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G:\共有ドライブ\2部_zeh\2023\02_集合ZEH-M\03_中層ZEH-M支援事業（MOE）\04.交付申請書様式\02.新規\V2H修正版\"/>
    </mc:Choice>
  </mc:AlternateContent>
  <xr:revisionPtr revIDLastSave="0" documentId="13_ncr:1_{F09EC4C2-E8A1-421B-93AE-257252FFA970}" xr6:coauthVersionLast="47" xr6:coauthVersionMax="47" xr10:uidLastSave="{00000000-0000-0000-0000-000000000000}"/>
  <bookViews>
    <workbookView xWindow="-120" yWindow="-120" windowWidth="29040" windowHeight="15840" tabRatio="878" xr2:uid="{353C3061-D23D-49DC-BBCF-35086E61DBA1}"/>
  </bookViews>
  <sheets>
    <sheet name="入力シート" sheetId="35" r:id="rId1"/>
    <sheet name="申請書類リスト" sheetId="84" r:id="rId2"/>
    <sheet name="様式第1_交付申請書" sheetId="4" r:id="rId3"/>
    <sheet name="誓約書" sheetId="98" r:id="rId4"/>
    <sheet name="1.申請者の詳細" sheetId="6" r:id="rId5"/>
    <sheet name="2.全体概要" sheetId="7" r:id="rId6"/>
    <sheet name="3.住戸情報入力" sheetId="18" r:id="rId7"/>
    <sheet name="4.補助対象経費総括表（まとめ）" sheetId="96" r:id="rId8"/>
    <sheet name="5-1.補助対象経費総括表（1年目） " sheetId="55" r:id="rId9"/>
    <sheet name="5-2.補助対象経費総括表（2年目）" sheetId="93" r:id="rId10"/>
    <sheet name="5-3.補助対象経費総括表（3年目）" sheetId="94" r:id="rId11"/>
    <sheet name="5-4.補助対象経費総括表（4年目）" sheetId="95" r:id="rId12"/>
    <sheet name="6.共用部定額単価算出シート" sheetId="85" r:id="rId13"/>
    <sheet name="7.共用部空調設備費用算出シート" sheetId="86" r:id="rId14"/>
    <sheet name="8.費用明細書（共用部）" sheetId="44" r:id="rId15"/>
    <sheet name="9-1.蓄電システム補助対象経費算出シート（専有部）" sheetId="88" r:id="rId16"/>
    <sheet name="9-2.蓄電システム補助対象経費算出シート（共用部）" sheetId="89" r:id="rId17"/>
    <sheet name="10.MEMS補助対象経費算出シート " sheetId="90" r:id="rId18"/>
    <sheet name="11.パネルラジエーター設備費用算出シート" sheetId="83" r:id="rId19"/>
    <sheet name="12.水害等の災害時の電源確保に配慮した蓄電システム導入計画" sheetId="71" r:id="rId20"/>
    <sheet name="13.工程表" sheetId="17" r:id="rId21"/>
    <sheet name="個人情報の取得と利用について" sheetId="97" r:id="rId22"/>
  </sheets>
  <externalReferences>
    <externalReference r:id="rId23"/>
    <externalReference r:id="rId24"/>
    <externalReference r:id="rId25"/>
    <externalReference r:id="rId26"/>
  </externalReferences>
  <definedNames>
    <definedName name="_xlnm._FilterDatabase" localSheetId="5" hidden="1">'2.全体概要'!$A$1:$Y$59</definedName>
    <definedName name="_Key1" localSheetId="19" hidden="1">#REF!</definedName>
    <definedName name="_Key1" localSheetId="6" hidden="1">#REF!</definedName>
    <definedName name="_Key1" localSheetId="16" hidden="1">#REF!</definedName>
    <definedName name="_Key1" localSheetId="21" hidden="1">#REF!</definedName>
    <definedName name="_Key1" localSheetId="3" hidden="1">#REF!</definedName>
    <definedName name="_Key1" hidden="1">#REF!</definedName>
    <definedName name="_Key2" localSheetId="6" hidden="1">#REF!</definedName>
    <definedName name="_Key2" localSheetId="16" hidden="1">#REF!</definedName>
    <definedName name="_Key2" localSheetId="21" hidden="1">#REF!</definedName>
    <definedName name="_Key2" localSheetId="3" hidden="1">#REF!</definedName>
    <definedName name="_Key2" hidden="1">#REF!</definedName>
    <definedName name="_Order1" hidden="1">255</definedName>
    <definedName name="_Order2" hidden="1">255</definedName>
    <definedName name="_Sort" localSheetId="17" hidden="1">#REF!</definedName>
    <definedName name="_Sort" localSheetId="19" hidden="1">#REF!</definedName>
    <definedName name="_Sort" localSheetId="6" hidden="1">#REF!</definedName>
    <definedName name="_Sort" localSheetId="15" hidden="1">#REF!</definedName>
    <definedName name="_Sort" localSheetId="16" hidden="1">#REF!</definedName>
    <definedName name="_Sort" localSheetId="21" hidden="1">#REF!</definedName>
    <definedName name="_Sort" localSheetId="3" hidden="1">#REF!</definedName>
    <definedName name="_Sort" hidden="1">#REF!</definedName>
    <definedName name="○×">[1]選択肢!$G$59:$G$60</definedName>
    <definedName name="⑩BEMS_制御実施内容" localSheetId="3">#REF!</definedName>
    <definedName name="⑩BEMS_制御実施内容">#REF!</definedName>
    <definedName name="a" localSheetId="3" hidden="1">#REF!</definedName>
    <definedName name="a" hidden="1">#REF!</definedName>
    <definedName name="Ａ．居室シーリングライト" localSheetId="17">#REF!</definedName>
    <definedName name="Ａ．居室シーリングライト" localSheetId="19">#REF!</definedName>
    <definedName name="Ａ．居室シーリングライト" localSheetId="15">#REF!</definedName>
    <definedName name="Ａ．居室シーリングライト" localSheetId="16">#REF!</definedName>
    <definedName name="Ａ．居室シーリングライト" localSheetId="21">#REF!</definedName>
    <definedName name="Ａ．居室シーリングライト" localSheetId="3">#REF!</definedName>
    <definedName name="Ａ．居室シーリングライト">#REF!</definedName>
    <definedName name="A_1" localSheetId="7">#REF!</definedName>
    <definedName name="Ｂ．ダウンライト" localSheetId="21">#REF!</definedName>
    <definedName name="Ｂ．ダウンライト" localSheetId="3">#REF!</definedName>
    <definedName name="Ｂ．ダウンライト">#REF!</definedName>
    <definedName name="B_1" localSheetId="7">#REF!</definedName>
    <definedName name="Ｃ．ペンダント" localSheetId="3">#REF!</definedName>
    <definedName name="Ｃ．ペンダント">#REF!</definedName>
    <definedName name="C_1" localSheetId="7">#REF!</definedName>
    <definedName name="CLT使用部位">[2]d!$U$3:$U$8</definedName>
    <definedName name="Ｄ．室内用スポットライト" localSheetId="7">#REF!</definedName>
    <definedName name="Ｄ．室内用スポットライト" localSheetId="15">#REF!</definedName>
    <definedName name="Ｄ．室内用スポットライト" localSheetId="16">#REF!</definedName>
    <definedName name="Ｄ．室内用スポットライト" localSheetId="3">#REF!</definedName>
    <definedName name="Ｄ．室内用スポットライト">#REF!</definedName>
    <definedName name="D_1" localSheetId="7">#REF!</definedName>
    <definedName name="Ｅ．ブラケット" localSheetId="15">#REF!</definedName>
    <definedName name="Ｅ．ブラケット" localSheetId="16">#REF!</definedName>
    <definedName name="Ｅ．ブラケット" localSheetId="3">#REF!</definedName>
    <definedName name="Ｅ．ブラケット">#REF!</definedName>
    <definedName name="E_1" localSheetId="7">#REF!</definedName>
    <definedName name="Esub一覧" localSheetId="6" hidden="1">#REF!</definedName>
    <definedName name="Esub一覧" localSheetId="3" hidden="1">#REF!</definedName>
    <definedName name="Esub一覧" hidden="1">#REF!</definedName>
    <definedName name="Ｆ．非居室のシーリングライト" localSheetId="3">#REF!</definedName>
    <definedName name="Ｆ．非居室のシーリングライト">#REF!</definedName>
    <definedName name="ｆだあｓｄ" localSheetId="3">#REF!</definedName>
    <definedName name="ｆだあｓｄ">#REF!</definedName>
    <definedName name="Ｇ．足元灯" localSheetId="3">#REF!</definedName>
    <definedName name="Ｇ．足元灯">#REF!</definedName>
    <definedName name="ＨＵＵ" localSheetId="6" hidden="1">#REF!</definedName>
    <definedName name="ＨＵＵ" localSheetId="3" hidden="1">#REF!</definedName>
    <definedName name="ＨＵＵ" hidden="1">#REF!</definedName>
    <definedName name="J_1" localSheetId="7">#REF!</definedName>
    <definedName name="_xlnm.Print_Area" localSheetId="4">'1.申請者の詳細'!$A$3:$J$143</definedName>
    <definedName name="_xlnm.Print_Area" localSheetId="17">'10.MEMS補助対象経費算出シート '!$B$4:$AI$64</definedName>
    <definedName name="_xlnm.Print_Area" localSheetId="18">'11.パネルラジエーター設備費用算出シート'!$B$3:$O$56</definedName>
    <definedName name="_xlnm.Print_Area" localSheetId="19">'12.水害等の災害時の電源確保に配慮した蓄電システム導入計画'!$B$4:$AE$54</definedName>
    <definedName name="_xlnm.Print_Area" localSheetId="20">'13.工程表'!$A$3:$AF$56</definedName>
    <definedName name="_xlnm.Print_Area" localSheetId="5">'2.全体概要'!$A$4:$AJ$64</definedName>
    <definedName name="_xlnm.Print_Area" localSheetId="6">'3.住戸情報入力'!$A$4:$AX$313</definedName>
    <definedName name="_xlnm.Print_Area" localSheetId="7">'4.補助対象経費総括表（まとめ）'!$A$3:$I$47</definedName>
    <definedName name="_xlnm.Print_Area" localSheetId="8">'5-1.補助対象経費総括表（1年目） '!$A$2:$S$54</definedName>
    <definedName name="_xlnm.Print_Area" localSheetId="9">'5-2.補助対象経費総括表（2年目）'!$A$2:$S$54</definedName>
    <definedName name="_xlnm.Print_Area" localSheetId="10">'5-3.補助対象経費総括表（3年目）'!$A$2:$S$54</definedName>
    <definedName name="_xlnm.Print_Area" localSheetId="11">'5-4.補助対象経費総括表（4年目）'!$A$2:$S$54</definedName>
    <definedName name="_xlnm.Print_Area" localSheetId="12">'6.共用部定額単価算出シート'!$A$3:$T$47</definedName>
    <definedName name="_xlnm.Print_Area" localSheetId="13">'7.共用部空調設備費用算出シート'!$A$3:$L$49</definedName>
    <definedName name="_xlnm.Print_Area" localSheetId="14">'8.費用明細書（共用部）'!$A$6:$AV$71</definedName>
    <definedName name="_xlnm.Print_Area" localSheetId="15">'9-1.蓄電システム補助対象経費算出シート（専有部）'!$B$4:$Z$50</definedName>
    <definedName name="_xlnm.Print_Area" localSheetId="16">'9-2.蓄電システム補助対象経費算出シート（共用部）'!$B$4:$AI$43</definedName>
    <definedName name="_xlnm.Print_Area" localSheetId="21">個人情報の取得と利用について!$B$3:$AV$119</definedName>
    <definedName name="_xlnm.Print_Area" localSheetId="1">申請書類リスト!$B$5:$G$39</definedName>
    <definedName name="_xlnm.Print_Area" localSheetId="3">誓約書!$B$3:$AR$78</definedName>
    <definedName name="_xlnm.Print_Area" localSheetId="0">入力シート!$A$1:$M$176</definedName>
    <definedName name="_xlnm.Print_Area" localSheetId="2">様式第1_交付申請書!$A$3:$P$336</definedName>
    <definedName name="_xlnm.Print_Titles" localSheetId="6">'3.住戸情報入力'!$8:$12</definedName>
    <definedName name="PV">[2]d!$V$3:$V$6</definedName>
    <definedName name="WEBプログラム" localSheetId="17">#REF!</definedName>
    <definedName name="WEBプログラム" localSheetId="19">#REF!</definedName>
    <definedName name="WEBプログラム" localSheetId="15">#REF!</definedName>
    <definedName name="WEBプログラム" localSheetId="16">#REF!</definedName>
    <definedName name="WEBプログラム" localSheetId="21">#REF!</definedName>
    <definedName name="WEBプログラム" localSheetId="3">#REF!</definedName>
    <definedName name="WEBプログラム">#REF!</definedName>
    <definedName name="あ" localSheetId="17" hidden="1">#REF!</definedName>
    <definedName name="あ" localSheetId="19" hidden="1">#REF!</definedName>
    <definedName name="あ" localSheetId="6" hidden="1">#REF!</definedName>
    <definedName name="あ" localSheetId="15" hidden="1">#REF!</definedName>
    <definedName name="あ" localSheetId="16" hidden="1">#REF!</definedName>
    <definedName name="あ" localSheetId="21" hidden="1">#REF!</definedName>
    <definedName name="あ" localSheetId="3" hidden="1">#REF!</definedName>
    <definedName name="あ" hidden="1">#REF!</definedName>
    <definedName name="あｆｇｄｆｇ" localSheetId="3" hidden="1">#REF!</definedName>
    <definedName name="あｆｇｄｆｇ" hidden="1">#REF!</definedName>
    <definedName name="い" localSheetId="3" hidden="1">#REF!</definedName>
    <definedName name="い" hidden="1">#REF!</definedName>
    <definedName name="おｋ" localSheetId="3" hidden="1">#REF!</definedName>
    <definedName name="おｋ" hidden="1">#REF!</definedName>
    <definedName name="シーリングライト" localSheetId="3">#REF!</definedName>
    <definedName name="シーリングライト">#REF!</definedName>
    <definedName name="スポットライト" localSheetId="17">#REF!</definedName>
    <definedName name="スポットライト" localSheetId="19">#REF!</definedName>
    <definedName name="スポットライト" localSheetId="15">#REF!</definedName>
    <definedName name="スポットライト" localSheetId="16">#REF!</definedName>
    <definedName name="スポットライト" localSheetId="21">#REF!</definedName>
    <definedName name="スポットライト" localSheetId="3">#REF!</definedName>
    <definedName name="スポットライト">#REF!</definedName>
    <definedName name="せつび" localSheetId="3" hidden="1">#REF!</definedName>
    <definedName name="せつび" hidden="1">#REF!</definedName>
    <definedName name="ダウンライト" localSheetId="3">#REF!</definedName>
    <definedName name="ダウンライト">#REF!</definedName>
    <definedName name="なし">[2]d!$L$3:$L$3</definedName>
    <definedName name="フットライト" localSheetId="7">#REF!</definedName>
    <definedName name="フットライト" localSheetId="15">#REF!</definedName>
    <definedName name="フットライト" localSheetId="16">#REF!</definedName>
    <definedName name="フットライト" localSheetId="3">#REF!</definedName>
    <definedName name="フットライト">#REF!</definedName>
    <definedName name="ブラケット" localSheetId="15">#REF!</definedName>
    <definedName name="ブラケット" localSheetId="16">#REF!</definedName>
    <definedName name="ブラケット" localSheetId="3">#REF!</definedName>
    <definedName name="ブラケット">#REF!</definedName>
    <definedName name="ペンダント" localSheetId="15">#REF!</definedName>
    <definedName name="ペンダント" localSheetId="16">#REF!</definedName>
    <definedName name="ペンダント" localSheetId="3">#REF!</definedName>
    <definedName name="ペンダント">#REF!</definedName>
    <definedName name="画像" localSheetId="9">_xludf.XLOOKUP('[3]様式第1_ZEH+_交付申請書'!#REF!,'[3]様式第1_ZEH+_交付申請書'!#REF!,2,0)</definedName>
    <definedName name="画像" localSheetId="10">_xludf.XLOOKUP('[3]様式第1_ZEH+_交付申請書'!#REF!,'[3]様式第1_ZEH+_交付申請書'!#REF!,2,0)</definedName>
    <definedName name="画像" localSheetId="11">_xludf.XLOOKUP('[3]様式第1_ZEH+_交付申請書'!#REF!,'[3]様式第1_ZEH+_交付申請書'!#REF!,2,0)</definedName>
    <definedName name="画像" localSheetId="16">_xludf.XLOOKUP('[3]様式第1_ZEH+_交付申請書'!#REF!,'[3]様式第1_ZEH+_交付申請書'!#REF!,2,0)</definedName>
    <definedName name="画像" localSheetId="3">_xludf.XLOOKUP('[3]様式第1_ZEH+_交付申請書'!#REF!,'[3]様式第1_ZEH+_交付申請書'!#REF!,2,0)</definedName>
    <definedName name="画像">_xludf.XLOOKUP('[3]様式第1_ZEH+_交付申請書'!#REF!,'[3]様式第1_ZEH+_交付申請書'!#REF!,2,0)</definedName>
    <definedName name="開始月" localSheetId="7">#REF!</definedName>
    <definedName name="開始月" localSheetId="15">#REF!</definedName>
    <definedName name="開始月" localSheetId="16">#REF!</definedName>
    <definedName name="開始月" localSheetId="3">#REF!</definedName>
    <definedName name="開始月">#REF!</definedName>
    <definedName name="開始日" localSheetId="15">#REF!</definedName>
    <definedName name="開始日" localSheetId="16">#REF!</definedName>
    <definedName name="開始日" localSheetId="3">#REF!</definedName>
    <definedName name="開始日">#REF!</definedName>
    <definedName name="開始年" localSheetId="15">#REF!</definedName>
    <definedName name="開始年" localSheetId="16">#REF!</definedName>
    <definedName name="開始年" localSheetId="3">#REF!</definedName>
    <definedName name="開始年">#REF!</definedName>
    <definedName name="該否">[1]選択肢!$G$30:$G$31</definedName>
    <definedName name="居室シーリングライト" localSheetId="7">#REF!</definedName>
    <definedName name="居室シーリングライト" localSheetId="15">#REF!</definedName>
    <definedName name="居室シーリングライト" localSheetId="16">#REF!</definedName>
    <definedName name="居室シーリングライト" localSheetId="3">#REF!</definedName>
    <definedName name="居室シーリングライト">#REF!</definedName>
    <definedName name="経産省ZEH画像" localSheetId="9">_xludf.XLOOKUP('[3]様式第1_ZEH+_交付申請書'!#REF!,'[3]様式第1_ZEH+_交付申請書'!#REF!,2,0)</definedName>
    <definedName name="経産省ZEH画像" localSheetId="10">_xludf.XLOOKUP('[3]様式第1_ZEH+_交付申請書'!#REF!,'[3]様式第1_ZEH+_交付申請書'!#REF!,2,0)</definedName>
    <definedName name="経産省ZEH画像" localSheetId="11">_xludf.XLOOKUP('[3]様式第1_ZEH+_交付申請書'!#REF!,'[3]様式第1_ZEH+_交付申請書'!#REF!,2,0)</definedName>
    <definedName name="経産省ZEH画像" localSheetId="16">_xludf.XLOOKUP('[3]様式第1_ZEH+_交付申請書'!#REF!,'[3]様式第1_ZEH+_交付申請書'!#REF!,2,0)</definedName>
    <definedName name="経産省ZEH画像" localSheetId="3">_xludf.XLOOKUP('[3]様式第1_ZEH+_交付申請書'!#REF!,'[3]様式第1_ZEH+_交付申請書'!#REF!,2,0)</definedName>
    <definedName name="経産省ZEH画像">_xludf.XLOOKUP('[3]様式第1_ZEH+_交付申請書'!#REF!,'[3]様式第1_ZEH+_交付申請書'!#REF!,2,0)</definedName>
    <definedName name="建物情報" localSheetId="3">#REF!</definedName>
    <definedName name="建物情報">#REF!</definedName>
    <definedName name="事業期間区分">[2]d!$B$3:$B$5</definedName>
    <definedName name="主な構造">[2]d!$I$3:$I$7</definedName>
    <definedName name="取得">[2]d!$Q$3:$Q$4</definedName>
    <definedName name="消費税">[4]選択肢!$G$52:$G$53</definedName>
    <definedName name="照明器具" localSheetId="7">#REF!</definedName>
    <definedName name="照明器具" localSheetId="15">#REF!</definedName>
    <definedName name="照明器具" localSheetId="16">#REF!</definedName>
    <definedName name="照明器具" localSheetId="3">#REF!</definedName>
    <definedName name="照明器具">#REF!</definedName>
    <definedName name="照明設備">[1]選択肢!$G$27:$G$28</definedName>
    <definedName name="新既">[2]d!$B$100:$B$101</definedName>
    <definedName name="設備タイプ別設備仕様書" localSheetId="3" hidden="1">#REF!</definedName>
    <definedName name="設備タイプ別設備仕様書" hidden="1">#REF!</definedName>
    <definedName name="設備タイプ別設備仕様書ｃ" localSheetId="3" hidden="1">#REF!</definedName>
    <definedName name="設備タイプ別設備仕様書ｃ" hidden="1">#REF!</definedName>
    <definedName name="大分類">[2]d!$AE$3:$AE$8</definedName>
    <definedName name="断熱被膜">[1]選択肢!$G$12:$G$13</definedName>
    <definedName name="地域区分">[2]d!$J$3:$J$10</definedName>
    <definedName name="締切月" localSheetId="7">#REF!</definedName>
    <definedName name="締切月" localSheetId="15">#REF!</definedName>
    <definedName name="締切月" localSheetId="16">#REF!</definedName>
    <definedName name="締切月" localSheetId="3">#REF!</definedName>
    <definedName name="締切月">#REF!</definedName>
    <definedName name="締切日" localSheetId="15">#REF!</definedName>
    <definedName name="締切日" localSheetId="16">#REF!</definedName>
    <definedName name="締切日" localSheetId="3">#REF!</definedName>
    <definedName name="締切日">#REF!</definedName>
    <definedName name="締切年" localSheetId="15">#REF!</definedName>
    <definedName name="締切年" localSheetId="16">#REF!</definedName>
    <definedName name="締切年" localSheetId="3">#REF!</definedName>
    <definedName name="締切年">#REF!</definedName>
    <definedName name="都道府県">[2]d!$G$3:$G$49</definedName>
    <definedName name="都道府県名">[4]選択肢!$D$2:$D$49</definedName>
    <definedName name="文書名">[4]選択肢!$B$2:$B$5</definedName>
    <definedName name="補助対象経費1" localSheetId="7">#REF!</definedName>
    <definedName name="補助対象経費1" localSheetId="15">#REF!</definedName>
    <definedName name="補助対象経費1" localSheetId="16">#REF!</definedName>
    <definedName name="補助対象経費1" localSheetId="3">#REF!</definedName>
    <definedName name="補助対象経費1">#REF!</definedName>
    <definedName name="有無">[1]選択肢!$G$12:$G$13</definedName>
    <definedName name="冷房効率">[1]選択肢!$G$55:$G$57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 i="96" l="1"/>
  <c r="L14" i="18" l="1"/>
  <c r="L15" i="18"/>
  <c r="L16" i="18"/>
  <c r="L17" i="18"/>
  <c r="L18" i="18"/>
  <c r="L19" i="18"/>
  <c r="L20" i="18"/>
  <c r="L21" i="18"/>
  <c r="L22" i="18"/>
  <c r="L23" i="18"/>
  <c r="L24" i="18"/>
  <c r="L25" i="18"/>
  <c r="L26" i="18"/>
  <c r="L27" i="18"/>
  <c r="L28" i="18"/>
  <c r="L29" i="18"/>
  <c r="L30" i="18"/>
  <c r="L31" i="18"/>
  <c r="L32" i="18"/>
  <c r="L33" i="18"/>
  <c r="L34" i="18"/>
  <c r="L35" i="18"/>
  <c r="L36" i="18"/>
  <c r="L37" i="18"/>
  <c r="L38" i="18"/>
  <c r="L39" i="18"/>
  <c r="L40" i="18"/>
  <c r="L41" i="18"/>
  <c r="L42" i="18"/>
  <c r="L43" i="18"/>
  <c r="L44" i="18"/>
  <c r="L45" i="18"/>
  <c r="L46" i="18"/>
  <c r="L47" i="18"/>
  <c r="L48" i="18"/>
  <c r="L49" i="18"/>
  <c r="L50" i="18"/>
  <c r="L51" i="18"/>
  <c r="L52" i="18"/>
  <c r="L53" i="18"/>
  <c r="L54" i="18"/>
  <c r="L55" i="18"/>
  <c r="L56" i="18"/>
  <c r="L57" i="18"/>
  <c r="L58" i="18"/>
  <c r="L59" i="18"/>
  <c r="L60" i="18"/>
  <c r="L61" i="18"/>
  <c r="L62" i="18"/>
  <c r="L63" i="18"/>
  <c r="L64" i="18"/>
  <c r="L65" i="18"/>
  <c r="L66" i="18"/>
  <c r="L67" i="18"/>
  <c r="L68" i="18"/>
  <c r="L69" i="18"/>
  <c r="L70" i="18"/>
  <c r="L71" i="18"/>
  <c r="L72" i="18"/>
  <c r="L73" i="18"/>
  <c r="L74" i="18"/>
  <c r="L75" i="18"/>
  <c r="L76" i="18"/>
  <c r="L77" i="18"/>
  <c r="L78" i="18"/>
  <c r="L79" i="18"/>
  <c r="L80" i="18"/>
  <c r="L81" i="18"/>
  <c r="L82" i="18"/>
  <c r="L83" i="18"/>
  <c r="L84" i="18"/>
  <c r="L85" i="18"/>
  <c r="L86" i="18"/>
  <c r="L87" i="18"/>
  <c r="L88" i="18"/>
  <c r="L89" i="18"/>
  <c r="L90" i="18"/>
  <c r="L91" i="18"/>
  <c r="L92" i="18"/>
  <c r="L93" i="18"/>
  <c r="L94" i="18"/>
  <c r="L95" i="18"/>
  <c r="L96" i="18"/>
  <c r="L97" i="18"/>
  <c r="L98" i="18"/>
  <c r="L99" i="18"/>
  <c r="L100" i="18"/>
  <c r="L101" i="18"/>
  <c r="L102" i="18"/>
  <c r="L103" i="18"/>
  <c r="L104" i="18"/>
  <c r="L105" i="18"/>
  <c r="L106" i="18"/>
  <c r="L107" i="18"/>
  <c r="L108" i="18"/>
  <c r="L109" i="18"/>
  <c r="L110" i="18"/>
  <c r="L111" i="18"/>
  <c r="L112" i="18"/>
  <c r="L113" i="18"/>
  <c r="L114" i="18"/>
  <c r="L115" i="18"/>
  <c r="L116" i="18"/>
  <c r="L117" i="18"/>
  <c r="L118" i="18"/>
  <c r="L119" i="18"/>
  <c r="L120" i="18"/>
  <c r="L121" i="18"/>
  <c r="L122" i="18"/>
  <c r="L123" i="18"/>
  <c r="L124" i="18"/>
  <c r="L125" i="18"/>
  <c r="L126" i="18"/>
  <c r="L127" i="18"/>
  <c r="L128" i="18"/>
  <c r="L129" i="18"/>
  <c r="L130" i="18"/>
  <c r="L131" i="18"/>
  <c r="L132" i="18"/>
  <c r="L133" i="18"/>
  <c r="L134" i="18"/>
  <c r="L135" i="18"/>
  <c r="L136" i="18"/>
  <c r="L137" i="18"/>
  <c r="L138" i="18"/>
  <c r="L139" i="18"/>
  <c r="L140" i="18"/>
  <c r="L141" i="18"/>
  <c r="L142" i="18"/>
  <c r="L143" i="18"/>
  <c r="L144" i="18"/>
  <c r="L145" i="18"/>
  <c r="L146" i="18"/>
  <c r="L147" i="18"/>
  <c r="L148" i="18"/>
  <c r="L149" i="18"/>
  <c r="L150" i="18"/>
  <c r="L151" i="18"/>
  <c r="L152" i="18"/>
  <c r="L153" i="18"/>
  <c r="L154" i="18"/>
  <c r="L155" i="18"/>
  <c r="L156" i="18"/>
  <c r="L157" i="18"/>
  <c r="L158" i="18"/>
  <c r="L159" i="18"/>
  <c r="L160" i="18"/>
  <c r="L161" i="18"/>
  <c r="L162" i="18"/>
  <c r="L163" i="18"/>
  <c r="L164" i="18"/>
  <c r="L165" i="18"/>
  <c r="L166" i="18"/>
  <c r="L167" i="18"/>
  <c r="L168" i="18"/>
  <c r="L169" i="18"/>
  <c r="L170" i="18"/>
  <c r="L171" i="18"/>
  <c r="L172" i="18"/>
  <c r="L173" i="18"/>
  <c r="L174" i="18"/>
  <c r="L175" i="18"/>
  <c r="L176" i="18"/>
  <c r="L177" i="18"/>
  <c r="L178" i="18"/>
  <c r="L179" i="18"/>
  <c r="L180" i="18"/>
  <c r="L181" i="18"/>
  <c r="L182" i="18"/>
  <c r="L183" i="18"/>
  <c r="L184" i="18"/>
  <c r="L185" i="18"/>
  <c r="L186" i="18"/>
  <c r="L187" i="18"/>
  <c r="L188" i="18"/>
  <c r="L189" i="18"/>
  <c r="L190" i="18"/>
  <c r="L191" i="18"/>
  <c r="L192" i="18"/>
  <c r="L193" i="18"/>
  <c r="L194" i="18"/>
  <c r="L195" i="18"/>
  <c r="L196" i="18"/>
  <c r="L197" i="18"/>
  <c r="L198" i="18"/>
  <c r="L199" i="18"/>
  <c r="L200" i="18"/>
  <c r="L201" i="18"/>
  <c r="L202" i="18"/>
  <c r="L203" i="18"/>
  <c r="L204" i="18"/>
  <c r="L205" i="18"/>
  <c r="L206" i="18"/>
  <c r="L207" i="18"/>
  <c r="L208" i="18"/>
  <c r="L209" i="18"/>
  <c r="L210" i="18"/>
  <c r="L211" i="18"/>
  <c r="L212" i="18"/>
  <c r="L213" i="18"/>
  <c r="L214" i="18"/>
  <c r="L215" i="18"/>
  <c r="L216" i="18"/>
  <c r="L217" i="18"/>
  <c r="L218" i="18"/>
  <c r="L219" i="18"/>
  <c r="L220" i="18"/>
  <c r="L221" i="18"/>
  <c r="L222" i="18"/>
  <c r="L223" i="18"/>
  <c r="L224" i="18"/>
  <c r="L225" i="18"/>
  <c r="L226" i="18"/>
  <c r="L227" i="18"/>
  <c r="L228" i="18"/>
  <c r="L229" i="18"/>
  <c r="L230" i="18"/>
  <c r="L231" i="18"/>
  <c r="L232" i="18"/>
  <c r="L233" i="18"/>
  <c r="L234" i="18"/>
  <c r="L235" i="18"/>
  <c r="L236" i="18"/>
  <c r="L237" i="18"/>
  <c r="L238" i="18"/>
  <c r="L239" i="18"/>
  <c r="L240" i="18"/>
  <c r="L241" i="18"/>
  <c r="L242" i="18"/>
  <c r="L243" i="18"/>
  <c r="L244" i="18"/>
  <c r="L245" i="18"/>
  <c r="L246" i="18"/>
  <c r="L247" i="18"/>
  <c r="L248" i="18"/>
  <c r="L249" i="18"/>
  <c r="L250" i="18"/>
  <c r="L251" i="18"/>
  <c r="L252" i="18"/>
  <c r="L253" i="18"/>
  <c r="L254" i="18"/>
  <c r="L255" i="18"/>
  <c r="L256" i="18"/>
  <c r="L257" i="18"/>
  <c r="L258" i="18"/>
  <c r="L259" i="18"/>
  <c r="L260" i="18"/>
  <c r="L261" i="18"/>
  <c r="L262" i="18"/>
  <c r="L263" i="18"/>
  <c r="L264" i="18"/>
  <c r="L265" i="18"/>
  <c r="L266" i="18"/>
  <c r="L267" i="18"/>
  <c r="L268" i="18"/>
  <c r="L269" i="18"/>
  <c r="L270" i="18"/>
  <c r="L271" i="18"/>
  <c r="L272" i="18"/>
  <c r="L273" i="18"/>
  <c r="L274" i="18"/>
  <c r="L275" i="18"/>
  <c r="L276" i="18"/>
  <c r="L277" i="18"/>
  <c r="L278" i="18"/>
  <c r="L279" i="18"/>
  <c r="L280" i="18"/>
  <c r="L281" i="18"/>
  <c r="L282" i="18"/>
  <c r="L283" i="18"/>
  <c r="L284" i="18"/>
  <c r="L285" i="18"/>
  <c r="L286" i="18"/>
  <c r="L287" i="18"/>
  <c r="L288" i="18"/>
  <c r="L289" i="18"/>
  <c r="L290" i="18"/>
  <c r="L291" i="18"/>
  <c r="L292" i="18"/>
  <c r="L293" i="18"/>
  <c r="L294" i="18"/>
  <c r="L295" i="18"/>
  <c r="L296" i="18"/>
  <c r="L297" i="18"/>
  <c r="L298" i="18"/>
  <c r="L299" i="18"/>
  <c r="L300" i="18"/>
  <c r="L301" i="18"/>
  <c r="L302" i="18"/>
  <c r="L303" i="18"/>
  <c r="L304" i="18"/>
  <c r="L305" i="18"/>
  <c r="L306" i="18"/>
  <c r="L307" i="18"/>
  <c r="L308" i="18"/>
  <c r="L309" i="18"/>
  <c r="L310" i="18"/>
  <c r="L311" i="18"/>
  <c r="L312" i="18"/>
  <c r="L313" i="18"/>
  <c r="L13" i="18"/>
  <c r="F13" i="96"/>
  <c r="V17" i="90" l="1"/>
  <c r="R17" i="90"/>
  <c r="Y25" i="89"/>
  <c r="V25" i="89"/>
  <c r="R25" i="89"/>
  <c r="Y24" i="89"/>
  <c r="V24" i="89"/>
  <c r="R24" i="89"/>
  <c r="Y23" i="89"/>
  <c r="V23" i="89"/>
  <c r="R23" i="89"/>
  <c r="Y22" i="89"/>
  <c r="V22" i="89"/>
  <c r="R22" i="89"/>
  <c r="Y21" i="89"/>
  <c r="V21" i="89"/>
  <c r="R21" i="89"/>
  <c r="Y20" i="89"/>
  <c r="V20" i="89"/>
  <c r="R20" i="89"/>
  <c r="Y19" i="89"/>
  <c r="V19" i="89"/>
  <c r="R19" i="89"/>
  <c r="Y18" i="89"/>
  <c r="V18" i="89"/>
  <c r="R18" i="89"/>
  <c r="R16" i="90"/>
  <c r="Y23" i="90"/>
  <c r="V23" i="90"/>
  <c r="R23" i="90"/>
  <c r="Z23" i="90" s="1"/>
  <c r="Y22" i="90"/>
  <c r="V22" i="90"/>
  <c r="R22" i="90"/>
  <c r="Y21" i="90"/>
  <c r="V21" i="90"/>
  <c r="R21" i="90"/>
  <c r="Y20" i="90"/>
  <c r="V20" i="90"/>
  <c r="R20" i="90"/>
  <c r="Y19" i="90"/>
  <c r="V19" i="90"/>
  <c r="R19" i="90"/>
  <c r="Y18" i="90"/>
  <c r="V18" i="90"/>
  <c r="R18" i="90"/>
  <c r="Y17" i="90"/>
  <c r="Y16" i="90"/>
  <c r="V16" i="90"/>
  <c r="J39" i="89"/>
  <c r="Z19" i="89" l="1"/>
  <c r="Z20" i="89"/>
  <c r="Z22" i="90"/>
  <c r="V26" i="89"/>
  <c r="J34" i="89" s="1"/>
  <c r="J36" i="89" s="1"/>
  <c r="J42" i="89" s="1"/>
  <c r="V24" i="90"/>
  <c r="J28" i="90" s="1"/>
  <c r="Z17" i="90"/>
  <c r="Z20" i="90"/>
  <c r="Z22" i="89"/>
  <c r="R26" i="89"/>
  <c r="Z24" i="89"/>
  <c r="Z25" i="89"/>
  <c r="Z16" i="90"/>
  <c r="Z21" i="89"/>
  <c r="Z18" i="89"/>
  <c r="Z23" i="89"/>
  <c r="Z18" i="90"/>
  <c r="Z19" i="90"/>
  <c r="R24" i="90"/>
  <c r="Z21" i="90"/>
  <c r="Z26" i="89" l="1"/>
  <c r="Z24" i="90"/>
  <c r="J16" i="44"/>
  <c r="G16" i="44"/>
  <c r="K16" i="44" s="1"/>
  <c r="G9" i="89"/>
  <c r="AV14" i="18" l="1"/>
  <c r="AV15" i="18"/>
  <c r="AV16" i="18"/>
  <c r="AV17" i="18"/>
  <c r="AV18" i="18"/>
  <c r="AV19" i="18"/>
  <c r="AV20" i="18"/>
  <c r="AV21" i="18"/>
  <c r="AV22" i="18"/>
  <c r="AV23" i="18"/>
  <c r="AV24" i="18"/>
  <c r="AV25" i="18"/>
  <c r="AV26" i="18"/>
  <c r="AV27" i="18"/>
  <c r="AV28" i="18"/>
  <c r="AV29" i="18"/>
  <c r="AV30" i="18"/>
  <c r="AV31" i="18"/>
  <c r="AV32" i="18"/>
  <c r="AV33" i="18"/>
  <c r="AV34" i="18"/>
  <c r="AV35" i="18"/>
  <c r="AV36" i="18"/>
  <c r="AV37" i="18"/>
  <c r="AV38" i="18"/>
  <c r="AV39" i="18"/>
  <c r="AV40" i="18"/>
  <c r="AV41" i="18"/>
  <c r="AV42" i="18"/>
  <c r="AV43" i="18"/>
  <c r="AV44" i="18"/>
  <c r="AV45" i="18"/>
  <c r="AV46" i="18"/>
  <c r="AV47" i="18"/>
  <c r="AV48" i="18"/>
  <c r="AV49" i="18"/>
  <c r="AV50" i="18"/>
  <c r="AV51" i="18"/>
  <c r="AV52" i="18"/>
  <c r="AV53" i="18"/>
  <c r="AV54" i="18"/>
  <c r="AV55" i="18"/>
  <c r="AV56" i="18"/>
  <c r="AV57" i="18"/>
  <c r="AV58" i="18"/>
  <c r="AV59" i="18"/>
  <c r="AV60" i="18"/>
  <c r="AV61" i="18"/>
  <c r="AV62" i="18"/>
  <c r="AV63" i="18"/>
  <c r="AV64" i="18"/>
  <c r="AV65" i="18"/>
  <c r="AV66" i="18"/>
  <c r="AV67" i="18"/>
  <c r="AV68" i="18"/>
  <c r="AV69" i="18"/>
  <c r="AV70" i="18"/>
  <c r="AV71" i="18"/>
  <c r="AV72" i="18"/>
  <c r="AV73" i="18"/>
  <c r="AV74" i="18"/>
  <c r="AV75" i="18"/>
  <c r="AV76" i="18"/>
  <c r="AV77" i="18"/>
  <c r="AV78" i="18"/>
  <c r="AV79" i="18"/>
  <c r="AV80" i="18"/>
  <c r="AV81" i="18"/>
  <c r="AV82" i="18"/>
  <c r="AV83" i="18"/>
  <c r="AV84" i="18"/>
  <c r="AV85" i="18"/>
  <c r="AV86" i="18"/>
  <c r="AV87" i="18"/>
  <c r="AV88" i="18"/>
  <c r="AV89" i="18"/>
  <c r="AV90" i="18"/>
  <c r="AV91" i="18"/>
  <c r="AV92" i="18"/>
  <c r="AV93" i="18"/>
  <c r="AV94" i="18"/>
  <c r="AV95" i="18"/>
  <c r="AV96" i="18"/>
  <c r="AV97" i="18"/>
  <c r="AV98" i="18"/>
  <c r="AV99" i="18"/>
  <c r="AV100" i="18"/>
  <c r="AV101" i="18"/>
  <c r="AV102" i="18"/>
  <c r="AV103" i="18"/>
  <c r="AV104" i="18"/>
  <c r="AV105" i="18"/>
  <c r="AV106" i="18"/>
  <c r="AV107" i="18"/>
  <c r="AV108" i="18"/>
  <c r="AV109" i="18"/>
  <c r="AV110" i="18"/>
  <c r="AV111" i="18"/>
  <c r="AV112" i="18"/>
  <c r="AV113" i="18"/>
  <c r="AV114" i="18"/>
  <c r="AV115" i="18"/>
  <c r="AV116" i="18"/>
  <c r="AV117" i="18"/>
  <c r="AV118" i="18"/>
  <c r="AV119" i="18"/>
  <c r="AV120" i="18"/>
  <c r="AV121" i="18"/>
  <c r="AV122" i="18"/>
  <c r="AV123" i="18"/>
  <c r="AV124" i="18"/>
  <c r="AV125" i="18"/>
  <c r="AV126" i="18"/>
  <c r="AV127" i="18"/>
  <c r="AV128" i="18"/>
  <c r="AV129" i="18"/>
  <c r="AV130" i="18"/>
  <c r="AV131" i="18"/>
  <c r="AV132" i="18"/>
  <c r="AV133" i="18"/>
  <c r="AV134" i="18"/>
  <c r="AV135" i="18"/>
  <c r="AV136" i="18"/>
  <c r="AV137" i="18"/>
  <c r="AV138" i="18"/>
  <c r="AV139" i="18"/>
  <c r="AV140" i="18"/>
  <c r="AV141" i="18"/>
  <c r="AV142" i="18"/>
  <c r="AV143" i="18"/>
  <c r="AV144" i="18"/>
  <c r="AV145" i="18"/>
  <c r="AV146" i="18"/>
  <c r="AV147" i="18"/>
  <c r="AV148" i="18"/>
  <c r="AV149" i="18"/>
  <c r="AV150" i="18"/>
  <c r="AV151" i="18"/>
  <c r="AV152" i="18"/>
  <c r="AV153" i="18"/>
  <c r="AV154" i="18"/>
  <c r="AV155" i="18"/>
  <c r="AV156" i="18"/>
  <c r="AV157" i="18"/>
  <c r="AV158" i="18"/>
  <c r="AV159" i="18"/>
  <c r="AV160" i="18"/>
  <c r="AV161" i="18"/>
  <c r="AV162" i="18"/>
  <c r="AV163" i="18"/>
  <c r="AV164" i="18"/>
  <c r="AV165" i="18"/>
  <c r="AV166" i="18"/>
  <c r="AV167" i="18"/>
  <c r="AV168" i="18"/>
  <c r="AV169" i="18"/>
  <c r="AV170" i="18"/>
  <c r="AV171" i="18"/>
  <c r="AV172" i="18"/>
  <c r="AV173" i="18"/>
  <c r="AV174" i="18"/>
  <c r="AV175" i="18"/>
  <c r="AV176" i="18"/>
  <c r="AV177" i="18"/>
  <c r="AV178" i="18"/>
  <c r="AV179" i="18"/>
  <c r="AV180" i="18"/>
  <c r="AV181" i="18"/>
  <c r="AV182" i="18"/>
  <c r="AV183" i="18"/>
  <c r="AV184" i="18"/>
  <c r="AV185" i="18"/>
  <c r="AV186" i="18"/>
  <c r="AV187" i="18"/>
  <c r="AV188" i="18"/>
  <c r="AV189" i="18"/>
  <c r="AV190" i="18"/>
  <c r="AV191" i="18"/>
  <c r="AV192" i="18"/>
  <c r="AV193" i="18"/>
  <c r="AV194" i="18"/>
  <c r="AV195" i="18"/>
  <c r="AV196" i="18"/>
  <c r="AV197" i="18"/>
  <c r="AV198" i="18"/>
  <c r="AV199" i="18"/>
  <c r="AV200" i="18"/>
  <c r="AV201" i="18"/>
  <c r="AV202" i="18"/>
  <c r="AV203" i="18"/>
  <c r="AV204" i="18"/>
  <c r="AV205" i="18"/>
  <c r="AV206" i="18"/>
  <c r="AV207" i="18"/>
  <c r="AV208" i="18"/>
  <c r="AV209" i="18"/>
  <c r="AV210" i="18"/>
  <c r="AV211" i="18"/>
  <c r="AV212" i="18"/>
  <c r="AV213" i="18"/>
  <c r="AV214" i="18"/>
  <c r="AV215" i="18"/>
  <c r="AV216" i="18"/>
  <c r="AV217" i="18"/>
  <c r="AV218" i="18"/>
  <c r="AV219" i="18"/>
  <c r="AV220" i="18"/>
  <c r="AV221" i="18"/>
  <c r="AV222" i="18"/>
  <c r="AV223" i="18"/>
  <c r="AV224" i="18"/>
  <c r="AV225" i="18"/>
  <c r="AV226" i="18"/>
  <c r="AV227" i="18"/>
  <c r="AV228" i="18"/>
  <c r="AV229" i="18"/>
  <c r="AV230" i="18"/>
  <c r="AV231" i="18"/>
  <c r="AV232" i="18"/>
  <c r="AV233" i="18"/>
  <c r="AV234" i="18"/>
  <c r="AV235" i="18"/>
  <c r="AV236" i="18"/>
  <c r="AV237" i="18"/>
  <c r="AV238" i="18"/>
  <c r="AV239" i="18"/>
  <c r="AV240" i="18"/>
  <c r="AV241" i="18"/>
  <c r="AV242" i="18"/>
  <c r="AV243" i="18"/>
  <c r="AV244" i="18"/>
  <c r="AV245" i="18"/>
  <c r="AV246" i="18"/>
  <c r="AV247" i="18"/>
  <c r="AV248" i="18"/>
  <c r="AV249" i="18"/>
  <c r="AV250" i="18"/>
  <c r="AV251" i="18"/>
  <c r="AV252" i="18"/>
  <c r="AV253" i="18"/>
  <c r="AV254" i="18"/>
  <c r="AV255" i="18"/>
  <c r="AV256" i="18"/>
  <c r="AV257" i="18"/>
  <c r="AV258" i="18"/>
  <c r="AV259" i="18"/>
  <c r="AV260" i="18"/>
  <c r="AV261" i="18"/>
  <c r="AV262" i="18"/>
  <c r="AV263" i="18"/>
  <c r="AV264" i="18"/>
  <c r="AV265" i="18"/>
  <c r="AV266" i="18"/>
  <c r="AV267" i="18"/>
  <c r="AV268" i="18"/>
  <c r="AV269" i="18"/>
  <c r="AV270" i="18"/>
  <c r="AV271" i="18"/>
  <c r="AV272" i="18"/>
  <c r="AV273" i="18"/>
  <c r="AV274" i="18"/>
  <c r="AV275" i="18"/>
  <c r="AV276" i="18"/>
  <c r="AV277" i="18"/>
  <c r="AV278" i="18"/>
  <c r="AV279" i="18"/>
  <c r="AV280" i="18"/>
  <c r="AV281" i="18"/>
  <c r="AV282" i="18"/>
  <c r="AV283" i="18"/>
  <c r="AV284" i="18"/>
  <c r="AV285" i="18"/>
  <c r="AV286" i="18"/>
  <c r="AV287" i="18"/>
  <c r="AV288" i="18"/>
  <c r="AV289" i="18"/>
  <c r="AV290" i="18"/>
  <c r="AV291" i="18"/>
  <c r="AV292" i="18"/>
  <c r="AV293" i="18"/>
  <c r="AV294" i="18"/>
  <c r="AV295" i="18"/>
  <c r="AV296" i="18"/>
  <c r="AV297" i="18"/>
  <c r="AV298" i="18"/>
  <c r="AV299" i="18"/>
  <c r="AV300" i="18"/>
  <c r="AV301" i="18"/>
  <c r="AV302" i="18"/>
  <c r="AV303" i="18"/>
  <c r="AV304" i="18"/>
  <c r="AV305" i="18"/>
  <c r="AV306" i="18"/>
  <c r="AV307" i="18"/>
  <c r="AV308" i="18"/>
  <c r="AV309" i="18"/>
  <c r="AV310" i="18"/>
  <c r="AV311" i="18"/>
  <c r="AV312" i="18"/>
  <c r="AV313" i="18"/>
  <c r="AA77" i="98" l="1"/>
  <c r="S77" i="98"/>
  <c r="Q76" i="98"/>
  <c r="AA73" i="98"/>
  <c r="S73" i="98"/>
  <c r="Q72" i="98"/>
  <c r="AA69" i="98"/>
  <c r="S69" i="98"/>
  <c r="Q68" i="98"/>
  <c r="B7" i="98"/>
  <c r="U84" i="97" l="1"/>
  <c r="U81" i="97"/>
  <c r="U78" i="97"/>
  <c r="C35" i="6" l="1"/>
  <c r="C44" i="6"/>
  <c r="C43" i="6"/>
  <c r="C42" i="6"/>
  <c r="C41" i="6"/>
  <c r="C40" i="6"/>
  <c r="C39" i="6"/>
  <c r="C38" i="6"/>
  <c r="C37" i="6"/>
  <c r="C36" i="6"/>
  <c r="Q51" i="93" l="1"/>
  <c r="Q48" i="93"/>
  <c r="O47" i="93"/>
  <c r="Q47" i="93" s="1"/>
  <c r="O46" i="93"/>
  <c r="Q46" i="93" s="1"/>
  <c r="O45" i="93"/>
  <c r="Q45" i="93" s="1"/>
  <c r="Q44" i="93"/>
  <c r="O42" i="93"/>
  <c r="Q42" i="93" s="1"/>
  <c r="O41" i="93"/>
  <c r="Q41" i="93" s="1"/>
  <c r="O40" i="93"/>
  <c r="Q40" i="93" s="1"/>
  <c r="O39" i="93"/>
  <c r="O38" i="93"/>
  <c r="O37" i="93"/>
  <c r="O36" i="93"/>
  <c r="Q35" i="93"/>
  <c r="Q34" i="93"/>
  <c r="O32" i="93"/>
  <c r="K32" i="93"/>
  <c r="O31" i="93"/>
  <c r="K31" i="93"/>
  <c r="O29" i="93"/>
  <c r="O28" i="93"/>
  <c r="O26" i="93"/>
  <c r="O25" i="93"/>
  <c r="O24" i="93"/>
  <c r="Q24" i="93" s="1"/>
  <c r="O23" i="93"/>
  <c r="O21" i="93"/>
  <c r="K21" i="93"/>
  <c r="O20" i="93"/>
  <c r="K20" i="93"/>
  <c r="O19" i="93"/>
  <c r="K19" i="93"/>
  <c r="O18" i="93"/>
  <c r="K18" i="93"/>
  <c r="O17" i="93"/>
  <c r="K17" i="93"/>
  <c r="O16" i="93"/>
  <c r="K16" i="93"/>
  <c r="O15" i="93"/>
  <c r="K15" i="93"/>
  <c r="O14" i="93"/>
  <c r="K14" i="93"/>
  <c r="Q12" i="93"/>
  <c r="O47" i="7"/>
  <c r="Q14" i="93" l="1"/>
  <c r="Q49" i="93"/>
  <c r="J28" i="88" l="1"/>
  <c r="J8" i="88" l="1"/>
  <c r="J30" i="4" l="1"/>
  <c r="J24" i="4"/>
  <c r="J18" i="4"/>
  <c r="J12" i="4"/>
  <c r="AA66" i="98" s="1"/>
  <c r="AC75" i="97" l="1"/>
  <c r="N7" i="83"/>
  <c r="C136" i="6" l="1"/>
  <c r="C134" i="6"/>
  <c r="C133" i="6"/>
  <c r="C125" i="6"/>
  <c r="C123" i="6"/>
  <c r="C122" i="6"/>
  <c r="C106" i="6"/>
  <c r="C104" i="6"/>
  <c r="C103" i="6"/>
  <c r="C95" i="6"/>
  <c r="C93" i="6"/>
  <c r="C92" i="6"/>
  <c r="C77" i="6"/>
  <c r="C75" i="6"/>
  <c r="C74" i="6"/>
  <c r="C66" i="6"/>
  <c r="C64" i="6"/>
  <c r="C63" i="6"/>
  <c r="C29" i="6"/>
  <c r="C27" i="6"/>
  <c r="C26" i="6"/>
  <c r="C11" i="6"/>
  <c r="C13" i="6"/>
  <c r="C10" i="6"/>
  <c r="C6" i="6"/>
  <c r="AC84" i="97"/>
  <c r="S83" i="97"/>
  <c r="AC81" i="97"/>
  <c r="S80" i="97"/>
  <c r="AC78" i="97"/>
  <c r="S77" i="97"/>
  <c r="G11" i="4"/>
  <c r="G12" i="4"/>
  <c r="G28" i="4"/>
  <c r="G22" i="4"/>
  <c r="G16" i="4"/>
  <c r="G10" i="4"/>
  <c r="S74" i="97" l="1"/>
  <c r="Q65" i="98"/>
  <c r="S66" i="98"/>
  <c r="U75" i="97"/>
  <c r="G31" i="4"/>
  <c r="G25" i="4"/>
  <c r="G13" i="4"/>
  <c r="AG72" i="97" l="1"/>
  <c r="J8" i="90" l="1"/>
  <c r="C11" i="7"/>
  <c r="M10" i="7"/>
  <c r="C10" i="7"/>
  <c r="H64" i="4" l="1"/>
  <c r="H63" i="4"/>
  <c r="C6" i="7"/>
  <c r="L5" i="4"/>
  <c r="AH63" i="98" s="1"/>
  <c r="G9" i="4"/>
  <c r="J34" i="90"/>
  <c r="AV13" i="18" l="1"/>
  <c r="J20" i="88" l="1"/>
  <c r="J32" i="88" l="1"/>
  <c r="E42" i="96" l="1"/>
  <c r="E46" i="96" s="1"/>
  <c r="E28" i="96"/>
  <c r="E32" i="96" s="1"/>
  <c r="E9" i="96"/>
  <c r="J40" i="88" l="1"/>
  <c r="J49" i="88" s="1"/>
  <c r="Q48" i="95" l="1"/>
  <c r="O47" i="95"/>
  <c r="Q47" i="95" s="1"/>
  <c r="O46" i="95"/>
  <c r="Q46" i="95" s="1"/>
  <c r="O45" i="95"/>
  <c r="Q45" i="95" s="1"/>
  <c r="Q44" i="95"/>
  <c r="O42" i="95"/>
  <c r="Q42" i="95" s="1"/>
  <c r="O41" i="95"/>
  <c r="Q41" i="95" s="1"/>
  <c r="O40" i="95"/>
  <c r="Q40" i="95" s="1"/>
  <c r="O39" i="95"/>
  <c r="Q39" i="95" s="1"/>
  <c r="O38" i="95"/>
  <c r="Q38" i="95" s="1"/>
  <c r="O37" i="95"/>
  <c r="Q37" i="95" s="1"/>
  <c r="O36" i="95"/>
  <c r="Q36" i="95" s="1"/>
  <c r="Q35" i="95"/>
  <c r="Q34" i="95"/>
  <c r="O32" i="95"/>
  <c r="K32" i="95"/>
  <c r="O31" i="95"/>
  <c r="K31" i="95"/>
  <c r="O29" i="95"/>
  <c r="Q29" i="95" s="1"/>
  <c r="O28" i="95"/>
  <c r="Q28" i="95" s="1"/>
  <c r="O26" i="95"/>
  <c r="Q26" i="95" s="1"/>
  <c r="O25" i="95"/>
  <c r="Q25" i="95" s="1"/>
  <c r="O24" i="95"/>
  <c r="Q24" i="95" s="1"/>
  <c r="O23" i="95"/>
  <c r="Q23" i="95" s="1"/>
  <c r="O21" i="95"/>
  <c r="K21" i="95"/>
  <c r="O20" i="95"/>
  <c r="K20" i="95"/>
  <c r="O19" i="95"/>
  <c r="K19" i="95"/>
  <c r="O18" i="95"/>
  <c r="K18" i="95"/>
  <c r="O17" i="95"/>
  <c r="K17" i="95"/>
  <c r="O16" i="95"/>
  <c r="K16" i="95"/>
  <c r="O15" i="95"/>
  <c r="K15" i="95"/>
  <c r="O14" i="95"/>
  <c r="K14" i="95"/>
  <c r="Q12" i="95"/>
  <c r="Q11" i="95"/>
  <c r="Q48" i="94"/>
  <c r="O47" i="94"/>
  <c r="Q47" i="94" s="1"/>
  <c r="O46" i="94"/>
  <c r="Q46" i="94" s="1"/>
  <c r="O45" i="94"/>
  <c r="Q45" i="94" s="1"/>
  <c r="Q44" i="94"/>
  <c r="O42" i="94"/>
  <c r="Q42" i="94" s="1"/>
  <c r="O41" i="94"/>
  <c r="Q41" i="94" s="1"/>
  <c r="O40" i="94"/>
  <c r="Q40" i="94" s="1"/>
  <c r="O39" i="94"/>
  <c r="Q39" i="94" s="1"/>
  <c r="O38" i="94"/>
  <c r="Q38" i="94" s="1"/>
  <c r="O37" i="94"/>
  <c r="Q37" i="94" s="1"/>
  <c r="O36" i="94"/>
  <c r="Q36" i="94" s="1"/>
  <c r="Q35" i="94"/>
  <c r="Q34" i="94"/>
  <c r="O32" i="94"/>
  <c r="K32" i="94"/>
  <c r="O31" i="94"/>
  <c r="K31" i="94"/>
  <c r="O29" i="94"/>
  <c r="Q29" i="94" s="1"/>
  <c r="O28" i="94"/>
  <c r="Q28" i="94" s="1"/>
  <c r="O26" i="94"/>
  <c r="Q26" i="94" s="1"/>
  <c r="O25" i="94"/>
  <c r="Q25" i="94" s="1"/>
  <c r="O24" i="94"/>
  <c r="Q24" i="94" s="1"/>
  <c r="O23" i="94"/>
  <c r="Q23" i="94" s="1"/>
  <c r="O21" i="94"/>
  <c r="K21" i="94"/>
  <c r="O20" i="94"/>
  <c r="K20" i="94"/>
  <c r="O19" i="94"/>
  <c r="K19" i="94"/>
  <c r="O18" i="94"/>
  <c r="K18" i="94"/>
  <c r="O17" i="94"/>
  <c r="K17" i="94"/>
  <c r="O16" i="94"/>
  <c r="K16" i="94"/>
  <c r="O15" i="94"/>
  <c r="K15" i="94"/>
  <c r="O14" i="94"/>
  <c r="K14" i="94"/>
  <c r="Q12" i="94"/>
  <c r="Q11" i="94"/>
  <c r="Q39" i="93"/>
  <c r="Q38" i="93"/>
  <c r="Q37" i="93"/>
  <c r="Q36" i="93"/>
  <c r="Q29" i="93"/>
  <c r="Q28" i="93"/>
  <c r="Q26" i="93"/>
  <c r="Q25" i="93"/>
  <c r="Q23" i="93"/>
  <c r="Q11" i="93"/>
  <c r="O47" i="55"/>
  <c r="Q47" i="55" s="1"/>
  <c r="O46" i="55"/>
  <c r="Q46" i="55" s="1"/>
  <c r="O45" i="55"/>
  <c r="Q45" i="55" s="1"/>
  <c r="O42" i="55"/>
  <c r="Q42" i="55" s="1"/>
  <c r="O41" i="55"/>
  <c r="Q41" i="55" s="1"/>
  <c r="O40" i="55"/>
  <c r="Q40" i="55" s="1"/>
  <c r="O39" i="55"/>
  <c r="Q39" i="55" s="1"/>
  <c r="O38" i="55"/>
  <c r="Q38" i="55" s="1"/>
  <c r="O37" i="55"/>
  <c r="Q37" i="55" s="1"/>
  <c r="O36" i="55"/>
  <c r="Q36" i="55" s="1"/>
  <c r="O29" i="55"/>
  <c r="Q29" i="55" s="1"/>
  <c r="O28" i="55"/>
  <c r="Q28" i="55" s="1"/>
  <c r="O32" i="55"/>
  <c r="O31" i="55"/>
  <c r="K32" i="55"/>
  <c r="O26" i="55"/>
  <c r="Q26" i="55" s="1"/>
  <c r="O25" i="55"/>
  <c r="Q25" i="55" s="1"/>
  <c r="O24" i="55"/>
  <c r="Q24" i="55" s="1"/>
  <c r="O23" i="55"/>
  <c r="Q23" i="55" s="1"/>
  <c r="O21" i="55"/>
  <c r="O20" i="55"/>
  <c r="O19" i="55"/>
  <c r="O18" i="55"/>
  <c r="O17" i="55"/>
  <c r="O16" i="55"/>
  <c r="O15" i="55"/>
  <c r="O14" i="55"/>
  <c r="Q43" i="93" l="1"/>
  <c r="Q32" i="94"/>
  <c r="Q27" i="55"/>
  <c r="Q21" i="94"/>
  <c r="Q16" i="93"/>
  <c r="Q19" i="94"/>
  <c r="Q49" i="94"/>
  <c r="Q16" i="94"/>
  <c r="Q20" i="94"/>
  <c r="Q31" i="95"/>
  <c r="Q31" i="93"/>
  <c r="Q21" i="93"/>
  <c r="Q18" i="95"/>
  <c r="Q15" i="94"/>
  <c r="Q15" i="95"/>
  <c r="Q19" i="95"/>
  <c r="Q17" i="94"/>
  <c r="Q20" i="93"/>
  <c r="Q15" i="93"/>
  <c r="Q19" i="93"/>
  <c r="Q20" i="95"/>
  <c r="Q17" i="95"/>
  <c r="Q18" i="94"/>
  <c r="Q21" i="95"/>
  <c r="Q16" i="95"/>
  <c r="Q32" i="95"/>
  <c r="Q14" i="95"/>
  <c r="Q14" i="94"/>
  <c r="Q27" i="94"/>
  <c r="Q31" i="94"/>
  <c r="Q43" i="55"/>
  <c r="Q18" i="93"/>
  <c r="Q32" i="93"/>
  <c r="Q17" i="93"/>
  <c r="Q43" i="95"/>
  <c r="Q49" i="95"/>
  <c r="Q27" i="95"/>
  <c r="Q43" i="94"/>
  <c r="Q27" i="93"/>
  <c r="Q32" i="55"/>
  <c r="Q22" i="93" l="1"/>
  <c r="Q33" i="94"/>
  <c r="Q33" i="93"/>
  <c r="Q33" i="95"/>
  <c r="Q22" i="95"/>
  <c r="Q22" i="94"/>
  <c r="Q50" i="93" l="1"/>
  <c r="Q50" i="94"/>
  <c r="Q50" i="95"/>
  <c r="K14" i="55"/>
  <c r="Q14" i="55" s="1"/>
  <c r="K15" i="55"/>
  <c r="Q15" i="55" s="1"/>
  <c r="W26" i="7" l="1"/>
  <c r="F175" i="35" l="1"/>
  <c r="I15" i="7" l="1"/>
  <c r="I7" i="96" l="1"/>
  <c r="Q24" i="7"/>
  <c r="O9" i="55"/>
  <c r="Q9" i="55" s="1"/>
  <c r="Q11" i="55" s="1"/>
  <c r="D19" i="96" s="1"/>
  <c r="F94" i="4" s="1"/>
  <c r="N94" i="4" s="1"/>
  <c r="O10" i="55"/>
  <c r="Q10" i="55" s="1"/>
  <c r="K48" i="86"/>
  <c r="E48" i="86"/>
  <c r="K39" i="86"/>
  <c r="E39" i="86"/>
  <c r="K30" i="86"/>
  <c r="E30" i="86"/>
  <c r="K21" i="86"/>
  <c r="E21" i="86"/>
  <c r="K12" i="86"/>
  <c r="E12" i="86"/>
  <c r="C19" i="96" l="1"/>
  <c r="C94" i="4" s="1"/>
  <c r="F19" i="96"/>
  <c r="D9" i="96"/>
  <c r="C9" i="96" s="1"/>
  <c r="N49" i="83"/>
  <c r="N50" i="83"/>
  <c r="N51" i="83"/>
  <c r="N52" i="83"/>
  <c r="N53" i="83"/>
  <c r="N48" i="83"/>
  <c r="G49" i="83"/>
  <c r="G50" i="83"/>
  <c r="G51" i="83"/>
  <c r="G52" i="83"/>
  <c r="G53" i="83"/>
  <c r="G48" i="83"/>
  <c r="N38" i="83"/>
  <c r="N39" i="83"/>
  <c r="N40" i="83"/>
  <c r="N41" i="83"/>
  <c r="N42" i="83"/>
  <c r="N37" i="83"/>
  <c r="G38" i="83"/>
  <c r="G39" i="83"/>
  <c r="G40" i="83"/>
  <c r="G41" i="83"/>
  <c r="G42" i="83"/>
  <c r="G37" i="83"/>
  <c r="G28" i="83"/>
  <c r="G29" i="83"/>
  <c r="G30" i="83"/>
  <c r="G31" i="83"/>
  <c r="G32" i="83"/>
  <c r="G27" i="83"/>
  <c r="N28" i="83"/>
  <c r="N29" i="83"/>
  <c r="N30" i="83"/>
  <c r="N31" i="83"/>
  <c r="N32" i="83"/>
  <c r="N27" i="83"/>
  <c r="N18" i="83"/>
  <c r="N19" i="83"/>
  <c r="N20" i="83"/>
  <c r="N21" i="83"/>
  <c r="N22" i="83"/>
  <c r="N17" i="83"/>
  <c r="G18" i="83"/>
  <c r="G19" i="83"/>
  <c r="G20" i="83"/>
  <c r="G21" i="83"/>
  <c r="G22" i="83"/>
  <c r="G17" i="83"/>
  <c r="N8" i="83"/>
  <c r="N9" i="83"/>
  <c r="N10" i="83"/>
  <c r="N11" i="83"/>
  <c r="N12" i="83"/>
  <c r="G8" i="83"/>
  <c r="G9" i="83"/>
  <c r="G10" i="83"/>
  <c r="G11" i="83"/>
  <c r="G12" i="83"/>
  <c r="G7" i="83"/>
  <c r="J45" i="7" l="1"/>
  <c r="T49" i="7" s="1"/>
  <c r="T47" i="7"/>
  <c r="T46" i="7"/>
  <c r="T44" i="7"/>
  <c r="T43" i="7"/>
  <c r="T42" i="7"/>
  <c r="T41" i="7"/>
  <c r="T40" i="7"/>
  <c r="T39" i="7"/>
  <c r="T38" i="7"/>
  <c r="T37" i="7"/>
  <c r="T36" i="7"/>
  <c r="T35" i="7"/>
  <c r="T34" i="7"/>
  <c r="T33" i="7"/>
  <c r="T32" i="7"/>
  <c r="T31" i="7"/>
  <c r="T45" i="7" l="1"/>
  <c r="J48" i="7"/>
  <c r="O48" i="7"/>
  <c r="S20" i="85"/>
  <c r="S19" i="85"/>
  <c r="N20" i="85"/>
  <c r="N19" i="85"/>
  <c r="I20" i="85"/>
  <c r="I19" i="85"/>
  <c r="D20" i="85"/>
  <c r="D19" i="85"/>
  <c r="N54" i="83" l="1"/>
  <c r="G54" i="83"/>
  <c r="T50" i="7"/>
  <c r="T48" i="7"/>
  <c r="K5" i="96" s="1"/>
  <c r="T52" i="7"/>
  <c r="T51" i="7"/>
  <c r="L14" i="7" l="1"/>
  <c r="S18" i="85"/>
  <c r="S17" i="85"/>
  <c r="N16" i="85"/>
  <c r="S15" i="85"/>
  <c r="S14" i="85"/>
  <c r="I13" i="85"/>
  <c r="S12" i="85"/>
  <c r="D11" i="85"/>
  <c r="S35" i="85"/>
  <c r="N35" i="85"/>
  <c r="I35" i="85"/>
  <c r="D35" i="85"/>
  <c r="S34" i="85"/>
  <c r="N34" i="85"/>
  <c r="I34" i="85"/>
  <c r="D34" i="85"/>
  <c r="S29" i="85"/>
  <c r="N29" i="85"/>
  <c r="I29" i="85"/>
  <c r="D29" i="85"/>
  <c r="S28" i="85"/>
  <c r="N28" i="85"/>
  <c r="I28" i="85"/>
  <c r="D28" i="85"/>
  <c r="S27" i="85"/>
  <c r="N27" i="85"/>
  <c r="I27" i="85"/>
  <c r="D27" i="85"/>
  <c r="S26" i="85"/>
  <c r="N26" i="85"/>
  <c r="I26" i="85"/>
  <c r="D26" i="85"/>
  <c r="S25" i="85"/>
  <c r="N25" i="85"/>
  <c r="I25" i="85"/>
  <c r="D25" i="85"/>
  <c r="S30" i="85" l="1"/>
  <c r="S41" i="85" s="1"/>
  <c r="S36" i="85"/>
  <c r="S42" i="85" s="1"/>
  <c r="N36" i="85"/>
  <c r="N42" i="85" s="1"/>
  <c r="N30" i="85"/>
  <c r="N41" i="85" s="1"/>
  <c r="I30" i="85"/>
  <c r="I41" i="85" s="1"/>
  <c r="I36" i="85"/>
  <c r="I42" i="85" s="1"/>
  <c r="D36" i="85"/>
  <c r="D42" i="85" s="1"/>
  <c r="D30" i="85"/>
  <c r="D41" i="85" s="1"/>
  <c r="D18" i="85"/>
  <c r="I18" i="85"/>
  <c r="N18" i="85"/>
  <c r="N17" i="85"/>
  <c r="D17" i="85"/>
  <c r="I17" i="85"/>
  <c r="N11" i="85"/>
  <c r="D15" i="85"/>
  <c r="I15" i="85"/>
  <c r="N15" i="85"/>
  <c r="D16" i="85"/>
  <c r="I16" i="85"/>
  <c r="S16" i="85"/>
  <c r="I14" i="85"/>
  <c r="N14" i="85"/>
  <c r="D14" i="85"/>
  <c r="N13" i="85"/>
  <c r="D13" i="85"/>
  <c r="S13" i="85"/>
  <c r="I11" i="85"/>
  <c r="S11" i="85"/>
  <c r="I12" i="85"/>
  <c r="N12" i="85"/>
  <c r="D12" i="85"/>
  <c r="N33" i="83"/>
  <c r="G43" i="83"/>
  <c r="N43" i="83"/>
  <c r="E20" i="7"/>
  <c r="Q48" i="55"/>
  <c r="Q44" i="55"/>
  <c r="Q34" i="55"/>
  <c r="K13" i="18"/>
  <c r="Q49" i="55" l="1"/>
  <c r="S21" i="85"/>
  <c r="S40" i="85" s="1"/>
  <c r="S46" i="85" s="1"/>
  <c r="D21" i="85"/>
  <c r="D40" i="85" s="1"/>
  <c r="D46" i="85" s="1"/>
  <c r="I21" i="85"/>
  <c r="I40" i="85" s="1"/>
  <c r="I46" i="85" s="1"/>
  <c r="N21" i="85"/>
  <c r="N40" i="85" s="1"/>
  <c r="N13" i="83"/>
  <c r="G13" i="83"/>
  <c r="N23" i="83"/>
  <c r="G23" i="83"/>
  <c r="G33" i="83"/>
  <c r="Q35" i="55" l="1"/>
  <c r="G45" i="96" l="1"/>
  <c r="K31" i="55"/>
  <c r="Q31" i="55" s="1"/>
  <c r="Q33" i="55" s="1"/>
  <c r="K20" i="55"/>
  <c r="Q20" i="55" s="1"/>
  <c r="G31" i="96" l="1"/>
  <c r="G38" i="96"/>
  <c r="N97" i="4" l="1"/>
  <c r="G24" i="96"/>
  <c r="G13" i="96" s="1"/>
  <c r="K21" i="55" l="1"/>
  <c r="Q21" i="55" s="1"/>
  <c r="K19" i="55"/>
  <c r="Q19" i="55" s="1"/>
  <c r="K18" i="55"/>
  <c r="Q18" i="55" s="1"/>
  <c r="K17" i="55"/>
  <c r="Q17" i="55" s="1"/>
  <c r="K16" i="55"/>
  <c r="Q16" i="55" s="1"/>
  <c r="Q22" i="55" l="1"/>
  <c r="I19" i="7"/>
  <c r="I23" i="7" l="1"/>
  <c r="C8" i="7" l="1"/>
  <c r="C132" i="6" l="1"/>
  <c r="C135" i="6"/>
  <c r="C137" i="6"/>
  <c r="C138" i="6"/>
  <c r="C139" i="6"/>
  <c r="C131" i="6"/>
  <c r="D130" i="6"/>
  <c r="C127" i="6"/>
  <c r="C126" i="6"/>
  <c r="C124" i="6"/>
  <c r="C121" i="6"/>
  <c r="C120" i="6"/>
  <c r="C119" i="6"/>
  <c r="C118" i="6"/>
  <c r="C102" i="6"/>
  <c r="C105" i="6"/>
  <c r="C107" i="6"/>
  <c r="C108" i="6"/>
  <c r="C109" i="6"/>
  <c r="C101" i="6"/>
  <c r="D100" i="6"/>
  <c r="C97" i="6"/>
  <c r="C96" i="6"/>
  <c r="C94" i="6"/>
  <c r="C91" i="6"/>
  <c r="C90" i="6"/>
  <c r="C89" i="6"/>
  <c r="C88" i="6"/>
  <c r="C73" i="6"/>
  <c r="C76" i="6"/>
  <c r="C78" i="6"/>
  <c r="C79" i="6"/>
  <c r="C80" i="6"/>
  <c r="C72" i="6"/>
  <c r="D71" i="6"/>
  <c r="C68" i="6"/>
  <c r="C67" i="6"/>
  <c r="C65" i="6"/>
  <c r="C62" i="6"/>
  <c r="C61" i="6"/>
  <c r="C60" i="6"/>
  <c r="C59" i="6"/>
  <c r="C50" i="6"/>
  <c r="C49" i="6"/>
  <c r="C48" i="6"/>
  <c r="C47" i="6"/>
  <c r="C32" i="6"/>
  <c r="C31" i="6"/>
  <c r="C30" i="6"/>
  <c r="C28" i="6"/>
  <c r="C25" i="6"/>
  <c r="C24" i="6"/>
  <c r="D23" i="6"/>
  <c r="C20" i="6"/>
  <c r="C19" i="6"/>
  <c r="C18" i="6"/>
  <c r="C15" i="6"/>
  <c r="C14" i="6"/>
  <c r="C12" i="6"/>
  <c r="C9" i="6"/>
  <c r="C8" i="6"/>
  <c r="C7" i="6" l="1"/>
  <c r="M13" i="18" l="1"/>
  <c r="N13" i="18" l="1"/>
  <c r="M19" i="7" l="1"/>
  <c r="V19" i="7"/>
  <c r="L296" i="4"/>
  <c r="L253" i="4"/>
  <c r="L210" i="4"/>
  <c r="L167" i="4"/>
  <c r="P6" i="7"/>
  <c r="G30" i="4" l="1"/>
  <c r="G29" i="4"/>
  <c r="G27" i="4"/>
  <c r="G24" i="4"/>
  <c r="G23" i="4"/>
  <c r="G21" i="4"/>
  <c r="G19" i="4"/>
  <c r="G18" i="4"/>
  <c r="G17" i="4"/>
  <c r="G15" i="4"/>
  <c r="AT69" i="44" l="1"/>
  <c r="AS69" i="44"/>
  <c r="AQ69" i="44"/>
  <c r="AT68" i="44"/>
  <c r="AS68" i="44"/>
  <c r="AQ68" i="44"/>
  <c r="AT67" i="44"/>
  <c r="AS67" i="44"/>
  <c r="AQ67" i="44"/>
  <c r="AT66" i="44"/>
  <c r="AS66" i="44"/>
  <c r="AQ66" i="44"/>
  <c r="AT65" i="44"/>
  <c r="AS65" i="44"/>
  <c r="AQ65" i="44"/>
  <c r="AT64" i="44"/>
  <c r="AS64" i="44"/>
  <c r="AQ64" i="44"/>
  <c r="AT63" i="44"/>
  <c r="AS63" i="44"/>
  <c r="AQ63" i="44"/>
  <c r="AT62" i="44"/>
  <c r="AS62" i="44"/>
  <c r="AQ62" i="44"/>
  <c r="AT61" i="44"/>
  <c r="AS61" i="44"/>
  <c r="AQ61" i="44"/>
  <c r="AT60" i="44"/>
  <c r="AS60" i="44"/>
  <c r="AQ60" i="44"/>
  <c r="AT58" i="44"/>
  <c r="AS58" i="44"/>
  <c r="AQ58" i="44"/>
  <c r="AT57" i="44"/>
  <c r="AS57" i="44"/>
  <c r="AQ57" i="44"/>
  <c r="AT56" i="44"/>
  <c r="AS56" i="44"/>
  <c r="AQ56" i="44"/>
  <c r="AT55" i="44"/>
  <c r="AS55" i="44"/>
  <c r="AQ55" i="44"/>
  <c r="AT54" i="44"/>
  <c r="AS54" i="44"/>
  <c r="AQ54" i="44"/>
  <c r="AU54" i="44" s="1"/>
  <c r="AT53" i="44"/>
  <c r="AS53" i="44"/>
  <c r="AQ53" i="44"/>
  <c r="AT52" i="44"/>
  <c r="AS52" i="44"/>
  <c r="AQ52" i="44"/>
  <c r="AT51" i="44"/>
  <c r="AS51" i="44"/>
  <c r="AQ51" i="44"/>
  <c r="AT50" i="44"/>
  <c r="AS50" i="44"/>
  <c r="AQ50" i="44"/>
  <c r="AT49" i="44"/>
  <c r="AS49" i="44"/>
  <c r="AQ49" i="44"/>
  <c r="AT47" i="44"/>
  <c r="AS47" i="44"/>
  <c r="AQ47" i="44"/>
  <c r="AT46" i="44"/>
  <c r="AS46" i="44"/>
  <c r="AQ46" i="44"/>
  <c r="AT45" i="44"/>
  <c r="AS45" i="44"/>
  <c r="AQ45" i="44"/>
  <c r="AT44" i="44"/>
  <c r="AS44" i="44"/>
  <c r="AQ44" i="44"/>
  <c r="AT43" i="44"/>
  <c r="AS43" i="44"/>
  <c r="AQ43" i="44"/>
  <c r="AU43" i="44" s="1"/>
  <c r="AT42" i="44"/>
  <c r="AS42" i="44"/>
  <c r="AQ42" i="44"/>
  <c r="AT41" i="44"/>
  <c r="AS41" i="44"/>
  <c r="AQ41" i="44"/>
  <c r="AT40" i="44"/>
  <c r="AS40" i="44"/>
  <c r="AQ40" i="44"/>
  <c r="AT39" i="44"/>
  <c r="AS39" i="44"/>
  <c r="AQ39" i="44"/>
  <c r="AT38" i="44"/>
  <c r="AS38" i="44"/>
  <c r="AQ38" i="44"/>
  <c r="AT36" i="44"/>
  <c r="AS36" i="44"/>
  <c r="AQ36" i="44"/>
  <c r="AT35" i="44"/>
  <c r="AS35" i="44"/>
  <c r="AQ35" i="44"/>
  <c r="AT34" i="44"/>
  <c r="AS34" i="44"/>
  <c r="AQ34" i="44"/>
  <c r="AU34" i="44" s="1"/>
  <c r="AT33" i="44"/>
  <c r="AS33" i="44"/>
  <c r="AQ33" i="44"/>
  <c r="AT32" i="44"/>
  <c r="AS32" i="44"/>
  <c r="AQ32" i="44"/>
  <c r="AT31" i="44"/>
  <c r="AS31" i="44"/>
  <c r="AQ31" i="44"/>
  <c r="AT30" i="44"/>
  <c r="AS30" i="44"/>
  <c r="AQ30" i="44"/>
  <c r="AT29" i="44"/>
  <c r="AS29" i="44"/>
  <c r="AU29" i="44" s="1"/>
  <c r="AQ29" i="44"/>
  <c r="AT28" i="44"/>
  <c r="AS28" i="44"/>
  <c r="AQ28" i="44"/>
  <c r="AT27" i="44"/>
  <c r="AS27" i="44"/>
  <c r="AQ27" i="44"/>
  <c r="AT25" i="44"/>
  <c r="AS25" i="44"/>
  <c r="AQ25" i="44"/>
  <c r="AT24" i="44"/>
  <c r="AS24" i="44"/>
  <c r="AQ24" i="44"/>
  <c r="AT23" i="44"/>
  <c r="AS23" i="44"/>
  <c r="AQ23" i="44"/>
  <c r="AT22" i="44"/>
  <c r="AS22" i="44"/>
  <c r="AQ22" i="44"/>
  <c r="AT21" i="44"/>
  <c r="AS21" i="44"/>
  <c r="AQ21" i="44"/>
  <c r="AT20" i="44"/>
  <c r="AS20" i="44"/>
  <c r="AQ20" i="44"/>
  <c r="AT19" i="44"/>
  <c r="AS19" i="44"/>
  <c r="AQ19" i="44"/>
  <c r="AT18" i="44"/>
  <c r="AS18" i="44"/>
  <c r="AQ18" i="44"/>
  <c r="AT17" i="44"/>
  <c r="AS17" i="44"/>
  <c r="AQ17" i="44"/>
  <c r="AT16" i="44"/>
  <c r="AS16" i="44"/>
  <c r="AQ16" i="44"/>
  <c r="AH69" i="44"/>
  <c r="AG69" i="44"/>
  <c r="AE69" i="44"/>
  <c r="AH68" i="44"/>
  <c r="AG68" i="44"/>
  <c r="AE68" i="44"/>
  <c r="AH67" i="44"/>
  <c r="AG67" i="44"/>
  <c r="AE67" i="44"/>
  <c r="AH66" i="44"/>
  <c r="AG66" i="44"/>
  <c r="AE66" i="44"/>
  <c r="AH65" i="44"/>
  <c r="AG65" i="44"/>
  <c r="AE65" i="44"/>
  <c r="AH64" i="44"/>
  <c r="AG64" i="44"/>
  <c r="AE64" i="44"/>
  <c r="AH63" i="44"/>
  <c r="AG63" i="44"/>
  <c r="AE63" i="44"/>
  <c r="AH62" i="44"/>
  <c r="AG62" i="44"/>
  <c r="AE62" i="44"/>
  <c r="AH61" i="44"/>
  <c r="AG61" i="44"/>
  <c r="AE61" i="44"/>
  <c r="AH60" i="44"/>
  <c r="AG60" i="44"/>
  <c r="AE60" i="44"/>
  <c r="AH58" i="44"/>
  <c r="AG58" i="44"/>
  <c r="AE58" i="44"/>
  <c r="AH57" i="44"/>
  <c r="AG57" i="44"/>
  <c r="AE57" i="44"/>
  <c r="AH56" i="44"/>
  <c r="AG56" i="44"/>
  <c r="AE56" i="44"/>
  <c r="AH55" i="44"/>
  <c r="AG55" i="44"/>
  <c r="AE55" i="44"/>
  <c r="AH54" i="44"/>
  <c r="AG54" i="44"/>
  <c r="AE54" i="44"/>
  <c r="AH53" i="44"/>
  <c r="AG53" i="44"/>
  <c r="AE53" i="44"/>
  <c r="AH52" i="44"/>
  <c r="AG52" i="44"/>
  <c r="AE52" i="44"/>
  <c r="AH51" i="44"/>
  <c r="AG51" i="44"/>
  <c r="AE51" i="44"/>
  <c r="AH50" i="44"/>
  <c r="AG50" i="44"/>
  <c r="AE50" i="44"/>
  <c r="AH49" i="44"/>
  <c r="AG49" i="44"/>
  <c r="AE49" i="44"/>
  <c r="AH47" i="44"/>
  <c r="AG47" i="44"/>
  <c r="AE47" i="44"/>
  <c r="AH46" i="44"/>
  <c r="AG46" i="44"/>
  <c r="AE46" i="44"/>
  <c r="AH45" i="44"/>
  <c r="AG45" i="44"/>
  <c r="AE45" i="44"/>
  <c r="AH44" i="44"/>
  <c r="AG44" i="44"/>
  <c r="AE44" i="44"/>
  <c r="AH43" i="44"/>
  <c r="AG43" i="44"/>
  <c r="AE43" i="44"/>
  <c r="AH42" i="44"/>
  <c r="AG42" i="44"/>
  <c r="AE42" i="44"/>
  <c r="AH41" i="44"/>
  <c r="AG41" i="44"/>
  <c r="AE41" i="44"/>
  <c r="AH40" i="44"/>
  <c r="AG40" i="44"/>
  <c r="AE40" i="44"/>
  <c r="AH39" i="44"/>
  <c r="AG39" i="44"/>
  <c r="AE39" i="44"/>
  <c r="AH38" i="44"/>
  <c r="AG38" i="44"/>
  <c r="AE38" i="44"/>
  <c r="AH36" i="44"/>
  <c r="AG36" i="44"/>
  <c r="AE36" i="44"/>
  <c r="AH35" i="44"/>
  <c r="AG35" i="44"/>
  <c r="AE35" i="44"/>
  <c r="AH34" i="44"/>
  <c r="AG34" i="44"/>
  <c r="AE34" i="44"/>
  <c r="AH33" i="44"/>
  <c r="AG33" i="44"/>
  <c r="AE33" i="44"/>
  <c r="AH32" i="44"/>
  <c r="AG32" i="44"/>
  <c r="AE32" i="44"/>
  <c r="AH31" i="44"/>
  <c r="AG31" i="44"/>
  <c r="AE31" i="44"/>
  <c r="AH30" i="44"/>
  <c r="AG30" i="44"/>
  <c r="AE30" i="44"/>
  <c r="AH29" i="44"/>
  <c r="AG29" i="44"/>
  <c r="AE29" i="44"/>
  <c r="AH28" i="44"/>
  <c r="AG28" i="44"/>
  <c r="AE28" i="44"/>
  <c r="AI28" i="44" s="1"/>
  <c r="AH27" i="44"/>
  <c r="AG27" i="44"/>
  <c r="AE27" i="44"/>
  <c r="AH25" i="44"/>
  <c r="AG25" i="44"/>
  <c r="AE25" i="44"/>
  <c r="AH24" i="44"/>
  <c r="AG24" i="44"/>
  <c r="AE24" i="44"/>
  <c r="AH23" i="44"/>
  <c r="AG23" i="44"/>
  <c r="AE23" i="44"/>
  <c r="AH22" i="44"/>
  <c r="AG22" i="44"/>
  <c r="AE22" i="44"/>
  <c r="AI22" i="44" s="1"/>
  <c r="AH21" i="44"/>
  <c r="AG21" i="44"/>
  <c r="AE21" i="44"/>
  <c r="AH20" i="44"/>
  <c r="AG20" i="44"/>
  <c r="AE20" i="44"/>
  <c r="AH19" i="44"/>
  <c r="AG19" i="44"/>
  <c r="AE19" i="44"/>
  <c r="AI19" i="44" s="1"/>
  <c r="AH18" i="44"/>
  <c r="AG18" i="44"/>
  <c r="AE18" i="44"/>
  <c r="AH17" i="44"/>
  <c r="AG17" i="44"/>
  <c r="AE17" i="44"/>
  <c r="AH16" i="44"/>
  <c r="AG16" i="44"/>
  <c r="AE16" i="44"/>
  <c r="V69" i="44"/>
  <c r="U69" i="44"/>
  <c r="S69" i="44"/>
  <c r="V68" i="44"/>
  <c r="U68" i="44"/>
  <c r="S68" i="44"/>
  <c r="W68" i="44" s="1"/>
  <c r="V67" i="44"/>
  <c r="U67" i="44"/>
  <c r="S67" i="44"/>
  <c r="V66" i="44"/>
  <c r="U66" i="44"/>
  <c r="S66" i="44"/>
  <c r="V65" i="44"/>
  <c r="U65" i="44"/>
  <c r="S65" i="44"/>
  <c r="V64" i="44"/>
  <c r="U64" i="44"/>
  <c r="S64" i="44"/>
  <c r="V63" i="44"/>
  <c r="U63" i="44"/>
  <c r="S63" i="44"/>
  <c r="V62" i="44"/>
  <c r="U62" i="44"/>
  <c r="S62" i="44"/>
  <c r="V61" i="44"/>
  <c r="U61" i="44"/>
  <c r="S61" i="44"/>
  <c r="V60" i="44"/>
  <c r="U60" i="44"/>
  <c r="S60" i="44"/>
  <c r="V58" i="44"/>
  <c r="U58" i="44"/>
  <c r="S58" i="44"/>
  <c r="V57" i="44"/>
  <c r="U57" i="44"/>
  <c r="S57" i="44"/>
  <c r="V56" i="44"/>
  <c r="U56" i="44"/>
  <c r="S56" i="44"/>
  <c r="V55" i="44"/>
  <c r="U55" i="44"/>
  <c r="S55" i="44"/>
  <c r="V54" i="44"/>
  <c r="U54" i="44"/>
  <c r="S54" i="44"/>
  <c r="V53" i="44"/>
  <c r="U53" i="44"/>
  <c r="S53" i="44"/>
  <c r="V52" i="44"/>
  <c r="U52" i="44"/>
  <c r="S52" i="44"/>
  <c r="V51" i="44"/>
  <c r="U51" i="44"/>
  <c r="S51" i="44"/>
  <c r="V50" i="44"/>
  <c r="U50" i="44"/>
  <c r="S50" i="44"/>
  <c r="V49" i="44"/>
  <c r="U49" i="44"/>
  <c r="S49" i="44"/>
  <c r="V47" i="44"/>
  <c r="U47" i="44"/>
  <c r="S47" i="44"/>
  <c r="V46" i="44"/>
  <c r="U46" i="44"/>
  <c r="S46" i="44"/>
  <c r="V45" i="44"/>
  <c r="U45" i="44"/>
  <c r="S45" i="44"/>
  <c r="V44" i="44"/>
  <c r="U44" i="44"/>
  <c r="S44" i="44"/>
  <c r="V43" i="44"/>
  <c r="U43" i="44"/>
  <c r="S43" i="44"/>
  <c r="V42" i="44"/>
  <c r="U42" i="44"/>
  <c r="S42" i="44"/>
  <c r="V41" i="44"/>
  <c r="U41" i="44"/>
  <c r="S41" i="44"/>
  <c r="V40" i="44"/>
  <c r="U40" i="44"/>
  <c r="S40" i="44"/>
  <c r="V39" i="44"/>
  <c r="U39" i="44"/>
  <c r="S39" i="44"/>
  <c r="V38" i="44"/>
  <c r="U38" i="44"/>
  <c r="S38" i="44"/>
  <c r="V36" i="44"/>
  <c r="U36" i="44"/>
  <c r="S36" i="44"/>
  <c r="V35" i="44"/>
  <c r="U35" i="44"/>
  <c r="S35" i="44"/>
  <c r="V34" i="44"/>
  <c r="U34" i="44"/>
  <c r="S34" i="44"/>
  <c r="V33" i="44"/>
  <c r="U33" i="44"/>
  <c r="S33" i="44"/>
  <c r="V32" i="44"/>
  <c r="U32" i="44"/>
  <c r="S32" i="44"/>
  <c r="V31" i="44"/>
  <c r="U31" i="44"/>
  <c r="S31" i="44"/>
  <c r="V30" i="44"/>
  <c r="U30" i="44"/>
  <c r="S30" i="44"/>
  <c r="V29" i="44"/>
  <c r="U29" i="44"/>
  <c r="S29" i="44"/>
  <c r="V28" i="44"/>
  <c r="U28" i="44"/>
  <c r="S28" i="44"/>
  <c r="V27" i="44"/>
  <c r="U27" i="44"/>
  <c r="S27" i="44"/>
  <c r="V25" i="44"/>
  <c r="U25" i="44"/>
  <c r="S25" i="44"/>
  <c r="V24" i="44"/>
  <c r="U24" i="44"/>
  <c r="S24" i="44"/>
  <c r="V23" i="44"/>
  <c r="U23" i="44"/>
  <c r="S23" i="44"/>
  <c r="V22" i="44"/>
  <c r="U22" i="44"/>
  <c r="S22" i="44"/>
  <c r="V21" i="44"/>
  <c r="U21" i="44"/>
  <c r="S21" i="44"/>
  <c r="V20" i="44"/>
  <c r="U20" i="44"/>
  <c r="S20" i="44"/>
  <c r="V19" i="44"/>
  <c r="U19" i="44"/>
  <c r="S19" i="44"/>
  <c r="V18" i="44"/>
  <c r="U18" i="44"/>
  <c r="S18" i="44"/>
  <c r="V17" i="44"/>
  <c r="U17" i="44"/>
  <c r="S17" i="44"/>
  <c r="V16" i="44"/>
  <c r="U16" i="44"/>
  <c r="S16" i="44"/>
  <c r="J69" i="44"/>
  <c r="I69" i="44"/>
  <c r="G69" i="44"/>
  <c r="J68" i="44"/>
  <c r="I68" i="44"/>
  <c r="G68" i="44"/>
  <c r="J67" i="44"/>
  <c r="I67" i="44"/>
  <c r="G67" i="44"/>
  <c r="J66" i="44"/>
  <c r="I66" i="44"/>
  <c r="G66" i="44"/>
  <c r="J65" i="44"/>
  <c r="I65" i="44"/>
  <c r="G65" i="44"/>
  <c r="J64" i="44"/>
  <c r="I64" i="44"/>
  <c r="G64" i="44"/>
  <c r="J63" i="44"/>
  <c r="I63" i="44"/>
  <c r="G63" i="44"/>
  <c r="J62" i="44"/>
  <c r="I62" i="44"/>
  <c r="G62" i="44"/>
  <c r="J61" i="44"/>
  <c r="I61" i="44"/>
  <c r="G61" i="44"/>
  <c r="K61" i="44" s="1"/>
  <c r="J60" i="44"/>
  <c r="I60" i="44"/>
  <c r="G60" i="44"/>
  <c r="J58" i="44"/>
  <c r="I58" i="44"/>
  <c r="G58" i="44"/>
  <c r="J57" i="44"/>
  <c r="I57" i="44"/>
  <c r="G57" i="44"/>
  <c r="J56" i="44"/>
  <c r="I56" i="44"/>
  <c r="G56" i="44"/>
  <c r="J55" i="44"/>
  <c r="I55" i="44"/>
  <c r="G55" i="44"/>
  <c r="J54" i="44"/>
  <c r="I54" i="44"/>
  <c r="G54" i="44"/>
  <c r="J53" i="44"/>
  <c r="I53" i="44"/>
  <c r="K53" i="44" s="1"/>
  <c r="G53" i="44"/>
  <c r="J52" i="44"/>
  <c r="I52" i="44"/>
  <c r="G52" i="44"/>
  <c r="J51" i="44"/>
  <c r="I51" i="44"/>
  <c r="G51" i="44"/>
  <c r="J50" i="44"/>
  <c r="I50" i="44"/>
  <c r="G50" i="44"/>
  <c r="J49" i="44"/>
  <c r="I49" i="44"/>
  <c r="G49" i="44"/>
  <c r="J47" i="44"/>
  <c r="I47" i="44"/>
  <c r="G47" i="44"/>
  <c r="J46" i="44"/>
  <c r="I46" i="44"/>
  <c r="G46" i="44"/>
  <c r="J45" i="44"/>
  <c r="I45" i="44"/>
  <c r="G45" i="44"/>
  <c r="J44" i="44"/>
  <c r="I44" i="44"/>
  <c r="G44" i="44"/>
  <c r="J43" i="44"/>
  <c r="I43" i="44"/>
  <c r="G43" i="44"/>
  <c r="J42" i="44"/>
  <c r="I42" i="44"/>
  <c r="G42" i="44"/>
  <c r="J41" i="44"/>
  <c r="I41" i="44"/>
  <c r="G41" i="44"/>
  <c r="J40" i="44"/>
  <c r="I40" i="44"/>
  <c r="G40" i="44"/>
  <c r="J39" i="44"/>
  <c r="I39" i="44"/>
  <c r="G39" i="44"/>
  <c r="J38" i="44"/>
  <c r="I38" i="44"/>
  <c r="G38" i="44"/>
  <c r="G35" i="44"/>
  <c r="I35" i="44"/>
  <c r="J35" i="44"/>
  <c r="G36" i="44"/>
  <c r="K36" i="44" s="1"/>
  <c r="I36" i="44"/>
  <c r="J36" i="44"/>
  <c r="J34" i="44"/>
  <c r="I34" i="44"/>
  <c r="G34" i="44"/>
  <c r="J33" i="44"/>
  <c r="I33" i="44"/>
  <c r="G33" i="44"/>
  <c r="J32" i="44"/>
  <c r="I32" i="44"/>
  <c r="G32" i="44"/>
  <c r="K32" i="44" s="1"/>
  <c r="J31" i="44"/>
  <c r="I31" i="44"/>
  <c r="G31" i="44"/>
  <c r="J30" i="44"/>
  <c r="I30" i="44"/>
  <c r="G30" i="44"/>
  <c r="J29" i="44"/>
  <c r="I29" i="44"/>
  <c r="G29" i="44"/>
  <c r="J28" i="44"/>
  <c r="I28" i="44"/>
  <c r="G28" i="44"/>
  <c r="J27" i="44"/>
  <c r="I27" i="44"/>
  <c r="G27" i="44"/>
  <c r="W61" i="44" l="1"/>
  <c r="W65" i="44"/>
  <c r="K31" i="44"/>
  <c r="K60" i="44"/>
  <c r="AI20" i="44"/>
  <c r="AI23" i="44"/>
  <c r="AU47" i="44"/>
  <c r="K35" i="44"/>
  <c r="W29" i="44"/>
  <c r="AI21" i="44"/>
  <c r="AI24" i="44"/>
  <c r="AU57" i="44"/>
  <c r="U59" i="44"/>
  <c r="K57" i="44"/>
  <c r="AI18" i="44"/>
  <c r="AE37" i="44"/>
  <c r="AU60" i="44"/>
  <c r="W32" i="44"/>
  <c r="K58" i="44"/>
  <c r="W35" i="44"/>
  <c r="AG26" i="44"/>
  <c r="AU52" i="44"/>
  <c r="K30" i="44"/>
  <c r="AU55" i="44"/>
  <c r="AE26" i="44"/>
  <c r="K39" i="44"/>
  <c r="K56" i="44"/>
  <c r="K65" i="44"/>
  <c r="AI17" i="44"/>
  <c r="AU41" i="44"/>
  <c r="AU58" i="44"/>
  <c r="K29" i="44"/>
  <c r="K33" i="44"/>
  <c r="K38" i="44"/>
  <c r="K67" i="44"/>
  <c r="K69" i="44"/>
  <c r="W21" i="44"/>
  <c r="W23" i="44"/>
  <c r="W25" i="44"/>
  <c r="W28" i="44"/>
  <c r="AE48" i="44"/>
  <c r="AI57" i="44"/>
  <c r="AU18" i="44"/>
  <c r="AU20" i="44"/>
  <c r="AU24" i="44"/>
  <c r="K42" i="44"/>
  <c r="K44" i="44"/>
  <c r="K46" i="44"/>
  <c r="K49" i="44"/>
  <c r="K55" i="44"/>
  <c r="W41" i="44"/>
  <c r="W45" i="44"/>
  <c r="W47" i="44"/>
  <c r="W52" i="44"/>
  <c r="AQ48" i="44"/>
  <c r="AU40" i="44"/>
  <c r="AU44" i="44"/>
  <c r="AU46" i="44"/>
  <c r="AU49" i="44"/>
  <c r="AU51" i="44"/>
  <c r="AU53" i="44"/>
  <c r="K34" i="44"/>
  <c r="K64" i="44"/>
  <c r="K66" i="44"/>
  <c r="K68" i="44"/>
  <c r="W18" i="44"/>
  <c r="W22" i="44"/>
  <c r="W24" i="44"/>
  <c r="AI54" i="44"/>
  <c r="AI61" i="44"/>
  <c r="AI63" i="44"/>
  <c r="AI65" i="44"/>
  <c r="AI67" i="44"/>
  <c r="AI69" i="44"/>
  <c r="AU17" i="44"/>
  <c r="AU21" i="44"/>
  <c r="AU23" i="44"/>
  <c r="AU28" i="44"/>
  <c r="K43" i="44"/>
  <c r="K45" i="44"/>
  <c r="K47" i="44"/>
  <c r="K50" i="44"/>
  <c r="K54" i="44"/>
  <c r="W38" i="44"/>
  <c r="W42" i="44"/>
  <c r="W44" i="44"/>
  <c r="W49" i="44"/>
  <c r="W53" i="44"/>
  <c r="W57" i="44"/>
  <c r="W60" i="44"/>
  <c r="K27" i="44"/>
  <c r="K41" i="44"/>
  <c r="K51" i="44"/>
  <c r="K63" i="44"/>
  <c r="W33" i="44"/>
  <c r="AI32" i="44"/>
  <c r="AI34" i="44"/>
  <c r="AI36" i="44"/>
  <c r="AU31" i="44"/>
  <c r="AU33" i="44"/>
  <c r="W40" i="44"/>
  <c r="W46" i="44"/>
  <c r="AU35" i="44"/>
  <c r="K28" i="44"/>
  <c r="K40" i="44"/>
  <c r="K52" i="44"/>
  <c r="K62" i="44"/>
  <c r="W34" i="44"/>
  <c r="W64" i="44"/>
  <c r="AI29" i="44"/>
  <c r="AI31" i="44"/>
  <c r="AI33" i="44"/>
  <c r="AI35" i="44"/>
  <c r="AI40" i="44"/>
  <c r="AI42" i="44"/>
  <c r="AI44" i="44"/>
  <c r="AI46" i="44"/>
  <c r="AI51" i="44"/>
  <c r="AI53" i="44"/>
  <c r="AU32" i="44"/>
  <c r="S59" i="44"/>
  <c r="AQ37" i="44"/>
  <c r="AU62" i="44"/>
  <c r="AU64" i="44"/>
  <c r="AU66" i="44"/>
  <c r="AU68" i="44"/>
  <c r="W58" i="44"/>
  <c r="AI55" i="44"/>
  <c r="AU19" i="44"/>
  <c r="AS37" i="44"/>
  <c r="AU42" i="44"/>
  <c r="AQ59" i="44"/>
  <c r="AU61" i="44"/>
  <c r="AU63" i="44"/>
  <c r="AU65" i="44"/>
  <c r="AU67" i="44"/>
  <c r="AU69" i="44"/>
  <c r="AS59" i="44"/>
  <c r="AQ26" i="44"/>
  <c r="AU25" i="44"/>
  <c r="AU36" i="44"/>
  <c r="AU39" i="44"/>
  <c r="AS26" i="44"/>
  <c r="AS48" i="44"/>
  <c r="AU22" i="44"/>
  <c r="AU30" i="44"/>
  <c r="AU45" i="44"/>
  <c r="AU56" i="44"/>
  <c r="AG37" i="44"/>
  <c r="AI49" i="44"/>
  <c r="AI58" i="44"/>
  <c r="AI25" i="44"/>
  <c r="AI39" i="44"/>
  <c r="AI41" i="44"/>
  <c r="AI43" i="44"/>
  <c r="AI45" i="44"/>
  <c r="AI47" i="44"/>
  <c r="AE59" i="44"/>
  <c r="AI60" i="44"/>
  <c r="AI62" i="44"/>
  <c r="AI64" i="44"/>
  <c r="AI66" i="44"/>
  <c r="AI68" i="44"/>
  <c r="AG59" i="44"/>
  <c r="AG48" i="44"/>
  <c r="AI30" i="44"/>
  <c r="AI52" i="44"/>
  <c r="AI56" i="44"/>
  <c r="W17" i="44"/>
  <c r="S37" i="44"/>
  <c r="W36" i="44"/>
  <c r="W54" i="44"/>
  <c r="W56" i="44"/>
  <c r="W66" i="44"/>
  <c r="U26" i="44"/>
  <c r="W19" i="44"/>
  <c r="W31" i="44"/>
  <c r="S48" i="44"/>
  <c r="W63" i="44"/>
  <c r="U48" i="44"/>
  <c r="W51" i="44"/>
  <c r="W67" i="44"/>
  <c r="W69" i="44"/>
  <c r="W43" i="44"/>
  <c r="S26" i="44"/>
  <c r="W20" i="44"/>
  <c r="U37" i="44"/>
  <c r="W30" i="44"/>
  <c r="W55" i="44"/>
  <c r="W62" i="44"/>
  <c r="AU16" i="44"/>
  <c r="AU27" i="44"/>
  <c r="AU50" i="44"/>
  <c r="AU38" i="44"/>
  <c r="AI16" i="44"/>
  <c r="AI27" i="44"/>
  <c r="AI50" i="44"/>
  <c r="AI38" i="44"/>
  <c r="W16" i="44"/>
  <c r="W39" i="44"/>
  <c r="W27" i="44"/>
  <c r="W50" i="44"/>
  <c r="AI26" i="44" l="1"/>
  <c r="W59" i="44"/>
  <c r="AU59" i="44"/>
  <c r="AU37" i="44"/>
  <c r="AU26" i="44"/>
  <c r="AU48" i="44"/>
  <c r="AI48" i="44"/>
  <c r="AI59" i="44"/>
  <c r="AI37" i="44"/>
  <c r="W37" i="44"/>
  <c r="W48" i="44"/>
  <c r="W26" i="44"/>
  <c r="I37" i="44" l="1"/>
  <c r="G48" i="44"/>
  <c r="I48" i="44"/>
  <c r="K59" i="44"/>
  <c r="G59" i="44"/>
  <c r="J25" i="44"/>
  <c r="I25" i="44"/>
  <c r="G25" i="44"/>
  <c r="K25" i="44" s="1"/>
  <c r="J24" i="44"/>
  <c r="I24" i="44"/>
  <c r="G24" i="44"/>
  <c r="J23" i="44"/>
  <c r="I23" i="44"/>
  <c r="G23" i="44"/>
  <c r="J22" i="44"/>
  <c r="I22" i="44"/>
  <c r="G22" i="44"/>
  <c r="J21" i="44"/>
  <c r="I21" i="44"/>
  <c r="G21" i="44"/>
  <c r="J20" i="44"/>
  <c r="I20" i="44"/>
  <c r="G20" i="44"/>
  <c r="J19" i="44"/>
  <c r="I19" i="44"/>
  <c r="G19" i="44"/>
  <c r="J18" i="44"/>
  <c r="I18" i="44"/>
  <c r="G18" i="44"/>
  <c r="J17" i="44"/>
  <c r="I17" i="44"/>
  <c r="G17" i="44"/>
  <c r="I16" i="44"/>
  <c r="K19" i="44" l="1"/>
  <c r="AE70" i="44"/>
  <c r="AE71" i="44" s="1"/>
  <c r="AG70" i="44"/>
  <c r="S70" i="44"/>
  <c r="G70" i="44"/>
  <c r="I70" i="44"/>
  <c r="G26" i="44"/>
  <c r="AQ70" i="44"/>
  <c r="AQ71" i="44" s="1"/>
  <c r="AS70" i="44"/>
  <c r="U70" i="44"/>
  <c r="AI70" i="44"/>
  <c r="K37" i="44"/>
  <c r="K48" i="44"/>
  <c r="G37" i="44"/>
  <c r="I59" i="44"/>
  <c r="K22" i="44"/>
  <c r="K21" i="44"/>
  <c r="K18" i="44"/>
  <c r="K20" i="44"/>
  <c r="K24" i="44"/>
  <c r="I26" i="44"/>
  <c r="K23" i="44"/>
  <c r="K17" i="44"/>
  <c r="AU70" i="44" l="1"/>
  <c r="AU71" i="44" s="1"/>
  <c r="U71" i="44"/>
  <c r="I45" i="85" s="1"/>
  <c r="S71" i="44"/>
  <c r="W70" i="44"/>
  <c r="W71" i="44" s="1"/>
  <c r="K70" i="44"/>
  <c r="I71" i="44"/>
  <c r="G71" i="44"/>
  <c r="AG71" i="44"/>
  <c r="N45" i="85" s="1"/>
  <c r="AI71" i="44"/>
  <c r="E35" i="96" s="1"/>
  <c r="AS71" i="44"/>
  <c r="S45" i="85" s="1"/>
  <c r="Q51" i="95" s="1"/>
  <c r="Q52" i="95" s="1"/>
  <c r="Q53" i="95" s="1"/>
  <c r="K26" i="44"/>
  <c r="K308" i="18"/>
  <c r="M308" i="18"/>
  <c r="K309" i="18"/>
  <c r="M309" i="18"/>
  <c r="K310" i="18"/>
  <c r="M310" i="18"/>
  <c r="K311" i="18"/>
  <c r="M311" i="18"/>
  <c r="K312" i="18"/>
  <c r="M312" i="18"/>
  <c r="K313" i="18"/>
  <c r="M313" i="18"/>
  <c r="N46" i="85" l="1"/>
  <c r="Q51" i="94" s="1"/>
  <c r="Q52" i="94" s="1"/>
  <c r="Q53" i="94" s="1"/>
  <c r="D35" i="96" s="1"/>
  <c r="E39" i="96"/>
  <c r="D42" i="96"/>
  <c r="D45" i="85"/>
  <c r="Q51" i="55" s="1"/>
  <c r="Q52" i="55" s="1"/>
  <c r="Q52" i="93"/>
  <c r="N312" i="18"/>
  <c r="N313" i="18"/>
  <c r="N310" i="18"/>
  <c r="N309" i="18"/>
  <c r="N311" i="18"/>
  <c r="N308" i="18"/>
  <c r="K71" i="44"/>
  <c r="E20" i="96" s="1"/>
  <c r="E21" i="96" s="1"/>
  <c r="E25" i="96" s="1"/>
  <c r="E10" i="96" l="1"/>
  <c r="E11" i="96" s="1"/>
  <c r="E14" i="96" s="1"/>
  <c r="F35" i="96"/>
  <c r="D39" i="96"/>
  <c r="C35" i="96"/>
  <c r="C39" i="96" s="1"/>
  <c r="F42" i="96"/>
  <c r="C42" i="96"/>
  <c r="C46" i="96" s="1"/>
  <c r="D46" i="96"/>
  <c r="M307" i="18"/>
  <c r="K307" i="18"/>
  <c r="M306" i="18"/>
  <c r="K306" i="18"/>
  <c r="M305" i="18"/>
  <c r="K305" i="18"/>
  <c r="M304" i="18"/>
  <c r="K304" i="18"/>
  <c r="M303" i="18"/>
  <c r="K303" i="18"/>
  <c r="M302" i="18"/>
  <c r="K302" i="18"/>
  <c r="M301" i="18"/>
  <c r="K301" i="18"/>
  <c r="M300" i="18"/>
  <c r="K300" i="18"/>
  <c r="M299" i="18"/>
  <c r="K299" i="18"/>
  <c r="M298" i="18"/>
  <c r="K298" i="18"/>
  <c r="M297" i="18"/>
  <c r="K297" i="18"/>
  <c r="M296" i="18"/>
  <c r="K296" i="18"/>
  <c r="M295" i="18"/>
  <c r="K295" i="18"/>
  <c r="M294" i="18"/>
  <c r="K294" i="18"/>
  <c r="M293" i="18"/>
  <c r="K293" i="18"/>
  <c r="M292" i="18"/>
  <c r="K292" i="18"/>
  <c r="M291" i="18"/>
  <c r="K291" i="18"/>
  <c r="M290" i="18"/>
  <c r="K290" i="18"/>
  <c r="M289" i="18"/>
  <c r="K289" i="18"/>
  <c r="M288" i="18"/>
  <c r="K288" i="18"/>
  <c r="M287" i="18"/>
  <c r="K287" i="18"/>
  <c r="M286" i="18"/>
  <c r="K286" i="18"/>
  <c r="M285" i="18"/>
  <c r="K285" i="18"/>
  <c r="M284" i="18"/>
  <c r="K284" i="18"/>
  <c r="M283" i="18"/>
  <c r="K283" i="18"/>
  <c r="M282" i="18"/>
  <c r="K282" i="18"/>
  <c r="M281" i="18"/>
  <c r="K281" i="18"/>
  <c r="M280" i="18"/>
  <c r="K280" i="18"/>
  <c r="M279" i="18"/>
  <c r="K279" i="18"/>
  <c r="M278" i="18"/>
  <c r="K278" i="18"/>
  <c r="M277" i="18"/>
  <c r="K277" i="18"/>
  <c r="M276" i="18"/>
  <c r="K276" i="18"/>
  <c r="M275" i="18"/>
  <c r="K275" i="18"/>
  <c r="M274" i="18"/>
  <c r="K274" i="18"/>
  <c r="M273" i="18"/>
  <c r="K273" i="18"/>
  <c r="M272" i="18"/>
  <c r="K272" i="18"/>
  <c r="M271" i="18"/>
  <c r="K271" i="18"/>
  <c r="M270" i="18"/>
  <c r="K270" i="18"/>
  <c r="M269" i="18"/>
  <c r="K269" i="18"/>
  <c r="M268" i="18"/>
  <c r="K268" i="18"/>
  <c r="M267" i="18"/>
  <c r="K267" i="18"/>
  <c r="M266" i="18"/>
  <c r="K266" i="18"/>
  <c r="M265" i="18"/>
  <c r="K265" i="18"/>
  <c r="M264" i="18"/>
  <c r="K264" i="18"/>
  <c r="M263" i="18"/>
  <c r="K263" i="18"/>
  <c r="M262" i="18"/>
  <c r="K262" i="18"/>
  <c r="M261" i="18"/>
  <c r="K261" i="18"/>
  <c r="M260" i="18"/>
  <c r="K260" i="18"/>
  <c r="M259" i="18"/>
  <c r="K259" i="18"/>
  <c r="M258" i="18"/>
  <c r="K258" i="18"/>
  <c r="M257" i="18"/>
  <c r="K257" i="18"/>
  <c r="M256" i="18"/>
  <c r="K256" i="18"/>
  <c r="M255" i="18"/>
  <c r="K255" i="18"/>
  <c r="M254" i="18"/>
  <c r="K254" i="18"/>
  <c r="M253" i="18"/>
  <c r="K253" i="18"/>
  <c r="M252" i="18"/>
  <c r="K252" i="18"/>
  <c r="M251" i="18"/>
  <c r="K251" i="18"/>
  <c r="M250" i="18"/>
  <c r="K250" i="18"/>
  <c r="M249" i="18"/>
  <c r="K249" i="18"/>
  <c r="M248" i="18"/>
  <c r="K248" i="18"/>
  <c r="M247" i="18"/>
  <c r="K247" i="18"/>
  <c r="M246" i="18"/>
  <c r="K246" i="18"/>
  <c r="M245" i="18"/>
  <c r="K245" i="18"/>
  <c r="M244" i="18"/>
  <c r="K244" i="18"/>
  <c r="M243" i="18"/>
  <c r="K243" i="18"/>
  <c r="M242" i="18"/>
  <c r="K242" i="18"/>
  <c r="M241" i="18"/>
  <c r="K241" i="18"/>
  <c r="M240" i="18"/>
  <c r="K240" i="18"/>
  <c r="M239" i="18"/>
  <c r="K239" i="18"/>
  <c r="M238" i="18"/>
  <c r="K238" i="18"/>
  <c r="M237" i="18"/>
  <c r="K237" i="18"/>
  <c r="M236" i="18"/>
  <c r="K236" i="18"/>
  <c r="M235" i="18"/>
  <c r="K235" i="18"/>
  <c r="M234" i="18"/>
  <c r="K234" i="18"/>
  <c r="M233" i="18"/>
  <c r="K233" i="18"/>
  <c r="M232" i="18"/>
  <c r="K232" i="18"/>
  <c r="M231" i="18"/>
  <c r="K231" i="18"/>
  <c r="M230" i="18"/>
  <c r="K230" i="18"/>
  <c r="M229" i="18"/>
  <c r="K229" i="18"/>
  <c r="M228" i="18"/>
  <c r="K228" i="18"/>
  <c r="M227" i="18"/>
  <c r="K227" i="18"/>
  <c r="M226" i="18"/>
  <c r="K226" i="18"/>
  <c r="M225" i="18"/>
  <c r="K225" i="18"/>
  <c r="M224" i="18"/>
  <c r="K224" i="18"/>
  <c r="M223" i="18"/>
  <c r="K223" i="18"/>
  <c r="M222" i="18"/>
  <c r="K222" i="18"/>
  <c r="M221" i="18"/>
  <c r="K221" i="18"/>
  <c r="M220" i="18"/>
  <c r="K220" i="18"/>
  <c r="M219" i="18"/>
  <c r="K219" i="18"/>
  <c r="M218" i="18"/>
  <c r="K218" i="18"/>
  <c r="M217" i="18"/>
  <c r="K217" i="18"/>
  <c r="M216" i="18"/>
  <c r="K216" i="18"/>
  <c r="M215" i="18"/>
  <c r="K215" i="18"/>
  <c r="M214" i="18"/>
  <c r="K214" i="18"/>
  <c r="M213" i="18"/>
  <c r="K213" i="18"/>
  <c r="M212" i="18"/>
  <c r="K212" i="18"/>
  <c r="M211" i="18"/>
  <c r="K211" i="18"/>
  <c r="M210" i="18"/>
  <c r="K210" i="18"/>
  <c r="M209" i="18"/>
  <c r="K209" i="18"/>
  <c r="M208" i="18"/>
  <c r="K208" i="18"/>
  <c r="M207" i="18"/>
  <c r="K207" i="18"/>
  <c r="M206" i="18"/>
  <c r="K206" i="18"/>
  <c r="M205" i="18"/>
  <c r="K205" i="18"/>
  <c r="M204" i="18"/>
  <c r="K204" i="18"/>
  <c r="M203" i="18"/>
  <c r="K203" i="18"/>
  <c r="M202" i="18"/>
  <c r="K202" i="18"/>
  <c r="M201" i="18"/>
  <c r="K201" i="18"/>
  <c r="M200" i="18"/>
  <c r="K200" i="18"/>
  <c r="M199" i="18"/>
  <c r="K199" i="18"/>
  <c r="M198" i="18"/>
  <c r="K198" i="18"/>
  <c r="M197" i="18"/>
  <c r="K197" i="18"/>
  <c r="M196" i="18"/>
  <c r="K196" i="18"/>
  <c r="M195" i="18"/>
  <c r="K195" i="18"/>
  <c r="M194" i="18"/>
  <c r="K194" i="18"/>
  <c r="M193" i="18"/>
  <c r="K193" i="18"/>
  <c r="M192" i="18"/>
  <c r="K192" i="18"/>
  <c r="M191" i="18"/>
  <c r="K191" i="18"/>
  <c r="M190" i="18"/>
  <c r="K190" i="18"/>
  <c r="M189" i="18"/>
  <c r="K189" i="18"/>
  <c r="M188" i="18"/>
  <c r="K188" i="18"/>
  <c r="M187" i="18"/>
  <c r="K187" i="18"/>
  <c r="M186" i="18"/>
  <c r="K186" i="18"/>
  <c r="M185" i="18"/>
  <c r="K185" i="18"/>
  <c r="M184" i="18"/>
  <c r="K184" i="18"/>
  <c r="M183" i="18"/>
  <c r="K183" i="18"/>
  <c r="M182" i="18"/>
  <c r="K182" i="18"/>
  <c r="M181" i="18"/>
  <c r="K181" i="18"/>
  <c r="M180" i="18"/>
  <c r="K180" i="18"/>
  <c r="M179" i="18"/>
  <c r="K179" i="18"/>
  <c r="M178" i="18"/>
  <c r="K178" i="18"/>
  <c r="M177" i="18"/>
  <c r="K177" i="18"/>
  <c r="M176" i="18"/>
  <c r="K176" i="18"/>
  <c r="M175" i="18"/>
  <c r="K175" i="18"/>
  <c r="M174" i="18"/>
  <c r="K174" i="18"/>
  <c r="M173" i="18"/>
  <c r="K173" i="18"/>
  <c r="M172" i="18"/>
  <c r="K172" i="18"/>
  <c r="M171" i="18"/>
  <c r="K171" i="18"/>
  <c r="M170" i="18"/>
  <c r="K170" i="18"/>
  <c r="M169" i="18"/>
  <c r="K169" i="18"/>
  <c r="M168" i="18"/>
  <c r="K168" i="18"/>
  <c r="M167" i="18"/>
  <c r="K167" i="18"/>
  <c r="M166" i="18"/>
  <c r="K166" i="18"/>
  <c r="M165" i="18"/>
  <c r="K165" i="18"/>
  <c r="M164" i="18"/>
  <c r="K164" i="18"/>
  <c r="M163" i="18"/>
  <c r="K163" i="18"/>
  <c r="M162" i="18"/>
  <c r="K162" i="18"/>
  <c r="M161" i="18"/>
  <c r="K161" i="18"/>
  <c r="M160" i="18"/>
  <c r="K160" i="18"/>
  <c r="M159" i="18"/>
  <c r="K159" i="18"/>
  <c r="M158" i="18"/>
  <c r="K158" i="18"/>
  <c r="M157" i="18"/>
  <c r="K157" i="18"/>
  <c r="M156" i="18"/>
  <c r="K156" i="18"/>
  <c r="M155" i="18"/>
  <c r="K155" i="18"/>
  <c r="M154" i="18"/>
  <c r="K154" i="18"/>
  <c r="M153" i="18"/>
  <c r="K153" i="18"/>
  <c r="M152" i="18"/>
  <c r="K152" i="18"/>
  <c r="M151" i="18"/>
  <c r="K151" i="18"/>
  <c r="M150" i="18"/>
  <c r="K150" i="18"/>
  <c r="M149" i="18"/>
  <c r="K149" i="18"/>
  <c r="M148" i="18"/>
  <c r="K148" i="18"/>
  <c r="M147" i="18"/>
  <c r="K147" i="18"/>
  <c r="M146" i="18"/>
  <c r="K146" i="18"/>
  <c r="M145" i="18"/>
  <c r="K145" i="18"/>
  <c r="M144" i="18"/>
  <c r="K144" i="18"/>
  <c r="M143" i="18"/>
  <c r="K143" i="18"/>
  <c r="M142" i="18"/>
  <c r="K142" i="18"/>
  <c r="M141" i="18"/>
  <c r="K141" i="18"/>
  <c r="M140" i="18"/>
  <c r="K140" i="18"/>
  <c r="M139" i="18"/>
  <c r="K139" i="18"/>
  <c r="M138" i="18"/>
  <c r="K138" i="18"/>
  <c r="M137" i="18"/>
  <c r="K137" i="18"/>
  <c r="M136" i="18"/>
  <c r="K136" i="18"/>
  <c r="M135" i="18"/>
  <c r="K135" i="18"/>
  <c r="M134" i="18"/>
  <c r="K134" i="18"/>
  <c r="M133" i="18"/>
  <c r="K133" i="18"/>
  <c r="M132" i="18"/>
  <c r="K132" i="18"/>
  <c r="M131" i="18"/>
  <c r="K131" i="18"/>
  <c r="M130" i="18"/>
  <c r="K130" i="18"/>
  <c r="M129" i="18"/>
  <c r="K129" i="18"/>
  <c r="M128" i="18"/>
  <c r="K128" i="18"/>
  <c r="M127" i="18"/>
  <c r="K127" i="18"/>
  <c r="M126" i="18"/>
  <c r="K126" i="18"/>
  <c r="M125" i="18"/>
  <c r="K125" i="18"/>
  <c r="M124" i="18"/>
  <c r="K124" i="18"/>
  <c r="M123" i="18"/>
  <c r="K123" i="18"/>
  <c r="M122" i="18"/>
  <c r="K122" i="18"/>
  <c r="M121" i="18"/>
  <c r="K121" i="18"/>
  <c r="M120" i="18"/>
  <c r="K120" i="18"/>
  <c r="M119" i="18"/>
  <c r="K119" i="18"/>
  <c r="M118" i="18"/>
  <c r="K118" i="18"/>
  <c r="M117" i="18"/>
  <c r="K117" i="18"/>
  <c r="M116" i="18"/>
  <c r="K116" i="18"/>
  <c r="M115" i="18"/>
  <c r="K115" i="18"/>
  <c r="M114" i="18"/>
  <c r="K114" i="18"/>
  <c r="M113" i="18"/>
  <c r="K113" i="18"/>
  <c r="M112" i="18"/>
  <c r="K112" i="18"/>
  <c r="M111" i="18"/>
  <c r="K111" i="18"/>
  <c r="M110" i="18"/>
  <c r="K110" i="18"/>
  <c r="M109" i="18"/>
  <c r="K109" i="18"/>
  <c r="M108" i="18"/>
  <c r="K108" i="18"/>
  <c r="M107" i="18"/>
  <c r="K107" i="18"/>
  <c r="M106" i="18"/>
  <c r="K106" i="18"/>
  <c r="M105" i="18"/>
  <c r="K105" i="18"/>
  <c r="M104" i="18"/>
  <c r="K104" i="18"/>
  <c r="M103" i="18"/>
  <c r="K103" i="18"/>
  <c r="M102" i="18"/>
  <c r="K102" i="18"/>
  <c r="M101" i="18"/>
  <c r="K101" i="18"/>
  <c r="M100" i="18"/>
  <c r="K100" i="18"/>
  <c r="M99" i="18"/>
  <c r="K99" i="18"/>
  <c r="M98" i="18"/>
  <c r="K98" i="18"/>
  <c r="M97" i="18"/>
  <c r="K97" i="18"/>
  <c r="M96" i="18"/>
  <c r="K96" i="18"/>
  <c r="M95" i="18"/>
  <c r="K95" i="18"/>
  <c r="M94" i="18"/>
  <c r="K94" i="18"/>
  <c r="M93" i="18"/>
  <c r="K93" i="18"/>
  <c r="M92" i="18"/>
  <c r="K92" i="18"/>
  <c r="M91" i="18"/>
  <c r="K91" i="18"/>
  <c r="M90" i="18"/>
  <c r="K90" i="18"/>
  <c r="M89" i="18"/>
  <c r="K89" i="18"/>
  <c r="M88" i="18"/>
  <c r="K88" i="18"/>
  <c r="M87" i="18"/>
  <c r="K87" i="18"/>
  <c r="M86" i="18"/>
  <c r="K86" i="18"/>
  <c r="M85" i="18"/>
  <c r="K85" i="18"/>
  <c r="M84" i="18"/>
  <c r="K84" i="18"/>
  <c r="M83" i="18"/>
  <c r="K83" i="18"/>
  <c r="M82" i="18"/>
  <c r="K82" i="18"/>
  <c r="M81" i="18"/>
  <c r="K81" i="18"/>
  <c r="M80" i="18"/>
  <c r="K80" i="18"/>
  <c r="M79" i="18"/>
  <c r="K79" i="18"/>
  <c r="M78" i="18"/>
  <c r="K78" i="18"/>
  <c r="M77" i="18"/>
  <c r="K77" i="18"/>
  <c r="M76" i="18"/>
  <c r="K76" i="18"/>
  <c r="M75" i="18"/>
  <c r="K75" i="18"/>
  <c r="M74" i="18"/>
  <c r="K74" i="18"/>
  <c r="M73" i="18"/>
  <c r="K73" i="18"/>
  <c r="M72" i="18"/>
  <c r="K72" i="18"/>
  <c r="M71" i="18"/>
  <c r="K71" i="18"/>
  <c r="M70" i="18"/>
  <c r="K70" i="18"/>
  <c r="M69" i="18"/>
  <c r="K69" i="18"/>
  <c r="M68" i="18"/>
  <c r="K68" i="18"/>
  <c r="M67" i="18"/>
  <c r="K67" i="18"/>
  <c r="M66" i="18"/>
  <c r="K66" i="18"/>
  <c r="M65" i="18"/>
  <c r="K65" i="18"/>
  <c r="M64" i="18"/>
  <c r="K64" i="18"/>
  <c r="M63" i="18"/>
  <c r="K63" i="18"/>
  <c r="M62" i="18"/>
  <c r="K62" i="18"/>
  <c r="M61" i="18"/>
  <c r="K61" i="18"/>
  <c r="M60" i="18"/>
  <c r="K60" i="18"/>
  <c r="M59" i="18"/>
  <c r="K59" i="18"/>
  <c r="M58" i="18"/>
  <c r="K58" i="18"/>
  <c r="M57" i="18"/>
  <c r="K57" i="18"/>
  <c r="M56" i="18"/>
  <c r="K56" i="18"/>
  <c r="M55" i="18"/>
  <c r="K55" i="18"/>
  <c r="M54" i="18"/>
  <c r="K54" i="18"/>
  <c r="M53" i="18"/>
  <c r="K53" i="18"/>
  <c r="M52" i="18"/>
  <c r="K52" i="18"/>
  <c r="M51" i="18"/>
  <c r="K51" i="18"/>
  <c r="M50" i="18"/>
  <c r="K50" i="18"/>
  <c r="M49" i="18"/>
  <c r="K49" i="18"/>
  <c r="M48" i="18"/>
  <c r="K48" i="18"/>
  <c r="M47" i="18"/>
  <c r="K47" i="18"/>
  <c r="M46" i="18"/>
  <c r="K46" i="18"/>
  <c r="M45" i="18"/>
  <c r="K45" i="18"/>
  <c r="M44" i="18"/>
  <c r="K44" i="18"/>
  <c r="M43" i="18"/>
  <c r="K43" i="18"/>
  <c r="M42" i="18"/>
  <c r="K42" i="18"/>
  <c r="M41" i="18"/>
  <c r="K41" i="18"/>
  <c r="M40" i="18"/>
  <c r="K40" i="18"/>
  <c r="M39" i="18"/>
  <c r="K39" i="18"/>
  <c r="M38" i="18"/>
  <c r="K38" i="18"/>
  <c r="M37" i="18"/>
  <c r="K37" i="18"/>
  <c r="M36" i="18"/>
  <c r="K36" i="18"/>
  <c r="M35" i="18"/>
  <c r="K35" i="18"/>
  <c r="M34" i="18"/>
  <c r="K34" i="18"/>
  <c r="M33" i="18"/>
  <c r="K33" i="18"/>
  <c r="M32" i="18"/>
  <c r="K32" i="18"/>
  <c r="M31" i="18"/>
  <c r="K31" i="18"/>
  <c r="M30" i="18"/>
  <c r="K30" i="18"/>
  <c r="M29" i="18"/>
  <c r="K29" i="18"/>
  <c r="M28" i="18"/>
  <c r="K28" i="18"/>
  <c r="M27" i="18"/>
  <c r="K27" i="18"/>
  <c r="M26" i="18"/>
  <c r="K26" i="18"/>
  <c r="M25" i="18"/>
  <c r="K25" i="18"/>
  <c r="M24" i="18"/>
  <c r="K24" i="18"/>
  <c r="M23" i="18"/>
  <c r="K23" i="18"/>
  <c r="M22" i="18"/>
  <c r="K22" i="18"/>
  <c r="M21" i="18"/>
  <c r="K21" i="18"/>
  <c r="M20" i="18"/>
  <c r="K20" i="18"/>
  <c r="M19" i="18"/>
  <c r="K19" i="18"/>
  <c r="M18" i="18"/>
  <c r="K18" i="18"/>
  <c r="M17" i="18"/>
  <c r="K17" i="18"/>
  <c r="M16" i="18"/>
  <c r="K16" i="18"/>
  <c r="M15" i="18"/>
  <c r="K15" i="18"/>
  <c r="M14" i="18"/>
  <c r="K14" i="18"/>
  <c r="B51" i="4"/>
  <c r="C7" i="7" s="1"/>
  <c r="F43" i="96" l="1"/>
  <c r="F44" i="96" s="1"/>
  <c r="F46" i="96" s="1"/>
  <c r="F36" i="96"/>
  <c r="F37" i="96" s="1"/>
  <c r="F39" i="96" s="1"/>
  <c r="C5" i="96"/>
  <c r="G6" i="55"/>
  <c r="G6" i="93"/>
  <c r="G6" i="94"/>
  <c r="G6" i="95"/>
  <c r="N26" i="18"/>
  <c r="N28" i="18"/>
  <c r="N34" i="18"/>
  <c r="N38" i="18"/>
  <c r="N42" i="18"/>
  <c r="N46" i="18"/>
  <c r="N50" i="18"/>
  <c r="N54" i="18"/>
  <c r="N58" i="18"/>
  <c r="N62" i="18"/>
  <c r="N66" i="18"/>
  <c r="N68" i="18"/>
  <c r="N72" i="18"/>
  <c r="N74" i="18"/>
  <c r="N78" i="18"/>
  <c r="N82" i="18"/>
  <c r="N86" i="18"/>
  <c r="N94" i="18"/>
  <c r="N98" i="18"/>
  <c r="N104" i="18"/>
  <c r="N112" i="18"/>
  <c r="N134" i="18"/>
  <c r="N30" i="18"/>
  <c r="N32" i="18"/>
  <c r="N36" i="18"/>
  <c r="N40" i="18"/>
  <c r="N44" i="18"/>
  <c r="N48" i="18"/>
  <c r="N52" i="18"/>
  <c r="N56" i="18"/>
  <c r="N60" i="18"/>
  <c r="N64" i="18"/>
  <c r="N70" i="18"/>
  <c r="N76" i="18"/>
  <c r="N80" i="18"/>
  <c r="N84" i="18"/>
  <c r="N88" i="18"/>
  <c r="N92" i="18"/>
  <c r="N96" i="18"/>
  <c r="N100" i="18"/>
  <c r="N102" i="18"/>
  <c r="N106" i="18"/>
  <c r="N108" i="18"/>
  <c r="N110" i="18"/>
  <c r="N114" i="18"/>
  <c r="N116" i="18"/>
  <c r="N118" i="18"/>
  <c r="N120" i="18"/>
  <c r="N122" i="18"/>
  <c r="N124" i="18"/>
  <c r="N126" i="18"/>
  <c r="N128" i="18"/>
  <c r="N130" i="18"/>
  <c r="N132" i="18"/>
  <c r="N136" i="18"/>
  <c r="N138" i="18"/>
  <c r="N140" i="18"/>
  <c r="N142" i="18"/>
  <c r="N144" i="18"/>
  <c r="N146" i="18"/>
  <c r="N148" i="18"/>
  <c r="N150" i="18"/>
  <c r="N152" i="18"/>
  <c r="N154" i="18"/>
  <c r="N156" i="18"/>
  <c r="N158" i="18"/>
  <c r="N160" i="18"/>
  <c r="N162" i="18"/>
  <c r="N164" i="18"/>
  <c r="N166" i="18"/>
  <c r="N168" i="18"/>
  <c r="N170" i="18"/>
  <c r="N172" i="18"/>
  <c r="N174" i="18"/>
  <c r="N176" i="18"/>
  <c r="N178" i="18"/>
  <c r="N180" i="18"/>
  <c r="N182" i="18"/>
  <c r="N184" i="18"/>
  <c r="N186" i="18"/>
  <c r="N188" i="18"/>
  <c r="N190" i="18"/>
  <c r="N192" i="18"/>
  <c r="N194" i="18"/>
  <c r="N196" i="18"/>
  <c r="N198" i="18"/>
  <c r="N200" i="18"/>
  <c r="N202" i="18"/>
  <c r="N204" i="18"/>
  <c r="N206" i="18"/>
  <c r="N208" i="18"/>
  <c r="N210" i="18"/>
  <c r="N212" i="18"/>
  <c r="N214" i="18"/>
  <c r="N216" i="18"/>
  <c r="N218" i="18"/>
  <c r="N220" i="18"/>
  <c r="N222" i="18"/>
  <c r="N224" i="18"/>
  <c r="N226" i="18"/>
  <c r="N228" i="18"/>
  <c r="N230" i="18"/>
  <c r="N232" i="18"/>
  <c r="N234" i="18"/>
  <c r="N236" i="18"/>
  <c r="N238" i="18"/>
  <c r="N240" i="18"/>
  <c r="N242" i="18"/>
  <c r="N244" i="18"/>
  <c r="N246" i="18"/>
  <c r="N248" i="18"/>
  <c r="N250" i="18"/>
  <c r="N252" i="18"/>
  <c r="N254" i="18"/>
  <c r="N256" i="18"/>
  <c r="N258" i="18"/>
  <c r="N260" i="18"/>
  <c r="N262" i="18"/>
  <c r="N264" i="18"/>
  <c r="N266" i="18"/>
  <c r="N268" i="18"/>
  <c r="N270" i="18"/>
  <c r="N272" i="18"/>
  <c r="N274" i="18"/>
  <c r="N276" i="18"/>
  <c r="N278" i="18"/>
  <c r="N280" i="18"/>
  <c r="N282" i="18"/>
  <c r="N284" i="18"/>
  <c r="N286" i="18"/>
  <c r="N288" i="18"/>
  <c r="N290" i="18"/>
  <c r="N292" i="18"/>
  <c r="N294" i="18"/>
  <c r="N296" i="18"/>
  <c r="N298" i="18"/>
  <c r="N300" i="18"/>
  <c r="N302" i="18"/>
  <c r="N304" i="18"/>
  <c r="N306" i="18"/>
  <c r="N25" i="18"/>
  <c r="N90" i="18"/>
  <c r="N24" i="18"/>
  <c r="N27" i="18"/>
  <c r="N29" i="18"/>
  <c r="N31" i="18"/>
  <c r="N33" i="18"/>
  <c r="N35" i="18"/>
  <c r="N37" i="18"/>
  <c r="N39" i="18"/>
  <c r="N41" i="18"/>
  <c r="N43" i="18"/>
  <c r="N45" i="18"/>
  <c r="N47" i="18"/>
  <c r="N49" i="18"/>
  <c r="N51" i="18"/>
  <c r="N53" i="18"/>
  <c r="N55" i="18"/>
  <c r="N57" i="18"/>
  <c r="N59" i="18"/>
  <c r="N61" i="18"/>
  <c r="N63" i="18"/>
  <c r="N65" i="18"/>
  <c r="N67" i="18"/>
  <c r="N69" i="18"/>
  <c r="N71" i="18"/>
  <c r="N73" i="18"/>
  <c r="N75" i="18"/>
  <c r="N77" i="18"/>
  <c r="N79" i="18"/>
  <c r="N81" i="18"/>
  <c r="N83" i="18"/>
  <c r="N85" i="18"/>
  <c r="N87" i="18"/>
  <c r="N89" i="18"/>
  <c r="N91" i="18"/>
  <c r="N93" i="18"/>
  <c r="N95" i="18"/>
  <c r="N97" i="18"/>
  <c r="N99" i="18"/>
  <c r="N101" i="18"/>
  <c r="N103" i="18"/>
  <c r="N105" i="18"/>
  <c r="N107" i="18"/>
  <c r="N109" i="18"/>
  <c r="N111" i="18"/>
  <c r="N113" i="18"/>
  <c r="N115" i="18"/>
  <c r="N117" i="18"/>
  <c r="N119" i="18"/>
  <c r="N121" i="18"/>
  <c r="N123" i="18"/>
  <c r="N125" i="18"/>
  <c r="N127" i="18"/>
  <c r="N129" i="18"/>
  <c r="N131" i="18"/>
  <c r="N133" i="18"/>
  <c r="N135" i="18"/>
  <c r="N137" i="18"/>
  <c r="N139" i="18"/>
  <c r="N141" i="18"/>
  <c r="N143" i="18"/>
  <c r="N145" i="18"/>
  <c r="N147" i="18"/>
  <c r="N149" i="18"/>
  <c r="N151" i="18"/>
  <c r="N153" i="18"/>
  <c r="N155" i="18"/>
  <c r="N157" i="18"/>
  <c r="N159" i="18"/>
  <c r="N161" i="18"/>
  <c r="N163" i="18"/>
  <c r="N165" i="18"/>
  <c r="N167" i="18"/>
  <c r="N169" i="18"/>
  <c r="N171" i="18"/>
  <c r="N173" i="18"/>
  <c r="N175" i="18"/>
  <c r="N177" i="18"/>
  <c r="N179" i="18"/>
  <c r="N181" i="18"/>
  <c r="N183" i="18"/>
  <c r="N185" i="18"/>
  <c r="N187" i="18"/>
  <c r="N189" i="18"/>
  <c r="N191" i="18"/>
  <c r="N193" i="18"/>
  <c r="N195" i="18"/>
  <c r="N197" i="18"/>
  <c r="N199" i="18"/>
  <c r="N201" i="18"/>
  <c r="N203" i="18"/>
  <c r="N205" i="18"/>
  <c r="N207" i="18"/>
  <c r="N209" i="18"/>
  <c r="N211" i="18"/>
  <c r="N213" i="18"/>
  <c r="N215" i="18"/>
  <c r="N217" i="18"/>
  <c r="N219" i="18"/>
  <c r="N221" i="18"/>
  <c r="N223" i="18"/>
  <c r="N225" i="18"/>
  <c r="N227" i="18"/>
  <c r="N229" i="18"/>
  <c r="N231" i="18"/>
  <c r="N233" i="18"/>
  <c r="N235" i="18"/>
  <c r="N237" i="18"/>
  <c r="N239" i="18"/>
  <c r="N241" i="18"/>
  <c r="N243" i="18"/>
  <c r="N245" i="18"/>
  <c r="N247" i="18"/>
  <c r="N249" i="18"/>
  <c r="N251" i="18"/>
  <c r="N253" i="18"/>
  <c r="N255" i="18"/>
  <c r="N257" i="18"/>
  <c r="N259" i="18"/>
  <c r="N261" i="18"/>
  <c r="N263" i="18"/>
  <c r="N265" i="18"/>
  <c r="N267" i="18"/>
  <c r="N269" i="18"/>
  <c r="N271" i="18"/>
  <c r="N273" i="18"/>
  <c r="N275" i="18"/>
  <c r="N277" i="18"/>
  <c r="N279" i="18"/>
  <c r="N281" i="18"/>
  <c r="N283" i="18"/>
  <c r="N285" i="18"/>
  <c r="N287" i="18"/>
  <c r="N289" i="18"/>
  <c r="N291" i="18"/>
  <c r="N293" i="18"/>
  <c r="N295" i="18"/>
  <c r="N297" i="18"/>
  <c r="N299" i="18"/>
  <c r="N301" i="18"/>
  <c r="N303" i="18"/>
  <c r="N305" i="18"/>
  <c r="N307" i="18"/>
  <c r="N16" i="18"/>
  <c r="N18" i="18"/>
  <c r="N20" i="18"/>
  <c r="N22" i="18"/>
  <c r="N19" i="18"/>
  <c r="N21" i="18"/>
  <c r="N23" i="18"/>
  <c r="N17" i="18"/>
  <c r="Q12" i="55" s="1"/>
  <c r="N15" i="18"/>
  <c r="N14" i="18"/>
  <c r="F7" i="18"/>
  <c r="G43" i="96" l="1"/>
  <c r="G46" i="96" s="1"/>
  <c r="G36" i="96"/>
  <c r="G39" i="96" s="1"/>
  <c r="Q53" i="93"/>
  <c r="D28" i="96" s="1"/>
  <c r="Q50" i="55"/>
  <c r="Q53" i="55" s="1"/>
  <c r="D20" i="96" s="1"/>
  <c r="F95" i="4" s="1"/>
  <c r="S15" i="7"/>
  <c r="F96" i="4" l="1"/>
  <c r="F98" i="4" s="1"/>
  <c r="N95" i="4"/>
  <c r="F28" i="96"/>
  <c r="C28" i="96"/>
  <c r="C32" i="96" s="1"/>
  <c r="D32" i="96"/>
  <c r="C20" i="96"/>
  <c r="F20" i="96"/>
  <c r="F21" i="96" s="1"/>
  <c r="F22" i="96" s="1"/>
  <c r="X15" i="7"/>
  <c r="S16" i="7"/>
  <c r="C21" i="96" l="1"/>
  <c r="C25" i="96" s="1"/>
  <c r="C95" i="4"/>
  <c r="C96" i="4" s="1"/>
  <c r="C98" i="4" s="1"/>
  <c r="F29" i="96"/>
  <c r="F30" i="96" s="1"/>
  <c r="F32" i="96" s="1"/>
  <c r="D21" i="96"/>
  <c r="D25" i="96" s="1"/>
  <c r="D10" i="96"/>
  <c r="C10" i="96" s="1"/>
  <c r="C11" i="96" s="1"/>
  <c r="C14" i="96" s="1"/>
  <c r="G29" i="96" l="1"/>
  <c r="G32" i="96" s="1"/>
  <c r="F11" i="96"/>
  <c r="F23" i="96"/>
  <c r="D11" i="96"/>
  <c r="D14" i="96" s="1"/>
  <c r="G22" i="96"/>
  <c r="N96" i="4" l="1"/>
  <c r="N98" i="4" s="1"/>
  <c r="C57" i="4" s="1"/>
  <c r="F12" i="96"/>
  <c r="F25" i="96"/>
  <c r="F14" i="96" s="1"/>
  <c r="G25" i="96"/>
  <c r="G14" i="96" s="1"/>
  <c r="G11" i="9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yumi</author>
    <author>小原 大輔</author>
  </authors>
  <commentList>
    <comment ref="J41" authorId="0" shapeId="0" xr:uid="{BB9B7758-807C-48EA-8D61-D7F89F690EF9}">
      <text>
        <r>
          <rPr>
            <sz val="12"/>
            <color indexed="81"/>
            <rFont val="MS P ゴシック"/>
            <family val="3"/>
            <charset val="128"/>
          </rPr>
          <t>マイナスの値を入力すること</t>
        </r>
      </text>
    </comment>
    <comment ref="J42" authorId="0" shapeId="0" xr:uid="{45CD6BD9-19B6-43BF-B23D-818C4D6C00BD}">
      <text>
        <r>
          <rPr>
            <sz val="12"/>
            <color indexed="81"/>
            <rFont val="MS P ゴシック"/>
            <family val="3"/>
            <charset val="128"/>
          </rPr>
          <t>マイナスの値を入力すること</t>
        </r>
      </text>
    </comment>
    <comment ref="J43" authorId="0" shapeId="0" xr:uid="{3AC7F399-436B-4ECA-95EA-2A87B11B8BA3}">
      <text>
        <r>
          <rPr>
            <sz val="12"/>
            <color indexed="81"/>
            <rFont val="MS P ゴシック"/>
            <family val="3"/>
            <charset val="128"/>
          </rPr>
          <t>マイナスの値を入力すること</t>
        </r>
      </text>
    </comment>
    <comment ref="J44" authorId="0" shapeId="0" xr:uid="{14CE8273-25EF-4F77-9840-8496414DB72A}">
      <text>
        <r>
          <rPr>
            <sz val="12"/>
            <color indexed="81"/>
            <rFont val="MS P ゴシック"/>
            <family val="3"/>
            <charset val="128"/>
          </rPr>
          <t>マイナスの値を入力すること</t>
        </r>
      </text>
    </comment>
    <comment ref="J46" authorId="0" shapeId="0" xr:uid="{A33796E9-BB6F-4915-9867-711BD97518EE}">
      <text>
        <r>
          <rPr>
            <sz val="12"/>
            <color indexed="81"/>
            <rFont val="MS P ゴシック"/>
            <family val="3"/>
            <charset val="128"/>
          </rPr>
          <t>マイナスの値を入力すること</t>
        </r>
      </text>
    </comment>
    <comment ref="J47" authorId="1" shapeId="0" xr:uid="{F91C1E73-1F71-4E8C-99A9-E766F6B0D818}">
      <text>
        <r>
          <rPr>
            <sz val="11"/>
            <color indexed="81"/>
            <rFont val="MS P ゴシック"/>
            <family val="3"/>
            <charset val="128"/>
          </rPr>
          <t>入力漏れがないようにすること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中島 惇輝</author>
    <author>eriko sasaki</author>
    <author>中村 友香</author>
    <author>小原 大輔</author>
  </authors>
  <commentList>
    <comment ref="H9" authorId="0" shapeId="0" xr:uid="{73A43A72-724B-4E81-9A25-B7D5FADD001F}">
      <text>
        <r>
          <rPr>
            <b/>
            <sz val="12"/>
            <color indexed="81"/>
            <rFont val="MS P ゴシック"/>
            <family val="3"/>
            <charset val="128"/>
          </rPr>
          <t>公募要領P35,P36参照</t>
        </r>
      </text>
    </comment>
    <comment ref="J13" authorId="0" shapeId="0" xr:uid="{1703D7DC-8E46-4036-AFAD-41AC31C9D9BE}">
      <text>
        <r>
          <rPr>
            <b/>
            <sz val="12"/>
            <color indexed="81"/>
            <rFont val="MS P ゴシック"/>
            <family val="3"/>
            <charset val="128"/>
          </rPr>
          <t>該当なしの場合、入力不要</t>
        </r>
      </text>
    </comment>
    <comment ref="O13" authorId="0" shapeId="0" xr:uid="{FBF5098E-58B4-4E4E-B9BE-C02D27E5E025}">
      <text>
        <r>
          <rPr>
            <b/>
            <sz val="12"/>
            <color indexed="81"/>
            <rFont val="MS P ゴシック"/>
            <family val="3"/>
            <charset val="128"/>
          </rPr>
          <t>補助対象外の場合、"-"を記入のこと</t>
        </r>
        <r>
          <rPr>
            <sz val="9"/>
            <color indexed="81"/>
            <rFont val="MS P ゴシック"/>
            <family val="3"/>
            <charset val="128"/>
          </rPr>
          <t xml:space="preserve">
</t>
        </r>
      </text>
    </comment>
    <comment ref="P13" authorId="1" shapeId="0" xr:uid="{F144FCD4-CA05-4901-ACB0-8CA74D040200}">
      <text>
        <r>
          <rPr>
            <b/>
            <sz val="12"/>
            <color indexed="81"/>
            <rFont val="MS P ゴシック"/>
            <family val="3"/>
            <charset val="128"/>
          </rPr>
          <t>冷房時の値</t>
        </r>
      </text>
    </comment>
    <comment ref="V13" authorId="1" shapeId="0" xr:uid="{08B0B879-1A0E-4ED1-9270-1F3691A0C739}">
      <text>
        <r>
          <rPr>
            <b/>
            <sz val="12"/>
            <color indexed="81"/>
            <rFont val="MS P ゴシック"/>
            <family val="3"/>
            <charset val="128"/>
          </rPr>
          <t>冷房時の値</t>
        </r>
      </text>
    </comment>
    <comment ref="AP13" authorId="2" shapeId="0" xr:uid="{5FD709F0-A79B-44B5-AE0E-178DE65A3E01}">
      <text>
        <r>
          <rPr>
            <b/>
            <sz val="12"/>
            <color indexed="81"/>
            <rFont val="MS P ゴシック"/>
            <family val="3"/>
            <charset val="128"/>
          </rPr>
          <t>本体の補助対象経費
＋水害対策120,000円（補助対象経費）を入力する</t>
        </r>
      </text>
    </comment>
    <comment ref="AU13" authorId="3" shapeId="0" xr:uid="{0C5E6EB4-0930-45AA-8436-F147B86D29B5}">
      <text>
        <r>
          <rPr>
            <b/>
            <sz val="9"/>
            <color indexed="81"/>
            <rFont val="MS P ゴシック"/>
            <family val="3"/>
            <charset val="128"/>
          </rPr>
          <t>１１.パネルラジエーター設備費用算出シートで算出した該当の導入タイプを選択してください</t>
        </r>
      </text>
    </comment>
    <comment ref="P41" authorId="1" shapeId="0" xr:uid="{D7225403-38BA-47AB-92B9-E4FCE38B0131}">
      <text>
        <r>
          <rPr>
            <b/>
            <sz val="12"/>
            <color indexed="81"/>
            <rFont val="MS P ゴシック"/>
            <family val="3"/>
            <charset val="128"/>
          </rPr>
          <t>冷房時の値</t>
        </r>
      </text>
    </comment>
    <comment ref="V41" authorId="1" shapeId="0" xr:uid="{247E7163-A822-400F-BFB5-8453DF224195}">
      <text>
        <r>
          <rPr>
            <b/>
            <sz val="12"/>
            <color indexed="81"/>
            <rFont val="MS P ゴシック"/>
            <family val="3"/>
            <charset val="128"/>
          </rPr>
          <t>冷房時の値</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eriko sasaki</author>
  </authors>
  <commentList>
    <comment ref="E16" authorId="0" shapeId="0" xr:uid="{BBF4C1ED-6CC8-4BB2-9338-B8F0529DD560}">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Q16" authorId="0" shapeId="0" xr:uid="{1F517EA0-271A-4197-B19C-EDA5FC82BBD5}">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AC16" authorId="0" shapeId="0" xr:uid="{56834707-7C60-4B5D-B6E2-627C1CA57F7C}">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AO16" authorId="0" shapeId="0" xr:uid="{F336F05F-5646-4C97-A273-1CBFA7596835}">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E27" authorId="0" shapeId="0" xr:uid="{79B2E9E3-8A98-4229-95AD-016BDC11E94B}">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Q27" authorId="0" shapeId="0" xr:uid="{F428D2DD-C3F1-407A-B0E5-F4FEAE309213}">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AC27" authorId="0" shapeId="0" xr:uid="{282FE7C6-9B51-4595-BE1E-6EDFAF2BF630}">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AO27" authorId="0" shapeId="0" xr:uid="{E7F34DF4-7205-4A32-B90E-B0DCC6B6A4FA}">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E38" authorId="0" shapeId="0" xr:uid="{AD47E0EA-D58A-4197-95E3-8A798417EFA1}">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Q38" authorId="0" shapeId="0" xr:uid="{70142D93-F5C3-4BEE-821C-8BA162439574}">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AC38" authorId="0" shapeId="0" xr:uid="{B81CD82F-76A6-4F6B-B527-E9CEFE7E407C}">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AO38" authorId="0" shapeId="0" xr:uid="{9CE6FF83-DDB9-48C7-940C-C104729C9200}">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E49" authorId="0" shapeId="0" xr:uid="{75C7EA8A-D5F1-4828-8631-954BAB10F54F}">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Q49" authorId="0" shapeId="0" xr:uid="{655B6023-EC43-44B6-8BE9-BAB1B456E664}">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AC49" authorId="0" shapeId="0" xr:uid="{539BEA5C-14D0-422D-8EAF-5B4379E10669}">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AO49" authorId="0" shapeId="0" xr:uid="{9A905E38-2B54-4616-A43C-7E40CAD7F98C}">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E60" authorId="0" shapeId="0" xr:uid="{96AB2B77-023C-4F8F-A896-80477A80EB65}">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Q60" authorId="0" shapeId="0" xr:uid="{AE05ED0E-3FD1-4AEB-8194-ACEA26401A9D}">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AC60" authorId="0" shapeId="0" xr:uid="{CB1B23D1-2084-4003-A522-36730AC9D224}">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AO60" authorId="0" shapeId="0" xr:uid="{7EE89A78-C184-4BA7-BDD0-1C1EF51C05BB}">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List>
</comments>
</file>

<file path=xl/sharedStrings.xml><?xml version="1.0" encoding="utf-8"?>
<sst xmlns="http://schemas.openxmlformats.org/spreadsheetml/2006/main" count="2847" uniqueCount="1056">
  <si>
    <t>補助事業の名称</t>
    <rPh sb="0" eb="2">
      <t>ホジョ</t>
    </rPh>
    <rPh sb="2" eb="4">
      <t>ジギョウ</t>
    </rPh>
    <rPh sb="5" eb="7">
      <t>メイショウ</t>
    </rPh>
    <phoneticPr fontId="17"/>
  </si>
  <si>
    <t>事業期間区分</t>
    <rPh sb="0" eb="2">
      <t>ジギョウ</t>
    </rPh>
    <rPh sb="2" eb="4">
      <t>キカン</t>
    </rPh>
    <rPh sb="4" eb="6">
      <t>クブン</t>
    </rPh>
    <phoneticPr fontId="17"/>
  </si>
  <si>
    <t>申請者１</t>
    <rPh sb="0" eb="3">
      <t>シンセイシャ</t>
    </rPh>
    <phoneticPr fontId="17"/>
  </si>
  <si>
    <t>申請者名（ふりがな）</t>
    <rPh sb="0" eb="3">
      <t>シンセイシャ</t>
    </rPh>
    <phoneticPr fontId="17"/>
  </si>
  <si>
    <t>申請者名（法人名、氏名）</t>
    <rPh sb="0" eb="3">
      <t>シンセイシャ</t>
    </rPh>
    <rPh sb="5" eb="7">
      <t>ホウジン</t>
    </rPh>
    <rPh sb="7" eb="8">
      <t>メイ</t>
    </rPh>
    <rPh sb="9" eb="11">
      <t>シメイ</t>
    </rPh>
    <phoneticPr fontId="17"/>
  </si>
  <si>
    <t>申請者名（法人名または氏名）を入力</t>
    <rPh sb="0" eb="3">
      <t>シンセイシャ</t>
    </rPh>
    <rPh sb="3" eb="4">
      <t>メイ</t>
    </rPh>
    <rPh sb="5" eb="7">
      <t>ホウジン</t>
    </rPh>
    <rPh sb="7" eb="8">
      <t>メイ</t>
    </rPh>
    <rPh sb="11" eb="13">
      <t>シメイ</t>
    </rPh>
    <rPh sb="15" eb="17">
      <t>ニュウリョク</t>
    </rPh>
    <phoneticPr fontId="16"/>
  </si>
  <si>
    <t>役職名</t>
    <rPh sb="0" eb="3">
      <t>ヤクショクメイ</t>
    </rPh>
    <phoneticPr fontId="17"/>
  </si>
  <si>
    <t>氏名（ふりがな）</t>
    <rPh sb="0" eb="2">
      <t>シメイ</t>
    </rPh>
    <phoneticPr fontId="17"/>
  </si>
  <si>
    <t>申請者が法人の場合入力不要</t>
    <rPh sb="0" eb="3">
      <t>シンセイシャ</t>
    </rPh>
    <rPh sb="4" eb="6">
      <t>ホウジン</t>
    </rPh>
    <rPh sb="7" eb="9">
      <t>バアイ</t>
    </rPh>
    <rPh sb="9" eb="11">
      <t>ニュウリョク</t>
    </rPh>
    <rPh sb="11" eb="13">
      <t>フヨウ</t>
    </rPh>
    <phoneticPr fontId="16"/>
  </si>
  <si>
    <t>所在地</t>
    <rPh sb="0" eb="3">
      <t>ショザイチ</t>
    </rPh>
    <phoneticPr fontId="17"/>
  </si>
  <si>
    <t>郵便番号</t>
    <rPh sb="0" eb="4">
      <t>ユウビンバンゴウ</t>
    </rPh>
    <phoneticPr fontId="17"/>
  </si>
  <si>
    <t>電話番号</t>
    <rPh sb="0" eb="2">
      <t>デンワ</t>
    </rPh>
    <rPh sb="2" eb="4">
      <t>バンゴウ</t>
    </rPh>
    <phoneticPr fontId="17"/>
  </si>
  <si>
    <t>個人申請者の場合、日中に必ず連絡のとれる電話番号を入力すること</t>
    <rPh sb="0" eb="2">
      <t>コジン</t>
    </rPh>
    <rPh sb="2" eb="5">
      <t>シンセイシャ</t>
    </rPh>
    <rPh sb="6" eb="8">
      <t>バアイ</t>
    </rPh>
    <rPh sb="9" eb="11">
      <t>ニッチュウ</t>
    </rPh>
    <rPh sb="12" eb="13">
      <t>カナラ</t>
    </rPh>
    <rPh sb="14" eb="16">
      <t>レンラク</t>
    </rPh>
    <rPh sb="20" eb="22">
      <t>デンワ</t>
    </rPh>
    <rPh sb="22" eb="24">
      <t>バンゴウ</t>
    </rPh>
    <rPh sb="25" eb="27">
      <t>ニュウリョク</t>
    </rPh>
    <phoneticPr fontId="16"/>
  </si>
  <si>
    <t>メールアドレス（個人申請のみ）</t>
    <rPh sb="8" eb="10">
      <t>コジン</t>
    </rPh>
    <rPh sb="10" eb="12">
      <t>シンセイ</t>
    </rPh>
    <phoneticPr fontId="17"/>
  </si>
  <si>
    <t>申請者が法人の場合入力不要（キャリアメール（携帯メール）は入力不可）</t>
    <rPh sb="0" eb="3">
      <t>シンセイシャ</t>
    </rPh>
    <rPh sb="4" eb="6">
      <t>ホウジン</t>
    </rPh>
    <rPh sb="7" eb="9">
      <t>バアイ</t>
    </rPh>
    <rPh sb="9" eb="11">
      <t>ニュウリョク</t>
    </rPh>
    <rPh sb="11" eb="13">
      <t>フヨウ</t>
    </rPh>
    <phoneticPr fontId="16"/>
  </si>
  <si>
    <t>申請者２</t>
    <rPh sb="0" eb="3">
      <t>シンセイシャ</t>
    </rPh>
    <phoneticPr fontId="17"/>
  </si>
  <si>
    <t>代表者</t>
    <rPh sb="0" eb="3">
      <t>ダイヒョウシャ</t>
    </rPh>
    <phoneticPr fontId="17"/>
  </si>
  <si>
    <t>登録情報</t>
    <rPh sb="0" eb="2">
      <t>トウロク</t>
    </rPh>
    <rPh sb="2" eb="4">
      <t>ジョウホウ</t>
    </rPh>
    <phoneticPr fontId="17"/>
  </si>
  <si>
    <t>登録名称</t>
  </si>
  <si>
    <t>登録番号</t>
    <rPh sb="0" eb="2">
      <t>トウロク</t>
    </rPh>
    <rPh sb="2" eb="4">
      <t>バンゴウ</t>
    </rPh>
    <phoneticPr fontId="17"/>
  </si>
  <si>
    <t>登録状況</t>
    <rPh sb="0" eb="2">
      <t>トウロク</t>
    </rPh>
    <rPh sb="2" eb="4">
      <t>ジョウキョウ</t>
    </rPh>
    <phoneticPr fontId="17"/>
  </si>
  <si>
    <t>申請者１
担当者情報</t>
    <rPh sb="0" eb="3">
      <t>シンセイシャ</t>
    </rPh>
    <rPh sb="5" eb="8">
      <t>タントウシャ</t>
    </rPh>
    <rPh sb="8" eb="10">
      <t>ジョウホウ</t>
    </rPh>
    <phoneticPr fontId="16"/>
  </si>
  <si>
    <t>代表担当者</t>
    <rPh sb="0" eb="2">
      <t>ダイヒョウ</t>
    </rPh>
    <rPh sb="2" eb="5">
      <t>タントウシャ</t>
    </rPh>
    <phoneticPr fontId="17"/>
  </si>
  <si>
    <t>担当者</t>
    <rPh sb="0" eb="3">
      <t>タントウシャ</t>
    </rPh>
    <phoneticPr fontId="17"/>
  </si>
  <si>
    <t>所属</t>
    <rPh sb="0" eb="2">
      <t>ショゾク</t>
    </rPh>
    <phoneticPr fontId="17"/>
  </si>
  <si>
    <t>記載事項がない場合は「－」を入力すること</t>
    <rPh sb="0" eb="2">
      <t>キサイ</t>
    </rPh>
    <rPh sb="2" eb="4">
      <t>ジコウ</t>
    </rPh>
    <rPh sb="7" eb="9">
      <t>バアイ</t>
    </rPh>
    <rPh sb="14" eb="16">
      <t>ニュウリョク</t>
    </rPh>
    <phoneticPr fontId="16"/>
  </si>
  <si>
    <t>連絡先</t>
    <rPh sb="0" eb="3">
      <t>レンラクサキ</t>
    </rPh>
    <phoneticPr fontId="17"/>
  </si>
  <si>
    <t>携帯番号</t>
    <rPh sb="0" eb="2">
      <t>ケイタイ</t>
    </rPh>
    <rPh sb="2" eb="4">
      <t>バンゴウ</t>
    </rPh>
    <phoneticPr fontId="17"/>
  </si>
  <si>
    <t>キャリアメール（携帯メール）は入力不可</t>
    <rPh sb="8" eb="10">
      <t>ケイタイ</t>
    </rPh>
    <rPh sb="15" eb="17">
      <t>ニュウリョク</t>
    </rPh>
    <rPh sb="17" eb="19">
      <t>フカ</t>
    </rPh>
    <phoneticPr fontId="16"/>
  </si>
  <si>
    <t>申請者２
担当者情報</t>
    <rPh sb="0" eb="3">
      <t>シンセイシャ</t>
    </rPh>
    <rPh sb="5" eb="8">
      <t>タントウシャ</t>
    </rPh>
    <rPh sb="8" eb="10">
      <t>ジョウホウ</t>
    </rPh>
    <phoneticPr fontId="16"/>
  </si>
  <si>
    <t>　</t>
  </si>
  <si>
    <t>他の補助金への申請有無</t>
    <rPh sb="0" eb="1">
      <t>ホカ</t>
    </rPh>
    <rPh sb="2" eb="5">
      <t>ホジョキン</t>
    </rPh>
    <rPh sb="7" eb="9">
      <t>シンセイ</t>
    </rPh>
    <rPh sb="9" eb="11">
      <t>ウム</t>
    </rPh>
    <phoneticPr fontId="17"/>
  </si>
  <si>
    <t>他の補助金名</t>
    <rPh sb="0" eb="1">
      <t>ホカ</t>
    </rPh>
    <rPh sb="2" eb="5">
      <t>ホジョキン</t>
    </rPh>
    <rPh sb="5" eb="6">
      <t>メイ</t>
    </rPh>
    <phoneticPr fontId="17"/>
  </si>
  <si>
    <t>同上</t>
    <rPh sb="0" eb="2">
      <t>ドウジョウ</t>
    </rPh>
    <phoneticPr fontId="16"/>
  </si>
  <si>
    <t>補助事業遂行のための融資計画の有無を選択すること</t>
    <rPh sb="0" eb="2">
      <t>ホジョ</t>
    </rPh>
    <rPh sb="2" eb="4">
      <t>ジギョウ</t>
    </rPh>
    <rPh sb="4" eb="6">
      <t>スイコウ</t>
    </rPh>
    <rPh sb="10" eb="12">
      <t>ユウシ</t>
    </rPh>
    <rPh sb="12" eb="14">
      <t>ケイカク</t>
    </rPh>
    <rPh sb="15" eb="17">
      <t>ウム</t>
    </rPh>
    <rPh sb="18" eb="20">
      <t>センタク</t>
    </rPh>
    <phoneticPr fontId="16"/>
  </si>
  <si>
    <t>抵当権設定予定</t>
    <rPh sb="0" eb="3">
      <t>テイトウケン</t>
    </rPh>
    <rPh sb="3" eb="5">
      <t>セッテイ</t>
    </rPh>
    <rPh sb="5" eb="7">
      <t>ヨテイ</t>
    </rPh>
    <phoneticPr fontId="17"/>
  </si>
  <si>
    <t>２．全体概要</t>
    <rPh sb="2" eb="4">
      <t>ゼンタイ</t>
    </rPh>
    <rPh sb="4" eb="6">
      <t>ガイヨウ</t>
    </rPh>
    <phoneticPr fontId="16"/>
  </si>
  <si>
    <t>❶　申請者概要</t>
    <rPh sb="2" eb="4">
      <t>シンセイ</t>
    </rPh>
    <rPh sb="4" eb="5">
      <t>シャ</t>
    </rPh>
    <phoneticPr fontId="17"/>
  </si>
  <si>
    <t>事業期間区分</t>
  </si>
  <si>
    <t>申請者名</t>
    <rPh sb="0" eb="3">
      <t>シンセイシャ</t>
    </rPh>
    <rPh sb="2" eb="3">
      <t>シャ</t>
    </rPh>
    <rPh sb="3" eb="4">
      <t>メイ</t>
    </rPh>
    <phoneticPr fontId="17"/>
  </si>
  <si>
    <t>登録名称</t>
    <rPh sb="0" eb="2">
      <t>トウロク</t>
    </rPh>
    <rPh sb="2" eb="4">
      <t>メイショウ</t>
    </rPh>
    <phoneticPr fontId="17"/>
  </si>
  <si>
    <t>-</t>
  </si>
  <si>
    <t>建物用途</t>
    <rPh sb="0" eb="2">
      <t>タテモノ</t>
    </rPh>
    <rPh sb="2" eb="4">
      <t>ヨウト</t>
    </rPh>
    <phoneticPr fontId="16"/>
  </si>
  <si>
    <t>構　造</t>
    <rPh sb="0" eb="1">
      <t>カマエ</t>
    </rPh>
    <rPh sb="2" eb="3">
      <t>ゾウ</t>
    </rPh>
    <phoneticPr fontId="16"/>
  </si>
  <si>
    <t>地域区分</t>
    <rPh sb="0" eb="2">
      <t>チイキ</t>
    </rPh>
    <rPh sb="2" eb="4">
      <t>クブン</t>
    </rPh>
    <phoneticPr fontId="17"/>
  </si>
  <si>
    <t>住戸数</t>
    <rPh sb="0" eb="2">
      <t>ジュウコ</t>
    </rPh>
    <rPh sb="2" eb="3">
      <t>スウ</t>
    </rPh>
    <phoneticPr fontId="17"/>
  </si>
  <si>
    <t>戸</t>
    <rPh sb="0" eb="1">
      <t>コ</t>
    </rPh>
    <phoneticPr fontId="17"/>
  </si>
  <si>
    <t>全体床面積</t>
    <rPh sb="0" eb="2">
      <t>ゼンタイ</t>
    </rPh>
    <rPh sb="2" eb="3">
      <t>ユカ</t>
    </rPh>
    <rPh sb="3" eb="5">
      <t>メンセキ</t>
    </rPh>
    <phoneticPr fontId="16"/>
  </si>
  <si>
    <t>㎡</t>
  </si>
  <si>
    <t>住戸
平均
床面積</t>
    <rPh sb="0" eb="2">
      <t>ジュウコ</t>
    </rPh>
    <rPh sb="3" eb="5">
      <t>ヘイキン</t>
    </rPh>
    <rPh sb="6" eb="9">
      <t>ユカメンセキ</t>
    </rPh>
    <phoneticPr fontId="16"/>
  </si>
  <si>
    <t>階数</t>
    <rPh sb="0" eb="2">
      <t>カイスウ</t>
    </rPh>
    <phoneticPr fontId="17"/>
  </si>
  <si>
    <t>全体</t>
    <rPh sb="0" eb="2">
      <t>ゼンタイ</t>
    </rPh>
    <phoneticPr fontId="17"/>
  </si>
  <si>
    <t>地下</t>
    <rPh sb="0" eb="2">
      <t>チカ</t>
    </rPh>
    <phoneticPr fontId="17"/>
  </si>
  <si>
    <t>階</t>
    <rPh sb="0" eb="1">
      <t>カイ</t>
    </rPh>
    <phoneticPr fontId="17"/>
  </si>
  <si>
    <t>地上</t>
    <rPh sb="0" eb="2">
      <t>チジョウ</t>
    </rPh>
    <phoneticPr fontId="17"/>
  </si>
  <si>
    <t>住宅部分</t>
    <rPh sb="0" eb="2">
      <t>ジュウタク</t>
    </rPh>
    <rPh sb="2" eb="4">
      <t>ブブン</t>
    </rPh>
    <phoneticPr fontId="17"/>
  </si>
  <si>
    <t>層</t>
    <rPh sb="0" eb="1">
      <t>ソウ</t>
    </rPh>
    <phoneticPr fontId="17"/>
  </si>
  <si>
    <t>住宅外用途部分</t>
    <rPh sb="0" eb="2">
      <t>ジュウタク</t>
    </rPh>
    <rPh sb="2" eb="3">
      <t>ガイ</t>
    </rPh>
    <rPh sb="3" eb="5">
      <t>ヨウト</t>
    </rPh>
    <rPh sb="5" eb="7">
      <t>ブブン</t>
    </rPh>
    <phoneticPr fontId="17"/>
  </si>
  <si>
    <t>住戸平均</t>
    <rPh sb="0" eb="2">
      <t>ジュウコ</t>
    </rPh>
    <rPh sb="2" eb="4">
      <t>ヘイキン</t>
    </rPh>
    <phoneticPr fontId="17"/>
  </si>
  <si>
    <t>最大</t>
    <rPh sb="0" eb="2">
      <t>サイダイ</t>
    </rPh>
    <phoneticPr fontId="17"/>
  </si>
  <si>
    <t>最小</t>
    <rPh sb="0" eb="1">
      <t>サイ</t>
    </rPh>
    <rPh sb="1" eb="2">
      <t>ショウ</t>
    </rPh>
    <phoneticPr fontId="17"/>
  </si>
  <si>
    <t>％</t>
  </si>
  <si>
    <t>専有部の外皮総面積に対する開口比率</t>
    <rPh sb="0" eb="2">
      <t>センユウ</t>
    </rPh>
    <rPh sb="2" eb="3">
      <t>ブ</t>
    </rPh>
    <rPh sb="4" eb="6">
      <t>ガイヒ</t>
    </rPh>
    <rPh sb="6" eb="9">
      <t>ソウメンセキ</t>
    </rPh>
    <rPh sb="10" eb="11">
      <t>タイ</t>
    </rPh>
    <rPh sb="13" eb="15">
      <t>カイコウ</t>
    </rPh>
    <rPh sb="15" eb="17">
      <t>ヒリツ</t>
    </rPh>
    <phoneticPr fontId="17"/>
  </si>
  <si>
    <t>８地域における要件</t>
    <rPh sb="1" eb="3">
      <t>チイキ</t>
    </rPh>
    <rPh sb="7" eb="9">
      <t>ヨウケン</t>
    </rPh>
    <phoneticPr fontId="16"/>
  </si>
  <si>
    <t>通風の積極利用</t>
    <rPh sb="0" eb="2">
      <t>ツウフウ</t>
    </rPh>
    <rPh sb="3" eb="5">
      <t>セッキョク</t>
    </rPh>
    <rPh sb="5" eb="7">
      <t>リヨウ</t>
    </rPh>
    <phoneticPr fontId="16"/>
  </si>
  <si>
    <t>効果的な日射遮蔽</t>
    <rPh sb="0" eb="3">
      <t>コウカテキ</t>
    </rPh>
    <rPh sb="4" eb="6">
      <t>ニッシャ</t>
    </rPh>
    <rPh sb="6" eb="8">
      <t>シャヘイ</t>
    </rPh>
    <phoneticPr fontId="16"/>
  </si>
  <si>
    <t>最上階の屋上断熱強化</t>
    <rPh sb="0" eb="2">
      <t>サイジョウ</t>
    </rPh>
    <rPh sb="2" eb="3">
      <t>カイ</t>
    </rPh>
    <rPh sb="4" eb="6">
      <t>オクジョウ</t>
    </rPh>
    <rPh sb="6" eb="8">
      <t>ダンネツ</t>
    </rPh>
    <rPh sb="8" eb="10">
      <t>キョウカ</t>
    </rPh>
    <phoneticPr fontId="16"/>
  </si>
  <si>
    <t>屋上緑化、壁面緑化</t>
    <rPh sb="0" eb="2">
      <t>オクジョウ</t>
    </rPh>
    <rPh sb="2" eb="4">
      <t>リョッカ</t>
    </rPh>
    <rPh sb="5" eb="7">
      <t>ヘキメン</t>
    </rPh>
    <rPh sb="7" eb="9">
      <t>リョッカ</t>
    </rPh>
    <phoneticPr fontId="16"/>
  </si>
  <si>
    <t>その他</t>
    <rPh sb="2" eb="3">
      <t>タ</t>
    </rPh>
    <phoneticPr fontId="16"/>
  </si>
  <si>
    <t>太陽光パネル
の設置の有無</t>
    <rPh sb="0" eb="3">
      <t>タイヨウコウ</t>
    </rPh>
    <rPh sb="8" eb="10">
      <t>セッチ</t>
    </rPh>
    <rPh sb="11" eb="13">
      <t>ウム</t>
    </rPh>
    <phoneticPr fontId="17"/>
  </si>
  <si>
    <t>公称最大
出力の合計</t>
    <rPh sb="0" eb="2">
      <t>コウショウ</t>
    </rPh>
    <rPh sb="2" eb="4">
      <t>サイダイ</t>
    </rPh>
    <rPh sb="5" eb="7">
      <t>シュツリョク</t>
    </rPh>
    <rPh sb="8" eb="10">
      <t>ゴウケイ</t>
    </rPh>
    <phoneticPr fontId="16"/>
  </si>
  <si>
    <t>分配方法</t>
    <rPh sb="0" eb="2">
      <t>ブンパイ</t>
    </rPh>
    <rPh sb="2" eb="4">
      <t>ホウホウ</t>
    </rPh>
    <phoneticPr fontId="17"/>
  </si>
  <si>
    <t>専有部住戸配分数</t>
    <rPh sb="0" eb="2">
      <t>センユウ</t>
    </rPh>
    <rPh sb="2" eb="3">
      <t>ブ</t>
    </rPh>
    <rPh sb="3" eb="5">
      <t>ジュウコ</t>
    </rPh>
    <rPh sb="5" eb="7">
      <t>ハイブン</t>
    </rPh>
    <rPh sb="7" eb="8">
      <t>スウ</t>
    </rPh>
    <phoneticPr fontId="16"/>
  </si>
  <si>
    <t>容量の合計</t>
    <rPh sb="0" eb="2">
      <t>ヨウリョウ</t>
    </rPh>
    <rPh sb="3" eb="5">
      <t>ゴウケイ</t>
    </rPh>
    <phoneticPr fontId="16"/>
  </si>
  <si>
    <t>供給住戸割合</t>
    <rPh sb="0" eb="2">
      <t>キョウキュウ</t>
    </rPh>
    <rPh sb="2" eb="4">
      <t>ジュウコ</t>
    </rPh>
    <rPh sb="4" eb="6">
      <t>ワリアイ</t>
    </rPh>
    <phoneticPr fontId="16"/>
  </si>
  <si>
    <t>共用部</t>
    <rPh sb="0" eb="2">
      <t>キョウヨウ</t>
    </rPh>
    <rPh sb="2" eb="3">
      <t>ブ</t>
    </rPh>
    <phoneticPr fontId="16"/>
  </si>
  <si>
    <t>設備用途区分</t>
    <rPh sb="0" eb="2">
      <t>セツビ</t>
    </rPh>
    <rPh sb="2" eb="4">
      <t>ヨウト</t>
    </rPh>
    <rPh sb="4" eb="6">
      <t>クブン</t>
    </rPh>
    <phoneticPr fontId="17"/>
  </si>
  <si>
    <t>一次エネルギー消費量</t>
    <rPh sb="0" eb="2">
      <t>イチジ</t>
    </rPh>
    <rPh sb="7" eb="10">
      <t>ショウヒリョウ</t>
    </rPh>
    <phoneticPr fontId="17"/>
  </si>
  <si>
    <t>専有部</t>
    <rPh sb="0" eb="2">
      <t>センユウ</t>
    </rPh>
    <rPh sb="2" eb="3">
      <t>ブ</t>
    </rPh>
    <phoneticPr fontId="17"/>
  </si>
  <si>
    <t>暖房</t>
    <rPh sb="0" eb="2">
      <t>ダンボウ</t>
    </rPh>
    <phoneticPr fontId="16"/>
  </si>
  <si>
    <t>冷房</t>
    <rPh sb="0" eb="2">
      <t>レイボウ</t>
    </rPh>
    <phoneticPr fontId="16"/>
  </si>
  <si>
    <t>共用部</t>
    <rPh sb="0" eb="2">
      <t>キョウヨウ</t>
    </rPh>
    <rPh sb="2" eb="3">
      <t>ブ</t>
    </rPh>
    <phoneticPr fontId="17"/>
  </si>
  <si>
    <t>項目</t>
    <rPh sb="0" eb="2">
      <t>コウモク</t>
    </rPh>
    <phoneticPr fontId="17"/>
  </si>
  <si>
    <t>設備・システム名</t>
  </si>
  <si>
    <t>システム概要（能力・性能・規模・他）</t>
    <rPh sb="4" eb="6">
      <t>ガイヨウ</t>
    </rPh>
    <rPh sb="7" eb="9">
      <t>ノウリョク</t>
    </rPh>
    <rPh sb="10" eb="12">
      <t>セイノウ</t>
    </rPh>
    <rPh sb="13" eb="15">
      <t>キボ</t>
    </rPh>
    <rPh sb="16" eb="17">
      <t>タ</t>
    </rPh>
    <phoneticPr fontId="17"/>
  </si>
  <si>
    <t>補助</t>
    <rPh sb="0" eb="2">
      <t>ホジョ</t>
    </rPh>
    <phoneticPr fontId="17"/>
  </si>
  <si>
    <t>断熱</t>
    <rPh sb="0" eb="2">
      <t>ダンネツ</t>
    </rPh>
    <phoneticPr fontId="16"/>
  </si>
  <si>
    <t>コージェネ</t>
  </si>
  <si>
    <t>計</t>
    <rPh sb="0" eb="1">
      <t>ケイ</t>
    </rPh>
    <phoneticPr fontId="16"/>
  </si>
  <si>
    <t>再生可能エネルギー等を除く一次エネルギー消費削減率</t>
    <rPh sb="0" eb="2">
      <t>サイセイ</t>
    </rPh>
    <rPh sb="2" eb="4">
      <t>カノウ</t>
    </rPh>
    <rPh sb="9" eb="10">
      <t>ナド</t>
    </rPh>
    <rPh sb="11" eb="12">
      <t>ノゾ</t>
    </rPh>
    <rPh sb="13" eb="15">
      <t>イチジ</t>
    </rPh>
    <rPh sb="20" eb="22">
      <t>ショウヒ</t>
    </rPh>
    <rPh sb="22" eb="24">
      <t>サクゲン</t>
    </rPh>
    <rPh sb="24" eb="25">
      <t>リツ</t>
    </rPh>
    <phoneticPr fontId="16"/>
  </si>
  <si>
    <t>再生可能エネルギー等を含む一次エネルギー消費削減率</t>
    <rPh sb="0" eb="2">
      <t>サイセイ</t>
    </rPh>
    <rPh sb="2" eb="4">
      <t>カノウ</t>
    </rPh>
    <rPh sb="9" eb="10">
      <t>ナド</t>
    </rPh>
    <rPh sb="11" eb="12">
      <t>フク</t>
    </rPh>
    <rPh sb="13" eb="15">
      <t>イチジ</t>
    </rPh>
    <rPh sb="20" eb="22">
      <t>ショウヒ</t>
    </rPh>
    <rPh sb="22" eb="24">
      <t>サクゲン</t>
    </rPh>
    <rPh sb="24" eb="25">
      <t>リツ</t>
    </rPh>
    <phoneticPr fontId="16"/>
  </si>
  <si>
    <t>ＺＥＨ-Ｍの種類</t>
    <rPh sb="6" eb="8">
      <t>シュルイ</t>
    </rPh>
    <phoneticPr fontId="16"/>
  </si>
  <si>
    <t>合計</t>
    <rPh sb="0" eb="2">
      <t>ゴウケイ</t>
    </rPh>
    <phoneticPr fontId="16"/>
  </si>
  <si>
    <t>【片面印刷】で印刷すること</t>
    <rPh sb="1" eb="3">
      <t>カタメン</t>
    </rPh>
    <rPh sb="3" eb="5">
      <t>インサツ</t>
    </rPh>
    <rPh sb="7" eb="9">
      <t>インサツ</t>
    </rPh>
    <phoneticPr fontId="17"/>
  </si>
  <si>
    <t>実施計画書</t>
    <rPh sb="0" eb="2">
      <t>ジッシ</t>
    </rPh>
    <rPh sb="2" eb="5">
      <t>ケイカクショ</t>
    </rPh>
    <phoneticPr fontId="17"/>
  </si>
  <si>
    <t>（１）申請者概要</t>
  </si>
  <si>
    <t>申請者１</t>
    <rPh sb="0" eb="3">
      <t>シンセイシャ</t>
    </rPh>
    <phoneticPr fontId="16"/>
  </si>
  <si>
    <t>ふりがな</t>
  </si>
  <si>
    <t>法人名又は氏名</t>
  </si>
  <si>
    <t>法人番号（１３桁）</t>
    <rPh sb="0" eb="2">
      <t>ホウジン</t>
    </rPh>
    <rPh sb="2" eb="4">
      <t>バンゴウ</t>
    </rPh>
    <rPh sb="7" eb="8">
      <t>ケタ</t>
    </rPh>
    <phoneticPr fontId="17"/>
  </si>
  <si>
    <t>代表者役職</t>
    <rPh sb="3" eb="5">
      <t>ヤクショク</t>
    </rPh>
    <phoneticPr fontId="17"/>
  </si>
  <si>
    <t>代表者名</t>
    <rPh sb="3" eb="4">
      <t>メイ</t>
    </rPh>
    <phoneticPr fontId="17"/>
  </si>
  <si>
    <t>住    所</t>
    <rPh sb="0" eb="1">
      <t>ジュウ</t>
    </rPh>
    <rPh sb="5" eb="6">
      <t>トコロ</t>
    </rPh>
    <phoneticPr fontId="17"/>
  </si>
  <si>
    <t>（２）ＺＥＨデベロッパー登録情報</t>
  </si>
  <si>
    <t>（３）補助事業担当者情報</t>
  </si>
  <si>
    <t>所属部署</t>
    <rPh sb="0" eb="2">
      <t>ショゾク</t>
    </rPh>
    <rPh sb="2" eb="4">
      <t>ブショ</t>
    </rPh>
    <phoneticPr fontId="17"/>
  </si>
  <si>
    <t>担当者役職</t>
    <rPh sb="0" eb="3">
      <t>タントウシャ</t>
    </rPh>
    <rPh sb="3" eb="5">
      <t>ヤクショク</t>
    </rPh>
    <phoneticPr fontId="17"/>
  </si>
  <si>
    <t>携帯電話番号</t>
    <rPh sb="0" eb="2">
      <t>ケイタイ</t>
    </rPh>
    <rPh sb="2" eb="4">
      <t>デンワ</t>
    </rPh>
    <rPh sb="4" eb="6">
      <t>バンゴウ</t>
    </rPh>
    <phoneticPr fontId="17"/>
  </si>
  <si>
    <t>他の補助金の有無</t>
    <rPh sb="0" eb="8">
      <t>タホジョキンウム</t>
    </rPh>
    <phoneticPr fontId="17"/>
  </si>
  <si>
    <t>他の補助金名</t>
    <rPh sb="0" eb="6">
      <t>タホジョキンメイ</t>
    </rPh>
    <phoneticPr fontId="17"/>
  </si>
  <si>
    <t>◆本シートは入力はすべて自動転記のため、表示内容を確認し印刷すること。</t>
    <rPh sb="1" eb="2">
      <t>ホン</t>
    </rPh>
    <rPh sb="6" eb="8">
      <t>ニュウリョク</t>
    </rPh>
    <rPh sb="12" eb="14">
      <t>ジドウ</t>
    </rPh>
    <rPh sb="14" eb="16">
      <t>テンキ</t>
    </rPh>
    <rPh sb="20" eb="22">
      <t>ヒョウジ</t>
    </rPh>
    <rPh sb="22" eb="24">
      <t>ナイヨウ</t>
    </rPh>
    <rPh sb="25" eb="27">
      <t>カクニン</t>
    </rPh>
    <rPh sb="28" eb="30">
      <t>インサツ</t>
    </rPh>
    <phoneticPr fontId="17"/>
  </si>
  <si>
    <t>一般社団法人　環境共創イニシアチブ</t>
  </si>
  <si>
    <t>２.</t>
  </si>
  <si>
    <t>暴力団排除に関する誓約事項について熟読し、理解の上、これに同意している。</t>
  </si>
  <si>
    <t>４.</t>
  </si>
  <si>
    <t>５.</t>
  </si>
  <si>
    <t>６.</t>
  </si>
  <si>
    <t>７.</t>
  </si>
  <si>
    <t>８.</t>
  </si>
  <si>
    <t>９.</t>
  </si>
  <si>
    <t>年</t>
    <rPh sb="0" eb="1">
      <t>ネン</t>
    </rPh>
    <phoneticPr fontId="17"/>
  </si>
  <si>
    <t>月</t>
    <rPh sb="0" eb="1">
      <t>ツキ</t>
    </rPh>
    <phoneticPr fontId="17"/>
  </si>
  <si>
    <t>代表者等名</t>
    <rPh sb="0" eb="3">
      <t>ダイヒョウシャ</t>
    </rPh>
    <rPh sb="4" eb="5">
      <t>メイ</t>
    </rPh>
    <phoneticPr fontId="19"/>
  </si>
  <si>
    <t>生年月日</t>
    <rPh sb="0" eb="2">
      <t>セイネン</t>
    </rPh>
    <rPh sb="2" eb="4">
      <t>ガッピ</t>
    </rPh>
    <phoneticPr fontId="19"/>
  </si>
  <si>
    <t>交付申請書</t>
    <rPh sb="0" eb="2">
      <t>コウフ</t>
    </rPh>
    <rPh sb="2" eb="5">
      <t>シンセイショ</t>
    </rPh>
    <phoneticPr fontId="17"/>
  </si>
  <si>
    <t>記</t>
    <rPh sb="0" eb="1">
      <t>キ</t>
    </rPh>
    <phoneticPr fontId="17"/>
  </si>
  <si>
    <t>１.申請する補助事業</t>
    <rPh sb="2" eb="4">
      <t>シンセイ</t>
    </rPh>
    <rPh sb="6" eb="8">
      <t>ホジョ</t>
    </rPh>
    <rPh sb="8" eb="10">
      <t>ジギョウ</t>
    </rPh>
    <phoneticPr fontId="17"/>
  </si>
  <si>
    <t>２.補助事業の名称</t>
    <rPh sb="2" eb="4">
      <t>ホジョ</t>
    </rPh>
    <rPh sb="4" eb="6">
      <t>ジギョウ</t>
    </rPh>
    <rPh sb="7" eb="9">
      <t>メイショウ</t>
    </rPh>
    <phoneticPr fontId="17"/>
  </si>
  <si>
    <t>３.補助事業の実施計画</t>
    <rPh sb="2" eb="4">
      <t>ホジョ</t>
    </rPh>
    <rPh sb="4" eb="6">
      <t>ジギョウ</t>
    </rPh>
    <rPh sb="7" eb="9">
      <t>ジッシ</t>
    </rPh>
    <rPh sb="9" eb="11">
      <t>ケイカク</t>
    </rPh>
    <phoneticPr fontId="17"/>
  </si>
  <si>
    <t>円</t>
    <rPh sb="0" eb="1">
      <t>エン</t>
    </rPh>
    <phoneticPr fontId="17"/>
  </si>
  <si>
    <t>５.補助事業に要する経費、補助対象経費及び補助金の額並びに区分ごとの配分（別紙１）</t>
    <rPh sb="2" eb="4">
      <t>ホジョ</t>
    </rPh>
    <rPh sb="4" eb="6">
      <t>ジギョウ</t>
    </rPh>
    <rPh sb="7" eb="8">
      <t>ヨウ</t>
    </rPh>
    <rPh sb="10" eb="12">
      <t>ケイヒ</t>
    </rPh>
    <rPh sb="13" eb="15">
      <t>ホジョ</t>
    </rPh>
    <rPh sb="15" eb="17">
      <t>タイショウ</t>
    </rPh>
    <rPh sb="17" eb="19">
      <t>ケイヒ</t>
    </rPh>
    <rPh sb="19" eb="20">
      <t>オヨ</t>
    </rPh>
    <rPh sb="21" eb="24">
      <t>ホジョキン</t>
    </rPh>
    <rPh sb="25" eb="26">
      <t>ガク</t>
    </rPh>
    <rPh sb="26" eb="27">
      <t>ナラ</t>
    </rPh>
    <rPh sb="29" eb="31">
      <t>クブン</t>
    </rPh>
    <rPh sb="34" eb="36">
      <t>ハイブン</t>
    </rPh>
    <rPh sb="37" eb="39">
      <t>ベッシ</t>
    </rPh>
    <phoneticPr fontId="17"/>
  </si>
  <si>
    <t>６.補助事業の開始及び完了予定日</t>
    <rPh sb="2" eb="4">
      <t>ホジョ</t>
    </rPh>
    <rPh sb="4" eb="6">
      <t>ジギョウ</t>
    </rPh>
    <rPh sb="7" eb="9">
      <t>カイシ</t>
    </rPh>
    <rPh sb="9" eb="10">
      <t>オヨ</t>
    </rPh>
    <rPh sb="11" eb="13">
      <t>カンリョウ</t>
    </rPh>
    <rPh sb="13" eb="15">
      <t>ヨテイ</t>
    </rPh>
    <rPh sb="15" eb="16">
      <t>ヒ</t>
    </rPh>
    <phoneticPr fontId="17"/>
  </si>
  <si>
    <t>日</t>
    <rPh sb="0" eb="1">
      <t>ヒ</t>
    </rPh>
    <phoneticPr fontId="17"/>
  </si>
  <si>
    <t>（注）この申請書には、以下の書面を添付すること。</t>
  </si>
  <si>
    <t>　　　暴力団排除に関する誓約事項（別紙２）</t>
    <rPh sb="3" eb="6">
      <t>ボウリョクダン</t>
    </rPh>
    <rPh sb="6" eb="8">
      <t>ハイジョ</t>
    </rPh>
    <rPh sb="9" eb="10">
      <t>カン</t>
    </rPh>
    <rPh sb="12" eb="14">
      <t>セイヤク</t>
    </rPh>
    <rPh sb="14" eb="16">
      <t>ジコウ</t>
    </rPh>
    <rPh sb="17" eb="19">
      <t>ベッシ</t>
    </rPh>
    <phoneticPr fontId="17"/>
  </si>
  <si>
    <t>　　　役員名簿（別紙３）</t>
    <rPh sb="3" eb="5">
      <t>ヤクイン</t>
    </rPh>
    <rPh sb="5" eb="7">
      <t>メイボ</t>
    </rPh>
    <rPh sb="8" eb="10">
      <t>ベッシ</t>
    </rPh>
    <phoneticPr fontId="20"/>
  </si>
  <si>
    <t>（別紙１）</t>
    <rPh sb="1" eb="3">
      <t>ベッシ</t>
    </rPh>
    <phoneticPr fontId="17"/>
  </si>
  <si>
    <t>補助事業に要する経費、補助対象経費及び補助金の額並びに区分ごとの配分</t>
    <rPh sb="0" eb="2">
      <t>ホジョ</t>
    </rPh>
    <rPh sb="2" eb="4">
      <t>ジギョウ</t>
    </rPh>
    <rPh sb="5" eb="6">
      <t>ヨウ</t>
    </rPh>
    <rPh sb="8" eb="10">
      <t>ケイヒ</t>
    </rPh>
    <rPh sb="11" eb="13">
      <t>ホジョ</t>
    </rPh>
    <rPh sb="13" eb="15">
      <t>タイショウ</t>
    </rPh>
    <rPh sb="15" eb="17">
      <t>ケイヒ</t>
    </rPh>
    <rPh sb="17" eb="18">
      <t>オヨ</t>
    </rPh>
    <rPh sb="19" eb="22">
      <t>ホジョキン</t>
    </rPh>
    <rPh sb="23" eb="24">
      <t>ガク</t>
    </rPh>
    <rPh sb="24" eb="25">
      <t>ナラ</t>
    </rPh>
    <rPh sb="27" eb="29">
      <t>クブン</t>
    </rPh>
    <rPh sb="32" eb="34">
      <t>ハイブン</t>
    </rPh>
    <phoneticPr fontId="17"/>
  </si>
  <si>
    <t>（単位：円）</t>
  </si>
  <si>
    <t>補助対象</t>
  </si>
  <si>
    <t>補助事業に要する経費</t>
  </si>
  <si>
    <t>補助金の額</t>
  </si>
  <si>
    <t>経費の区分</t>
    <rPh sb="0" eb="2">
      <t>ケイヒ</t>
    </rPh>
    <rPh sb="3" eb="5">
      <t>クブン</t>
    </rPh>
    <phoneticPr fontId="16"/>
  </si>
  <si>
    <t>（参考値）</t>
  </si>
  <si>
    <t>設計費</t>
    <rPh sb="0" eb="2">
      <t>セッケイ</t>
    </rPh>
    <rPh sb="2" eb="3">
      <t>ヒ</t>
    </rPh>
    <phoneticPr fontId="16"/>
  </si>
  <si>
    <t>（別紙２）</t>
    <rPh sb="1" eb="3">
      <t>ベッシ</t>
    </rPh>
    <phoneticPr fontId="17"/>
  </si>
  <si>
    <t>記</t>
  </si>
  <si>
    <t>（別紙３）</t>
    <rPh sb="1" eb="3">
      <t>ベッシ</t>
    </rPh>
    <phoneticPr fontId="17"/>
  </si>
  <si>
    <t>氏名　カナ</t>
    <rPh sb="0" eb="2">
      <t>シメイ</t>
    </rPh>
    <phoneticPr fontId="17"/>
  </si>
  <si>
    <t>氏名　漢字</t>
    <rPh sb="0" eb="2">
      <t>シメイ</t>
    </rPh>
    <rPh sb="3" eb="5">
      <t>カンジ</t>
    </rPh>
    <phoneticPr fontId="17"/>
  </si>
  <si>
    <t>生年月日</t>
    <rPh sb="0" eb="2">
      <t>セイネン</t>
    </rPh>
    <rPh sb="2" eb="4">
      <t>ガッピ</t>
    </rPh>
    <phoneticPr fontId="17"/>
  </si>
  <si>
    <t>会社名</t>
    <rPh sb="0" eb="2">
      <t>カイシャ</t>
    </rPh>
    <rPh sb="2" eb="3">
      <t>メイ</t>
    </rPh>
    <phoneticPr fontId="17"/>
  </si>
  <si>
    <t>和暦</t>
    <rPh sb="0" eb="2">
      <t>ワレキ</t>
    </rPh>
    <phoneticPr fontId="17"/>
  </si>
  <si>
    <t>←（注１）、（注２）の内容をよく確認の上、商業登記簿に記載されているすべての役員を入力すること</t>
    <rPh sb="2" eb="3">
      <t>チュウ</t>
    </rPh>
    <rPh sb="7" eb="8">
      <t>チュウ</t>
    </rPh>
    <rPh sb="11" eb="13">
      <t>ナイヨウ</t>
    </rPh>
    <rPh sb="16" eb="18">
      <t>カクニン</t>
    </rPh>
    <rPh sb="19" eb="20">
      <t>ウエ</t>
    </rPh>
    <rPh sb="21" eb="23">
      <t>ショウギョウ</t>
    </rPh>
    <rPh sb="23" eb="26">
      <t>トウキボ</t>
    </rPh>
    <rPh sb="27" eb="29">
      <t>キサイ</t>
    </rPh>
    <rPh sb="38" eb="40">
      <t>ヤクイン</t>
    </rPh>
    <rPh sb="41" eb="43">
      <t>ニュウリョク</t>
    </rPh>
    <phoneticPr fontId="16"/>
  </si>
  <si>
    <t>インデックス名</t>
  </si>
  <si>
    <t>書類名</t>
  </si>
  <si>
    <t>作成
形式</t>
  </si>
  <si>
    <t>提出
区分</t>
  </si>
  <si>
    <t>特記事項</t>
  </si>
  <si>
    <t>①交付申請書</t>
  </si>
  <si>
    <t>様式第１　交付申請書</t>
  </si>
  <si>
    <t>指定</t>
    <rPh sb="0" eb="2">
      <t>シテイ</t>
    </rPh>
    <phoneticPr fontId="16"/>
  </si>
  <si>
    <t>必須</t>
  </si>
  <si>
    <t>別紙２　暴力団排除に関する誓約事項</t>
  </si>
  <si>
    <t>別紙３　役員名簿</t>
  </si>
  <si>
    <t>②誓約書</t>
    <rPh sb="1" eb="4">
      <t>セイヤクショ</t>
    </rPh>
    <phoneticPr fontId="16"/>
  </si>
  <si>
    <t>誓約書</t>
  </si>
  <si>
    <t>１．申請者の詳細</t>
  </si>
  <si>
    <t>２．全体概要</t>
  </si>
  <si>
    <t>A３サイズでカラー印刷</t>
  </si>
  <si>
    <t>該当</t>
  </si>
  <si>
    <t>参考見積書</t>
  </si>
  <si>
    <t>写し</t>
  </si>
  <si>
    <t>自由</t>
  </si>
  <si>
    <t>土地賃貸契約書</t>
    <rPh sb="0" eb="2">
      <t>トチ</t>
    </rPh>
    <rPh sb="2" eb="4">
      <t>チンタイ</t>
    </rPh>
    <rPh sb="4" eb="7">
      <t>ケイヤクショ</t>
    </rPh>
    <phoneticPr fontId="16"/>
  </si>
  <si>
    <t>建物案内図</t>
  </si>
  <si>
    <t>建物配置図</t>
  </si>
  <si>
    <t>建物概要</t>
  </si>
  <si>
    <t>その他申請に必要な書類がある場合</t>
  </si>
  <si>
    <t>【A４カラー】【片面印刷】で印刷すること</t>
    <rPh sb="8" eb="10">
      <t>カタメン</t>
    </rPh>
    <rPh sb="10" eb="12">
      <t>インサツ</t>
    </rPh>
    <rPh sb="14" eb="16">
      <t>インサツ</t>
    </rPh>
    <phoneticPr fontId="17"/>
  </si>
  <si>
    <t>事業年度</t>
    <rPh sb="0" eb="2">
      <t>ジギョウ</t>
    </rPh>
    <rPh sb="2" eb="4">
      <t>ネンド</t>
    </rPh>
    <phoneticPr fontId="16"/>
  </si>
  <si>
    <t>補助事業の名称</t>
    <rPh sb="0" eb="2">
      <t>ホジョ</t>
    </rPh>
    <rPh sb="2" eb="4">
      <t>ジギョウ</t>
    </rPh>
    <rPh sb="5" eb="7">
      <t>メイショウ</t>
    </rPh>
    <phoneticPr fontId="16"/>
  </si>
  <si>
    <t>項目</t>
    <rPh sb="0" eb="2">
      <t>コウモク</t>
    </rPh>
    <phoneticPr fontId="16"/>
  </si>
  <si>
    <t>補助対象経費</t>
    <rPh sb="0" eb="2">
      <t>ホジョ</t>
    </rPh>
    <rPh sb="2" eb="4">
      <t>タイショウ</t>
    </rPh>
    <rPh sb="4" eb="6">
      <t>ケイヒ</t>
    </rPh>
    <phoneticPr fontId="17"/>
  </si>
  <si>
    <t>備　考</t>
    <rPh sb="0" eb="1">
      <t>ビ</t>
    </rPh>
    <rPh sb="2" eb="3">
      <t>コウ</t>
    </rPh>
    <phoneticPr fontId="17"/>
  </si>
  <si>
    <t>設備費・工事費</t>
    <rPh sb="2" eb="3">
      <t>ヒ</t>
    </rPh>
    <rPh sb="4" eb="6">
      <t>セツビコウジヒ</t>
    </rPh>
    <phoneticPr fontId="16"/>
  </si>
  <si>
    <t>住戸に係る高性能断熱材</t>
    <rPh sb="0" eb="2">
      <t>ジュウコ</t>
    </rPh>
    <rPh sb="3" eb="4">
      <t>カカワ</t>
    </rPh>
    <rPh sb="5" eb="8">
      <t>コウセイノウ</t>
    </rPh>
    <rPh sb="8" eb="10">
      <t>ダンネツ</t>
    </rPh>
    <rPh sb="10" eb="11">
      <t>ザイ</t>
    </rPh>
    <phoneticPr fontId="17"/>
  </si>
  <si>
    <t>専有部</t>
    <rPh sb="0" eb="3">
      <t>センユウブ</t>
    </rPh>
    <phoneticPr fontId="17"/>
  </si>
  <si>
    <t>高効率個別エアコン</t>
  </si>
  <si>
    <t>台</t>
    <rPh sb="0" eb="1">
      <t>ダイ</t>
    </rPh>
    <phoneticPr fontId="17"/>
  </si>
  <si>
    <t>床暖房</t>
    <rPh sb="0" eb="1">
      <t>ユカ</t>
    </rPh>
    <rPh sb="1" eb="3">
      <t>ダンボウ</t>
    </rPh>
    <phoneticPr fontId="16"/>
  </si>
  <si>
    <t>給湯設備</t>
    <rPh sb="0" eb="2">
      <t>キュウトウ</t>
    </rPh>
    <rPh sb="2" eb="4">
      <t>セツビ</t>
    </rPh>
    <phoneticPr fontId="16"/>
  </si>
  <si>
    <t>ハイブリッド給湯機</t>
    <rPh sb="6" eb="8">
      <t>キュウトウ</t>
    </rPh>
    <rPh sb="8" eb="9">
      <t>キ</t>
    </rPh>
    <phoneticPr fontId="17"/>
  </si>
  <si>
    <t>床面積（㎡）</t>
  </si>
  <si>
    <t>属性</t>
  </si>
  <si>
    <t>50㎡以上</t>
  </si>
  <si>
    <t>中住戸中間階</t>
  </si>
  <si>
    <t>中住戸最下階</t>
  </si>
  <si>
    <t>中住戸最上階</t>
  </si>
  <si>
    <t>角住戸中間階</t>
  </si>
  <si>
    <t>角住戸最下階</t>
  </si>
  <si>
    <t>角住戸最上階</t>
  </si>
  <si>
    <t>（全体）</t>
    <rPh sb="1" eb="3">
      <t>ゼンタイ</t>
    </rPh>
    <phoneticPr fontId="17"/>
  </si>
  <si>
    <t>補助事業に要する経費</t>
    <rPh sb="0" eb="2">
      <t>ホジョ</t>
    </rPh>
    <rPh sb="2" eb="4">
      <t>ジギョウ</t>
    </rPh>
    <rPh sb="5" eb="6">
      <t>ヨウ</t>
    </rPh>
    <rPh sb="8" eb="10">
      <t>ケイヒ</t>
    </rPh>
    <phoneticPr fontId="17"/>
  </si>
  <si>
    <t>補助対象外経費</t>
    <rPh sb="0" eb="2">
      <t>ホジョ</t>
    </rPh>
    <rPh sb="2" eb="4">
      <t>タイショウ</t>
    </rPh>
    <rPh sb="4" eb="5">
      <t>ガイ</t>
    </rPh>
    <rPh sb="5" eb="7">
      <t>ケイヒ</t>
    </rPh>
    <phoneticPr fontId="17"/>
  </si>
  <si>
    <t>設計費</t>
    <rPh sb="0" eb="2">
      <t>セッケイ</t>
    </rPh>
    <rPh sb="2" eb="3">
      <t>ヒ</t>
    </rPh>
    <phoneticPr fontId="17"/>
  </si>
  <si>
    <t>設備費・工事費</t>
    <rPh sb="0" eb="2">
      <t>セツビ</t>
    </rPh>
    <rPh sb="2" eb="3">
      <t>ヒ</t>
    </rPh>
    <rPh sb="4" eb="6">
      <t>コウジ</t>
    </rPh>
    <rPh sb="6" eb="7">
      <t>ヒ</t>
    </rPh>
    <phoneticPr fontId="17"/>
  </si>
  <si>
    <t>合計</t>
    <rPh sb="0" eb="2">
      <t>ゴウケイ</t>
    </rPh>
    <phoneticPr fontId="17"/>
  </si>
  <si>
    <t>補助対象経費の区分</t>
    <rPh sb="0" eb="2">
      <t>ホジョ</t>
    </rPh>
    <rPh sb="2" eb="4">
      <t>タイショウ</t>
    </rPh>
    <rPh sb="4" eb="6">
      <t>ケイヒ</t>
    </rPh>
    <rPh sb="7" eb="9">
      <t>クブン</t>
    </rPh>
    <phoneticPr fontId="17"/>
  </si>
  <si>
    <t>（一部のシートは、白色のセルへの入力もあるので確認すること）</t>
    <phoneticPr fontId="17"/>
  </si>
  <si>
    <t>交付申請日</t>
    <phoneticPr fontId="17"/>
  </si>
  <si>
    <t>１．基本情報</t>
    <rPh sb="2" eb="4">
      <t>キホン</t>
    </rPh>
    <rPh sb="4" eb="6">
      <t>ジョウホウ</t>
    </rPh>
    <phoneticPr fontId="17"/>
  </si>
  <si>
    <t>２．申請者情報</t>
    <rPh sb="2" eb="5">
      <t>シンセイシャ</t>
    </rPh>
    <rPh sb="5" eb="7">
      <t>ジョウホウ</t>
    </rPh>
    <phoneticPr fontId="17"/>
  </si>
  <si>
    <t>３．ZEHデベロッパー情報</t>
    <rPh sb="11" eb="13">
      <t>ジョウホウ</t>
    </rPh>
    <phoneticPr fontId="17"/>
  </si>
  <si>
    <t>本シートに入力すると、各種申請様式に自動転記されます。</t>
    <rPh sb="0" eb="1">
      <t>ホン</t>
    </rPh>
    <rPh sb="5" eb="7">
      <t>ニュウリョク</t>
    </rPh>
    <rPh sb="11" eb="13">
      <t>カクシュ</t>
    </rPh>
    <rPh sb="13" eb="15">
      <t>シンセイ</t>
    </rPh>
    <rPh sb="15" eb="17">
      <t>ヨウシキ</t>
    </rPh>
    <rPh sb="18" eb="20">
      <t>ジドウ</t>
    </rPh>
    <rPh sb="20" eb="22">
      <t>テンキ</t>
    </rPh>
    <phoneticPr fontId="17"/>
  </si>
  <si>
    <t>法人番号</t>
    <rPh sb="0" eb="2">
      <t>ホウジン</t>
    </rPh>
    <rPh sb="2" eb="4">
      <t>バンゴウ</t>
    </rPh>
    <phoneticPr fontId="17"/>
  </si>
  <si>
    <t>登録名称</t>
    <phoneticPr fontId="17"/>
  </si>
  <si>
    <t>補助事業の遂行に係る融資計画</t>
    <phoneticPr fontId="17"/>
  </si>
  <si>
    <t>住所</t>
    <phoneticPr fontId="17"/>
  </si>
  <si>
    <t>氏名</t>
    <phoneticPr fontId="17"/>
  </si>
  <si>
    <t>役職名</t>
    <phoneticPr fontId="17"/>
  </si>
  <si>
    <t>氏名（ふりがな）</t>
    <phoneticPr fontId="17"/>
  </si>
  <si>
    <t>メールアドレス</t>
    <phoneticPr fontId="17"/>
  </si>
  <si>
    <t>←yyyy/m/dで入力</t>
    <rPh sb="9" eb="11">
      <t>ニュウリョク</t>
    </rPh>
    <phoneticPr fontId="16"/>
  </si>
  <si>
    <t>設計者</t>
    <rPh sb="0" eb="3">
      <t>セッケイシャ</t>
    </rPh>
    <phoneticPr fontId="16"/>
  </si>
  <si>
    <t>法人名称</t>
    <rPh sb="0" eb="2">
      <t>ホウジン</t>
    </rPh>
    <rPh sb="2" eb="4">
      <t>メイショウ</t>
    </rPh>
    <phoneticPr fontId="16"/>
  </si>
  <si>
    <t>建築工事
施工者</t>
    <rPh sb="0" eb="2">
      <t>ケンチク</t>
    </rPh>
    <rPh sb="2" eb="4">
      <t>コウジ</t>
    </rPh>
    <rPh sb="5" eb="8">
      <t>セコウシャ</t>
    </rPh>
    <phoneticPr fontId="16"/>
  </si>
  <si>
    <t>※法人申請の場合のみ入力する</t>
    <phoneticPr fontId="16"/>
  </si>
  <si>
    <t>４．補助事業担当者情報</t>
    <rPh sb="4" eb="6">
      <t>ジギョウ</t>
    </rPh>
    <rPh sb="6" eb="9">
      <t>タントウシャ</t>
    </rPh>
    <rPh sb="9" eb="11">
      <t>ジョウホウ</t>
    </rPh>
    <phoneticPr fontId="17"/>
  </si>
  <si>
    <t>　</t>
    <phoneticPr fontId="16"/>
  </si>
  <si>
    <t>（単位：円）</t>
    <phoneticPr fontId="17"/>
  </si>
  <si>
    <t>別添による</t>
    <phoneticPr fontId="17"/>
  </si>
  <si>
    <t>（１）開始年月日</t>
    <phoneticPr fontId="17"/>
  </si>
  <si>
    <t>（２）完了予定年月日</t>
    <phoneticPr fontId="17"/>
  </si>
  <si>
    <t>　　　最終年度の事業完了予定日</t>
    <phoneticPr fontId="17"/>
  </si>
  <si>
    <t>補助対象経費</t>
    <phoneticPr fontId="17"/>
  </si>
  <si>
    <t>　※２行目以降も直接入力　</t>
    <phoneticPr fontId="17"/>
  </si>
  <si>
    <t>　E-MAIL（個人のみ）</t>
    <rPh sb="8" eb="10">
      <t>コジン</t>
    </rPh>
    <phoneticPr fontId="17"/>
  </si>
  <si>
    <t>代表担当者</t>
  </si>
  <si>
    <t>入力方法</t>
    <phoneticPr fontId="16"/>
  </si>
  <si>
    <t>再生可能エネルギー等を含む
一次エネルギー消費削減率（住棟）</t>
    <rPh sb="0" eb="2">
      <t>サイセイ</t>
    </rPh>
    <rPh sb="2" eb="4">
      <t>カノウ</t>
    </rPh>
    <rPh sb="9" eb="10">
      <t>ナド</t>
    </rPh>
    <rPh sb="11" eb="12">
      <t>フク</t>
    </rPh>
    <rPh sb="14" eb="16">
      <t>イチジ</t>
    </rPh>
    <rPh sb="21" eb="23">
      <t>ショウヒ</t>
    </rPh>
    <rPh sb="23" eb="25">
      <t>サクゲン</t>
    </rPh>
    <rPh sb="25" eb="26">
      <t>リツ</t>
    </rPh>
    <rPh sb="27" eb="28">
      <t>ジュウ</t>
    </rPh>
    <rPh sb="28" eb="29">
      <t>トウ</t>
    </rPh>
    <phoneticPr fontId="17"/>
  </si>
  <si>
    <t>空調</t>
    <rPh sb="0" eb="1">
      <t>ソラ</t>
    </rPh>
    <rPh sb="1" eb="2">
      <t>チョウ</t>
    </rPh>
    <phoneticPr fontId="16"/>
  </si>
  <si>
    <t>換気</t>
    <rPh sb="0" eb="1">
      <t>カン</t>
    </rPh>
    <rPh sb="1" eb="2">
      <t>キ</t>
    </rPh>
    <phoneticPr fontId="16"/>
  </si>
  <si>
    <t>照明</t>
    <rPh sb="0" eb="1">
      <t>アキラ</t>
    </rPh>
    <rPh sb="1" eb="2">
      <t>メイ</t>
    </rPh>
    <phoneticPr fontId="16"/>
  </si>
  <si>
    <t>給湯</t>
    <rPh sb="0" eb="1">
      <t>キュウ</t>
    </rPh>
    <rPh sb="1" eb="2">
      <t>ユ</t>
    </rPh>
    <phoneticPr fontId="16"/>
  </si>
  <si>
    <t>昇降機</t>
    <rPh sb="0" eb="1">
      <t>ノボル</t>
    </rPh>
    <rPh sb="1" eb="2">
      <t>タカシ</t>
    </rPh>
    <rPh sb="2" eb="3">
      <t>キ</t>
    </rPh>
    <phoneticPr fontId="16"/>
  </si>
  <si>
    <t>％</t>
    <phoneticPr fontId="16"/>
  </si>
  <si>
    <t>専有部</t>
  </si>
  <si>
    <t>□</t>
  </si>
  <si>
    <t xml:space="preserve"> </t>
    <phoneticPr fontId="74"/>
  </si>
  <si>
    <t>補助事業の名称</t>
    <rPh sb="0" eb="2">
      <t>ホジョ</t>
    </rPh>
    <rPh sb="2" eb="4">
      <t>ジギョウ</t>
    </rPh>
    <rPh sb="5" eb="7">
      <t>メイショウ</t>
    </rPh>
    <phoneticPr fontId="74"/>
  </si>
  <si>
    <t>各住戸の
外皮平均
熱貫流率
（ＵＡ値）</t>
    <phoneticPr fontId="74"/>
  </si>
  <si>
    <t>番号</t>
    <rPh sb="0" eb="2">
      <t>バンゴウ</t>
    </rPh>
    <phoneticPr fontId="74"/>
  </si>
  <si>
    <t>階数</t>
    <rPh sb="0" eb="2">
      <t>カイスウ</t>
    </rPh>
    <phoneticPr fontId="74"/>
  </si>
  <si>
    <t>部屋
番号</t>
    <rPh sb="0" eb="2">
      <t>ヘヤ</t>
    </rPh>
    <rPh sb="3" eb="5">
      <t>バンゴウ</t>
    </rPh>
    <phoneticPr fontId="74"/>
  </si>
  <si>
    <t>間取り</t>
    <phoneticPr fontId="74"/>
  </si>
  <si>
    <t>床面積
（㎡）</t>
    <rPh sb="0" eb="3">
      <t>ユカメンセキ</t>
    </rPh>
    <phoneticPr fontId="74"/>
  </si>
  <si>
    <t>各住戸の
外皮平均
熱貫流率
（ＵＡ値）</t>
    <rPh sb="0" eb="1">
      <t>カク</t>
    </rPh>
    <rPh sb="1" eb="3">
      <t>ジュウコ</t>
    </rPh>
    <phoneticPr fontId="74"/>
  </si>
  <si>
    <t>住戸の位置属性</t>
    <rPh sb="0" eb="2">
      <t>ジュウコ</t>
    </rPh>
    <rPh sb="3" eb="5">
      <t>イチ</t>
    </rPh>
    <rPh sb="5" eb="7">
      <t>ゾクセイ</t>
    </rPh>
    <phoneticPr fontId="74"/>
  </si>
  <si>
    <t>住戸に係る高性能断熱材</t>
    <rPh sb="0" eb="2">
      <t>ジュウコ</t>
    </rPh>
    <rPh sb="3" eb="4">
      <t>カカワ</t>
    </rPh>
    <rPh sb="5" eb="8">
      <t>コウセイノウ</t>
    </rPh>
    <rPh sb="8" eb="11">
      <t>ダンネツザイ</t>
    </rPh>
    <phoneticPr fontId="74"/>
  </si>
  <si>
    <t>換気設備</t>
    <rPh sb="0" eb="2">
      <t>カンキ</t>
    </rPh>
    <rPh sb="2" eb="4">
      <t>セツビ</t>
    </rPh>
    <phoneticPr fontId="74"/>
  </si>
  <si>
    <t>給湯設備</t>
    <rPh sb="0" eb="2">
      <t>キュウトウ</t>
    </rPh>
    <rPh sb="2" eb="4">
      <t>セツビ</t>
    </rPh>
    <phoneticPr fontId="74"/>
  </si>
  <si>
    <t>平面＆断面</t>
    <rPh sb="0" eb="2">
      <t>ヘイメン</t>
    </rPh>
    <rPh sb="3" eb="5">
      <t>ダンメン</t>
    </rPh>
    <phoneticPr fontId="74"/>
  </si>
  <si>
    <t>係数</t>
    <rPh sb="0" eb="2">
      <t>ケイスウ</t>
    </rPh>
    <phoneticPr fontId="74"/>
  </si>
  <si>
    <t>床面積
50㎡未満</t>
    <rPh sb="0" eb="3">
      <t>ユカメンセキ</t>
    </rPh>
    <phoneticPr fontId="74"/>
  </si>
  <si>
    <t>平面</t>
    <rPh sb="0" eb="2">
      <t>ヘイメン</t>
    </rPh>
    <phoneticPr fontId="74"/>
  </si>
  <si>
    <t>断面</t>
    <rPh sb="0" eb="2">
      <t>ダンメン</t>
    </rPh>
    <phoneticPr fontId="74"/>
  </si>
  <si>
    <t>住宅モデル区分による係数</t>
    <rPh sb="0" eb="2">
      <t>ジュウタク</t>
    </rPh>
    <rPh sb="5" eb="7">
      <t>クブン</t>
    </rPh>
    <rPh sb="10" eb="12">
      <t>ケイスウ</t>
    </rPh>
    <phoneticPr fontId="74"/>
  </si>
  <si>
    <t>補助対象経費</t>
    <rPh sb="0" eb="2">
      <t>ホジョ</t>
    </rPh>
    <rPh sb="2" eb="4">
      <t>タイショウ</t>
    </rPh>
    <rPh sb="4" eb="6">
      <t>ケイヒ</t>
    </rPh>
    <phoneticPr fontId="74"/>
  </si>
  <si>
    <t>導入年</t>
    <rPh sb="0" eb="2">
      <t>ドウニュウ</t>
    </rPh>
    <rPh sb="2" eb="3">
      <t>ネン</t>
    </rPh>
    <phoneticPr fontId="74"/>
  </si>
  <si>
    <t>定格出力</t>
    <rPh sb="0" eb="2">
      <t>テイカク</t>
    </rPh>
    <rPh sb="2" eb="4">
      <t>シュツリョク</t>
    </rPh>
    <phoneticPr fontId="74"/>
  </si>
  <si>
    <t>数量</t>
    <rPh sb="0" eb="2">
      <t>スウリョウ</t>
    </rPh>
    <phoneticPr fontId="74"/>
  </si>
  <si>
    <t>設備</t>
    <rPh sb="0" eb="2">
      <t>セツビ</t>
    </rPh>
    <phoneticPr fontId="74"/>
  </si>
  <si>
    <t>換気種別</t>
    <rPh sb="0" eb="2">
      <t>カンキ</t>
    </rPh>
    <rPh sb="2" eb="4">
      <t>シュベツ</t>
    </rPh>
    <phoneticPr fontId="74"/>
  </si>
  <si>
    <t>設備種別</t>
    <rPh sb="0" eb="2">
      <t>セツビ</t>
    </rPh>
    <rPh sb="2" eb="4">
      <t>シュベツ</t>
    </rPh>
    <phoneticPr fontId="74"/>
  </si>
  <si>
    <t>通常</t>
    <rPh sb="0" eb="2">
      <t>ツウジョウ</t>
    </rPh>
    <phoneticPr fontId="74"/>
  </si>
  <si>
    <t>妻側
住戸の妻面
開口率
25%以上</t>
    <phoneticPr fontId="74"/>
  </si>
  <si>
    <t>床面積</t>
    <rPh sb="0" eb="3">
      <t>ユカメンセキ</t>
    </rPh>
    <phoneticPr fontId="74"/>
  </si>
  <si>
    <t>住戸の
外皮
性能</t>
    <rPh sb="0" eb="2">
      <t>ジュウコ</t>
    </rPh>
    <rPh sb="4" eb="6">
      <t>ガイヒ</t>
    </rPh>
    <rPh sb="7" eb="9">
      <t>セイノウ</t>
    </rPh>
    <phoneticPr fontId="74"/>
  </si>
  <si>
    <t>住戸の
位置
属性</t>
    <rPh sb="0" eb="2">
      <t>ジュウコ</t>
    </rPh>
    <rPh sb="4" eb="6">
      <t>イチ</t>
    </rPh>
    <rPh sb="7" eb="9">
      <t>ゾクセイ</t>
    </rPh>
    <phoneticPr fontId="74"/>
  </si>
  <si>
    <t>以上</t>
    <rPh sb="0" eb="2">
      <t>イジョウ</t>
    </rPh>
    <phoneticPr fontId="74"/>
  </si>
  <si>
    <t>以下</t>
    <rPh sb="0" eb="2">
      <t>イカ</t>
    </rPh>
    <phoneticPr fontId="74"/>
  </si>
  <si>
    <t>a</t>
    <phoneticPr fontId="18"/>
  </si>
  <si>
    <t>b</t>
    <phoneticPr fontId="18"/>
  </si>
  <si>
    <t>戸</t>
    <rPh sb="0" eb="1">
      <t>ト</t>
    </rPh>
    <phoneticPr fontId="17"/>
  </si>
  <si>
    <t>設計費の補助対象経費　総計</t>
    <rPh sb="0" eb="2">
      <t>セッケイ</t>
    </rPh>
    <rPh sb="2" eb="3">
      <t>ヒ</t>
    </rPh>
    <rPh sb="4" eb="6">
      <t>ホジョ</t>
    </rPh>
    <rPh sb="6" eb="8">
      <t>タイショウ</t>
    </rPh>
    <rPh sb="8" eb="10">
      <t>ケイヒ</t>
    </rPh>
    <rPh sb="11" eb="12">
      <t>ソウ</t>
    </rPh>
    <rPh sb="12" eb="13">
      <t>ケイ</t>
    </rPh>
    <phoneticPr fontId="17"/>
  </si>
  <si>
    <t>２００,０００円＋（２,０００円×住戸数）</t>
    <phoneticPr fontId="17"/>
  </si>
  <si>
    <t>１</t>
    <phoneticPr fontId="17"/>
  </si>
  <si>
    <t xml:space="preserve"> 補助金の額（参考値）</t>
    <rPh sb="1" eb="3">
      <t>ホジョ</t>
    </rPh>
    <rPh sb="5" eb="6">
      <t>ガク</t>
    </rPh>
    <rPh sb="7" eb="9">
      <t>サンコウ</t>
    </rPh>
    <rPh sb="9" eb="10">
      <t>チ</t>
    </rPh>
    <phoneticPr fontId="17"/>
  </si>
  <si>
    <t>_</t>
    <phoneticPr fontId="17"/>
  </si>
  <si>
    <t>２</t>
    <phoneticPr fontId="17"/>
  </si>
  <si>
    <t>３</t>
    <phoneticPr fontId="17"/>
  </si>
  <si>
    <t>４</t>
    <phoneticPr fontId="17"/>
  </si>
  <si>
    <t>1</t>
    <phoneticPr fontId="17"/>
  </si>
  <si>
    <t>蓄電システム</t>
    <rPh sb="0" eb="2">
      <t>チクデン</t>
    </rPh>
    <phoneticPr fontId="74"/>
  </si>
  <si>
    <t>円</t>
    <rPh sb="0" eb="1">
      <t>エン</t>
    </rPh>
    <phoneticPr fontId="72"/>
  </si>
  <si>
    <t>メーカー名</t>
    <rPh sb="4" eb="5">
      <t>メイ</t>
    </rPh>
    <phoneticPr fontId="72"/>
  </si>
  <si>
    <t>費目</t>
    <rPh sb="0" eb="2">
      <t>ヒモク</t>
    </rPh>
    <phoneticPr fontId="72"/>
  </si>
  <si>
    <t>単位</t>
    <rPh sb="0" eb="2">
      <t>タンイ</t>
    </rPh>
    <phoneticPr fontId="72"/>
  </si>
  <si>
    <t>本年度 交付申請時</t>
    <rPh sb="0" eb="3">
      <t>ホンネンド</t>
    </rPh>
    <rPh sb="4" eb="6">
      <t>コウフ</t>
    </rPh>
    <rPh sb="6" eb="8">
      <t>シンセイ</t>
    </rPh>
    <rPh sb="8" eb="9">
      <t>ジ</t>
    </rPh>
    <phoneticPr fontId="72"/>
  </si>
  <si>
    <t>備　考</t>
    <rPh sb="0" eb="1">
      <t>ビ</t>
    </rPh>
    <rPh sb="2" eb="3">
      <t>コウ</t>
    </rPh>
    <phoneticPr fontId="72"/>
  </si>
  <si>
    <t>単　価</t>
    <rPh sb="0" eb="1">
      <t>タン</t>
    </rPh>
    <rPh sb="2" eb="3">
      <t>アタイ</t>
    </rPh>
    <phoneticPr fontId="72"/>
  </si>
  <si>
    <t>補助事業に要する経費</t>
    <rPh sb="0" eb="2">
      <t>ホジョ</t>
    </rPh>
    <rPh sb="2" eb="4">
      <t>ジギョウ</t>
    </rPh>
    <rPh sb="5" eb="6">
      <t>ヨウ</t>
    </rPh>
    <rPh sb="8" eb="10">
      <t>ケイヒ</t>
    </rPh>
    <phoneticPr fontId="72"/>
  </si>
  <si>
    <t>補助対象経費</t>
    <rPh sb="0" eb="2">
      <t>ホジョ</t>
    </rPh>
    <rPh sb="2" eb="4">
      <t>タイショウ</t>
    </rPh>
    <rPh sb="4" eb="6">
      <t>ケイヒ</t>
    </rPh>
    <phoneticPr fontId="72"/>
  </si>
  <si>
    <t>補助対象外経費</t>
    <rPh sb="0" eb="2">
      <t>ホジョ</t>
    </rPh>
    <rPh sb="2" eb="4">
      <t>タイショウ</t>
    </rPh>
    <rPh sb="4" eb="5">
      <t>ガイ</t>
    </rPh>
    <rPh sb="5" eb="7">
      <t>ケイヒ</t>
    </rPh>
    <phoneticPr fontId="72"/>
  </si>
  <si>
    <t>数量</t>
    <rPh sb="0" eb="2">
      <t>スウリョウ</t>
    </rPh>
    <phoneticPr fontId="72"/>
  </si>
  <si>
    <t>金　額</t>
    <rPh sb="0" eb="1">
      <t>キン</t>
    </rPh>
    <rPh sb="2" eb="3">
      <t>ガク</t>
    </rPh>
    <phoneticPr fontId="72"/>
  </si>
  <si>
    <t>蓄電システム</t>
    <rPh sb="0" eb="2">
      <t>チクデン</t>
    </rPh>
    <phoneticPr fontId="17"/>
  </si>
  <si>
    <t>共用部に導入する設備</t>
    <rPh sb="0" eb="3">
      <t>キョウヨウブ</t>
    </rPh>
    <rPh sb="4" eb="6">
      <t>ドウニュウ</t>
    </rPh>
    <rPh sb="8" eb="10">
      <t>セツビ</t>
    </rPh>
    <phoneticPr fontId="17"/>
  </si>
  <si>
    <t>共用部</t>
    <rPh sb="0" eb="3">
      <t>キョウヨウブ</t>
    </rPh>
    <phoneticPr fontId="17"/>
  </si>
  <si>
    <t>合計</t>
    <rPh sb="0" eb="2">
      <t>ゴウケイ</t>
    </rPh>
    <phoneticPr fontId="18"/>
  </si>
  <si>
    <t>小計（Ａ）</t>
    <rPh sb="0" eb="2">
      <t>ショウケイ</t>
    </rPh>
    <phoneticPr fontId="18"/>
  </si>
  <si>
    <t>事業年度　2年目</t>
    <rPh sb="0" eb="2">
      <t>ジギョウ</t>
    </rPh>
    <rPh sb="2" eb="4">
      <t>ネンド</t>
    </rPh>
    <rPh sb="6" eb="8">
      <t>ネンメ</t>
    </rPh>
    <phoneticPr fontId="18"/>
  </si>
  <si>
    <t>事業年度　3年目</t>
    <rPh sb="0" eb="2">
      <t>ジギョウ</t>
    </rPh>
    <rPh sb="2" eb="4">
      <t>ネンド</t>
    </rPh>
    <rPh sb="6" eb="8">
      <t>ネンメ</t>
    </rPh>
    <phoneticPr fontId="18"/>
  </si>
  <si>
    <t>事業年度　4年目</t>
    <rPh sb="0" eb="2">
      <t>ジギョウ</t>
    </rPh>
    <rPh sb="2" eb="4">
      <t>ネンド</t>
    </rPh>
    <rPh sb="6" eb="8">
      <t>ネンメ</t>
    </rPh>
    <phoneticPr fontId="18"/>
  </si>
  <si>
    <t>事業年度　1年目</t>
    <rPh sb="0" eb="2">
      <t>ジギョウ</t>
    </rPh>
    <rPh sb="2" eb="4">
      <t>ネンド</t>
    </rPh>
    <rPh sb="6" eb="8">
      <t>ネンメ</t>
    </rPh>
    <phoneticPr fontId="18"/>
  </si>
  <si>
    <t>C</t>
    <phoneticPr fontId="18"/>
  </si>
  <si>
    <t>D</t>
    <phoneticPr fontId="18"/>
  </si>
  <si>
    <t>E</t>
    <phoneticPr fontId="18"/>
  </si>
  <si>
    <t>必須</t>
    <rPh sb="0" eb="2">
      <t>ヒッス</t>
    </rPh>
    <phoneticPr fontId="18"/>
  </si>
  <si>
    <t>登録状況</t>
    <phoneticPr fontId="17"/>
  </si>
  <si>
    <t>他の補助金
への申請</t>
    <rPh sb="0" eb="1">
      <t>ホカ</t>
    </rPh>
    <rPh sb="2" eb="5">
      <t>ホジョキン</t>
    </rPh>
    <rPh sb="8" eb="10">
      <t>シンセイ</t>
    </rPh>
    <phoneticPr fontId="16"/>
  </si>
  <si>
    <t>B</t>
    <phoneticPr fontId="18"/>
  </si>
  <si>
    <t>A</t>
    <phoneticPr fontId="18"/>
  </si>
  <si>
    <t>H</t>
    <phoneticPr fontId="18"/>
  </si>
  <si>
    <t>小計</t>
    <phoneticPr fontId="17"/>
  </si>
  <si>
    <t>該当</t>
    <phoneticPr fontId="18"/>
  </si>
  <si>
    <t>データ
提出</t>
    <rPh sb="4" eb="6">
      <t>テイシュツ</t>
    </rPh>
    <phoneticPr fontId="18"/>
  </si>
  <si>
    <t>●</t>
    <phoneticPr fontId="18"/>
  </si>
  <si>
    <t>申請者情報</t>
    <rPh sb="0" eb="3">
      <t>シンセイシャ</t>
    </rPh>
    <rPh sb="3" eb="5">
      <t>ジョウホウ</t>
    </rPh>
    <phoneticPr fontId="17"/>
  </si>
  <si>
    <t>←プルダウンより選択</t>
    <phoneticPr fontId="18"/>
  </si>
  <si>
    <t>2</t>
    <phoneticPr fontId="17"/>
  </si>
  <si>
    <t>3</t>
    <phoneticPr fontId="17"/>
  </si>
  <si>
    <t>4</t>
    <phoneticPr fontId="17"/>
  </si>
  <si>
    <t>専有部・共用部</t>
    <rPh sb="0" eb="3">
      <t>センユウブ</t>
    </rPh>
    <rPh sb="4" eb="7">
      <t>キョウヨウブ</t>
    </rPh>
    <phoneticPr fontId="17"/>
  </si>
  <si>
    <t>　設備費・工事費　合計</t>
    <rPh sb="1" eb="4">
      <t>セツビヒ</t>
    </rPh>
    <rPh sb="5" eb="8">
      <t>コウジヒ</t>
    </rPh>
    <rPh sb="9" eb="10">
      <t>ゴウ</t>
    </rPh>
    <phoneticPr fontId="17"/>
  </si>
  <si>
    <t>I</t>
    <phoneticPr fontId="18"/>
  </si>
  <si>
    <t>小計（Ｃ）</t>
    <rPh sb="0" eb="2">
      <t>ショウケイ</t>
    </rPh>
    <phoneticPr fontId="18"/>
  </si>
  <si>
    <t>小計（Ｂ）</t>
    <rPh sb="0" eb="2">
      <t>ショウケイ</t>
    </rPh>
    <phoneticPr fontId="18"/>
  </si>
  <si>
    <t>型式</t>
    <rPh sb="0" eb="2">
      <t>カタシキ</t>
    </rPh>
    <phoneticPr fontId="18"/>
  </si>
  <si>
    <t>４．５．事業予定・補助事業実施体制</t>
    <phoneticPr fontId="18"/>
  </si>
  <si>
    <t>断面図または矩計図</t>
    <phoneticPr fontId="18"/>
  </si>
  <si>
    <t>建物立面図</t>
    <phoneticPr fontId="18"/>
  </si>
  <si>
    <t>導入戸数
（戸)</t>
    <rPh sb="0" eb="2">
      <t>ドウニュウ</t>
    </rPh>
    <rPh sb="2" eb="4">
      <t>コスウ</t>
    </rPh>
    <rPh sb="6" eb="7">
      <t>コ</t>
    </rPh>
    <phoneticPr fontId="16"/>
  </si>
  <si>
    <t>共同申請の場合、代表担当者に「●」を入力し、それ以外に「－」を入力すること（単独申請の場合不要）
※今後の審査に関する連絡は全て代表担当者に行います</t>
    <rPh sb="0" eb="2">
      <t>キョウドウ</t>
    </rPh>
    <rPh sb="2" eb="4">
      <t>シンセイ</t>
    </rPh>
    <rPh sb="5" eb="7">
      <t>バアイ</t>
    </rPh>
    <rPh sb="8" eb="10">
      <t>ダイヒョウ</t>
    </rPh>
    <rPh sb="10" eb="12">
      <t>タントウ</t>
    </rPh>
    <rPh sb="12" eb="13">
      <t>シャ</t>
    </rPh>
    <rPh sb="18" eb="20">
      <t>ニュウリョク</t>
    </rPh>
    <rPh sb="24" eb="26">
      <t>イガイ</t>
    </rPh>
    <rPh sb="31" eb="33">
      <t>ニュウリョク</t>
    </rPh>
    <rPh sb="38" eb="40">
      <t>タンドク</t>
    </rPh>
    <rPh sb="40" eb="42">
      <t>シンセイ</t>
    </rPh>
    <rPh sb="43" eb="45">
      <t>バアイ</t>
    </rPh>
    <rPh sb="45" eb="47">
      <t>フヨウ</t>
    </rPh>
    <phoneticPr fontId="16"/>
  </si>
  <si>
    <r>
      <t>補助対象建築物に対する抵当権設定予定の有無を選択</t>
    </r>
    <r>
      <rPr>
        <sz val="14"/>
        <color rgb="FFFF0000"/>
        <rFont val="Yu Gothic UI"/>
        <family val="3"/>
        <charset val="128"/>
      </rPr>
      <t>（原則、根抵当権設定は認められない）</t>
    </r>
    <rPh sb="0" eb="2">
      <t>ホジョ</t>
    </rPh>
    <rPh sb="2" eb="4">
      <t>タイショウ</t>
    </rPh>
    <rPh sb="4" eb="7">
      <t>ケンチクブツ</t>
    </rPh>
    <rPh sb="8" eb="9">
      <t>タイ</t>
    </rPh>
    <rPh sb="11" eb="14">
      <t>テイトウケン</t>
    </rPh>
    <rPh sb="14" eb="16">
      <t>セッテイ</t>
    </rPh>
    <rPh sb="16" eb="18">
      <t>ヨテイ</t>
    </rPh>
    <rPh sb="19" eb="21">
      <t>ウム</t>
    </rPh>
    <rPh sb="22" eb="24">
      <t>センタク</t>
    </rPh>
    <rPh sb="25" eb="27">
      <t>ゲンソク</t>
    </rPh>
    <rPh sb="28" eb="29">
      <t>ネ</t>
    </rPh>
    <rPh sb="29" eb="31">
      <t>テイトウ</t>
    </rPh>
    <rPh sb="31" eb="32">
      <t>ケン</t>
    </rPh>
    <rPh sb="32" eb="34">
      <t>セッテイ</t>
    </rPh>
    <rPh sb="35" eb="36">
      <t>ミト</t>
    </rPh>
    <phoneticPr fontId="16"/>
  </si>
  <si>
    <t>←共同申請の場合は、全申請者分提出が必要</t>
    <rPh sb="1" eb="3">
      <t>キョウドウ</t>
    </rPh>
    <rPh sb="3" eb="5">
      <t>シンセイ</t>
    </rPh>
    <rPh sb="6" eb="8">
      <t>バアイ</t>
    </rPh>
    <rPh sb="10" eb="11">
      <t>ゼン</t>
    </rPh>
    <rPh sb="11" eb="14">
      <t>シンセイシャ</t>
    </rPh>
    <rPh sb="14" eb="15">
      <t>ブン</t>
    </rPh>
    <rPh sb="15" eb="17">
      <t>テイシュツ</t>
    </rPh>
    <rPh sb="18" eb="20">
      <t>ヒツヨウ</t>
    </rPh>
    <phoneticPr fontId="16"/>
  </si>
  <si>
    <t>マンション名など補助事業を特定できる名称であること　※個人申請の場合、個人名を補助事業の名称につけないこと　※25文字程度に収めること　※半角記号は使用しないこと（/、’、＃、[など）</t>
    <rPh sb="5" eb="6">
      <t>メイ</t>
    </rPh>
    <rPh sb="8" eb="10">
      <t>ホジョ</t>
    </rPh>
    <rPh sb="10" eb="12">
      <t>ジギョウ</t>
    </rPh>
    <rPh sb="13" eb="15">
      <t>トクテイ</t>
    </rPh>
    <rPh sb="18" eb="20">
      <t>メイショウ</t>
    </rPh>
    <rPh sb="27" eb="29">
      <t>コジン</t>
    </rPh>
    <rPh sb="29" eb="31">
      <t>シンセイ</t>
    </rPh>
    <rPh sb="32" eb="34">
      <t>バアイ</t>
    </rPh>
    <rPh sb="35" eb="37">
      <t>コジン</t>
    </rPh>
    <rPh sb="37" eb="38">
      <t>メイ</t>
    </rPh>
    <rPh sb="39" eb="41">
      <t>ホジョ</t>
    </rPh>
    <rPh sb="41" eb="43">
      <t>ジギョウ</t>
    </rPh>
    <rPh sb="44" eb="46">
      <t>メイショウ</t>
    </rPh>
    <rPh sb="57" eb="59">
      <t>モジ</t>
    </rPh>
    <rPh sb="59" eb="61">
      <t>テイド</t>
    </rPh>
    <rPh sb="62" eb="63">
      <t>オサ</t>
    </rPh>
    <rPh sb="69" eb="71">
      <t>ハンカク</t>
    </rPh>
    <rPh sb="71" eb="73">
      <t>キゴウ</t>
    </rPh>
    <rPh sb="74" eb="76">
      <t>シヨウ</t>
    </rPh>
    <phoneticPr fontId="17"/>
  </si>
  <si>
    <t>③実施計画書</t>
    <phoneticPr fontId="18"/>
  </si>
  <si>
    <t>④財務資料</t>
    <phoneticPr fontId="18"/>
  </si>
  <si>
    <t>⑤土地登記簿等</t>
    <phoneticPr fontId="18"/>
  </si>
  <si>
    <t>各階平面図</t>
    <phoneticPr fontId="18"/>
  </si>
  <si>
    <t>←役職が２つ以上ある場合、上位の役職にて記入すること</t>
    <rPh sb="1" eb="3">
      <t>ヤクショク</t>
    </rPh>
    <rPh sb="6" eb="8">
      <t>イジョウ</t>
    </rPh>
    <rPh sb="10" eb="12">
      <t>バアイ</t>
    </rPh>
    <rPh sb="13" eb="15">
      <t>ジョウイ</t>
    </rPh>
    <rPh sb="16" eb="18">
      <t>ヤクショク</t>
    </rPh>
    <rPh sb="20" eb="22">
      <t>キニュウ</t>
    </rPh>
    <phoneticPr fontId="16"/>
  </si>
  <si>
    <t>A３サイズでカラー印刷</t>
    <phoneticPr fontId="18"/>
  </si>
  <si>
    <t>妻側住戸の
妻面開口率
25%以上</t>
    <rPh sb="0" eb="1">
      <t>ツマ</t>
    </rPh>
    <rPh sb="1" eb="2">
      <t>ガワ</t>
    </rPh>
    <rPh sb="2" eb="4">
      <t>ジュウコ</t>
    </rPh>
    <rPh sb="9" eb="11">
      <t>カイコウ</t>
    </rPh>
    <rPh sb="11" eb="12">
      <t>リツイジョウ</t>
    </rPh>
    <phoneticPr fontId="74"/>
  </si>
  <si>
    <t>設置の
有無</t>
    <rPh sb="0" eb="2">
      <t>セッチ</t>
    </rPh>
    <rPh sb="4" eb="6">
      <t>ウム</t>
    </rPh>
    <phoneticPr fontId="74"/>
  </si>
  <si>
    <t>住棟の種別</t>
    <rPh sb="0" eb="1">
      <t>ス</t>
    </rPh>
    <rPh sb="1" eb="2">
      <t>トウ</t>
    </rPh>
    <rPh sb="3" eb="5">
      <t>シュベツ</t>
    </rPh>
    <phoneticPr fontId="17"/>
  </si>
  <si>
    <t>他の補助金に申請する（している場合）、その補助金の正式名称を入力すること</t>
    <rPh sb="0" eb="1">
      <t>ホカ</t>
    </rPh>
    <rPh sb="2" eb="5">
      <t>ホジョキン</t>
    </rPh>
    <rPh sb="6" eb="8">
      <t>シンセイ</t>
    </rPh>
    <rPh sb="15" eb="17">
      <t>バアイ</t>
    </rPh>
    <rPh sb="21" eb="24">
      <t>ホジョキン</t>
    </rPh>
    <rPh sb="25" eb="27">
      <t>セイシキ</t>
    </rPh>
    <rPh sb="27" eb="29">
      <t>メイショウ</t>
    </rPh>
    <rPh sb="30" eb="32">
      <t>ニュウリョク</t>
    </rPh>
    <phoneticPr fontId="16"/>
  </si>
  <si>
    <t>融資予定時期</t>
    <rPh sb="0" eb="2">
      <t>ユウシ</t>
    </rPh>
    <rPh sb="2" eb="4">
      <t>ヨテイ</t>
    </rPh>
    <rPh sb="4" eb="6">
      <t>ジキ</t>
    </rPh>
    <phoneticPr fontId="17"/>
  </si>
  <si>
    <t>◆オレンジ色のセルに必要事項を入力すること。（自動反映箇所のセルは白色）</t>
    <rPh sb="5" eb="6">
      <t>イロ</t>
    </rPh>
    <rPh sb="10" eb="12">
      <t>ヒツヨウ</t>
    </rPh>
    <rPh sb="12" eb="14">
      <t>ジコウ</t>
    </rPh>
    <rPh sb="15" eb="17">
      <t>ニュウリョク</t>
    </rPh>
    <rPh sb="23" eb="25">
      <t>ジドウ</t>
    </rPh>
    <rPh sb="33" eb="35">
      <t>ハクショク</t>
    </rPh>
    <phoneticPr fontId="17"/>
  </si>
  <si>
    <t>❷　ＺＥＨデベロッパー</t>
    <phoneticPr fontId="16"/>
  </si>
  <si>
    <t>❸　建物概要</t>
    <rPh sb="2" eb="4">
      <t>タテモノ</t>
    </rPh>
    <rPh sb="4" eb="6">
      <t>ガイヨウ</t>
    </rPh>
    <phoneticPr fontId="17"/>
  </si>
  <si>
    <t>❹　建物性能</t>
    <rPh sb="2" eb="4">
      <t>タテモノ</t>
    </rPh>
    <rPh sb="4" eb="6">
      <t>セイノウ</t>
    </rPh>
    <phoneticPr fontId="17"/>
  </si>
  <si>
    <t>❺　一次エネルギー計算</t>
    <rPh sb="2" eb="4">
      <t>イチジ</t>
    </rPh>
    <rPh sb="9" eb="11">
      <t>ケイサン</t>
    </rPh>
    <phoneticPr fontId="17"/>
  </si>
  <si>
    <t>　削減量　(ＭＪ/年)</t>
    <rPh sb="1" eb="3">
      <t>サクゲン</t>
    </rPh>
    <rPh sb="3" eb="4">
      <t>リョウ</t>
    </rPh>
    <phoneticPr fontId="17"/>
  </si>
  <si>
    <t xml:space="preserve"> 住宅専有部分</t>
    <rPh sb="1" eb="3">
      <t>ジュウタク</t>
    </rPh>
    <rPh sb="3" eb="5">
      <t>センユウ</t>
    </rPh>
    <rPh sb="5" eb="7">
      <t>ブブン</t>
    </rPh>
    <phoneticPr fontId="17"/>
  </si>
  <si>
    <t>小計（Ｄ）</t>
    <rPh sb="0" eb="2">
      <t>ショウケイ</t>
    </rPh>
    <phoneticPr fontId="18"/>
  </si>
  <si>
    <t>小計（Ｅ）</t>
    <rPh sb="0" eb="2">
      <t>ショウケイ</t>
    </rPh>
    <phoneticPr fontId="18"/>
  </si>
  <si>
    <t>※各種書類は不備の無いよう、申請者自身でよく確認し、提出すること。</t>
    <rPh sb="14" eb="16">
      <t>シンセイ</t>
    </rPh>
    <rPh sb="16" eb="17">
      <t>シャ</t>
    </rPh>
    <phoneticPr fontId="17"/>
  </si>
  <si>
    <t>書類の不備、不足、誤りがあり、審査の継続が困難であるとSIIが判断した際は、申請書類の不受理や不採択になる場合があるので注意すること。</t>
    <phoneticPr fontId="17"/>
  </si>
  <si>
    <t>住　　　所</t>
    <rPh sb="0" eb="1">
      <t>ジュウ</t>
    </rPh>
    <rPh sb="4" eb="5">
      <t>ショ</t>
    </rPh>
    <phoneticPr fontId="19"/>
  </si>
  <si>
    <t>名　　　称</t>
    <rPh sb="0" eb="1">
      <t>メイ</t>
    </rPh>
    <rPh sb="4" eb="5">
      <t>ショウ</t>
    </rPh>
    <phoneticPr fontId="19"/>
  </si>
  <si>
    <t>申請者３</t>
    <rPh sb="0" eb="3">
      <t>シンセイシャ</t>
    </rPh>
    <phoneticPr fontId="17"/>
  </si>
  <si>
    <t>申請者４</t>
    <rPh sb="0" eb="3">
      <t>シンセイシャ</t>
    </rPh>
    <phoneticPr fontId="17"/>
  </si>
  <si>
    <t>←共同申請者２がいる場合、左の「＋」ボタンを押下し、入力欄を出現させる</t>
    <rPh sb="1" eb="3">
      <t>キョウドウ</t>
    </rPh>
    <rPh sb="3" eb="5">
      <t>シンセイ</t>
    </rPh>
    <rPh sb="5" eb="6">
      <t>シャ</t>
    </rPh>
    <rPh sb="10" eb="12">
      <t>バアイ</t>
    </rPh>
    <rPh sb="13" eb="14">
      <t>ヒダリ</t>
    </rPh>
    <rPh sb="22" eb="24">
      <t>オウカ</t>
    </rPh>
    <rPh sb="26" eb="28">
      <t>ニュウリョク</t>
    </rPh>
    <rPh sb="28" eb="29">
      <t>ラン</t>
    </rPh>
    <rPh sb="30" eb="32">
      <t>シュツゲン</t>
    </rPh>
    <phoneticPr fontId="16"/>
  </si>
  <si>
    <t>←共同申請者３がいる場合、左の「＋」ボタンを押下し、入力欄を出現させる</t>
    <rPh sb="1" eb="3">
      <t>キョウドウ</t>
    </rPh>
    <rPh sb="3" eb="5">
      <t>シンセイ</t>
    </rPh>
    <rPh sb="5" eb="6">
      <t>シャ</t>
    </rPh>
    <rPh sb="10" eb="12">
      <t>バアイ</t>
    </rPh>
    <rPh sb="13" eb="14">
      <t>ヒダリ</t>
    </rPh>
    <rPh sb="22" eb="24">
      <t>オウカ</t>
    </rPh>
    <rPh sb="26" eb="28">
      <t>ニュウリョク</t>
    </rPh>
    <rPh sb="28" eb="29">
      <t>ラン</t>
    </rPh>
    <rPh sb="30" eb="32">
      <t>シュツゲン</t>
    </rPh>
    <phoneticPr fontId="16"/>
  </si>
  <si>
    <t>←共同申請者４がいる場合、左の「＋」ボタンを押下し、入力欄を出現させる</t>
    <rPh sb="1" eb="3">
      <t>キョウドウ</t>
    </rPh>
    <rPh sb="3" eb="5">
      <t>シンセイ</t>
    </rPh>
    <rPh sb="5" eb="6">
      <t>シャ</t>
    </rPh>
    <rPh sb="10" eb="12">
      <t>バアイ</t>
    </rPh>
    <rPh sb="13" eb="14">
      <t>ヒダリ</t>
    </rPh>
    <rPh sb="22" eb="24">
      <t>オウカ</t>
    </rPh>
    <rPh sb="26" eb="28">
      <t>ニュウリョク</t>
    </rPh>
    <rPh sb="28" eb="29">
      <t>ラン</t>
    </rPh>
    <rPh sb="30" eb="32">
      <t>シュツゲン</t>
    </rPh>
    <phoneticPr fontId="16"/>
  </si>
  <si>
    <t>申請者３
担当者情報</t>
    <rPh sb="0" eb="3">
      <t>シンセイシャ</t>
    </rPh>
    <rPh sb="5" eb="8">
      <t>タントウシャ</t>
    </rPh>
    <rPh sb="8" eb="10">
      <t>ジョウホウ</t>
    </rPh>
    <phoneticPr fontId="16"/>
  </si>
  <si>
    <t>申請者４
担当者情報</t>
    <rPh sb="0" eb="3">
      <t>シンセイシャ</t>
    </rPh>
    <rPh sb="5" eb="8">
      <t>タントウシャ</t>
    </rPh>
    <rPh sb="8" eb="10">
      <t>ジョウホウ</t>
    </rPh>
    <phoneticPr fontId="16"/>
  </si>
  <si>
    <t>←共同申請者２がいる場合は左端の「+」を押下し、印刷すること</t>
    <rPh sb="1" eb="3">
      <t>キョウドウ</t>
    </rPh>
    <rPh sb="3" eb="5">
      <t>シンセイ</t>
    </rPh>
    <rPh sb="5" eb="6">
      <t>シャ</t>
    </rPh>
    <rPh sb="10" eb="12">
      <t>バアイ</t>
    </rPh>
    <rPh sb="13" eb="15">
      <t>ヒダリハシ</t>
    </rPh>
    <rPh sb="20" eb="22">
      <t>オウカ</t>
    </rPh>
    <rPh sb="24" eb="26">
      <t>インサツ</t>
    </rPh>
    <phoneticPr fontId="16"/>
  </si>
  <si>
    <t>←共同申請者３がいる場合は左端の「+」を押下し、印刷すること</t>
    <rPh sb="1" eb="3">
      <t>キョウドウ</t>
    </rPh>
    <rPh sb="3" eb="5">
      <t>シンセイ</t>
    </rPh>
    <rPh sb="5" eb="6">
      <t>シャ</t>
    </rPh>
    <rPh sb="10" eb="12">
      <t>バアイ</t>
    </rPh>
    <rPh sb="13" eb="15">
      <t>ヒダリハシ</t>
    </rPh>
    <rPh sb="20" eb="22">
      <t>オウカ</t>
    </rPh>
    <rPh sb="24" eb="26">
      <t>インサツ</t>
    </rPh>
    <phoneticPr fontId="16"/>
  </si>
  <si>
    <t>←共同申請者４がいる場合は左端の「+」を押下し、印刷すること</t>
    <rPh sb="1" eb="3">
      <t>キョウドウ</t>
    </rPh>
    <rPh sb="3" eb="5">
      <t>シンセイ</t>
    </rPh>
    <rPh sb="5" eb="6">
      <t>シャ</t>
    </rPh>
    <rPh sb="10" eb="12">
      <t>バアイ</t>
    </rPh>
    <rPh sb="13" eb="15">
      <t>ヒダリハシ</t>
    </rPh>
    <rPh sb="20" eb="22">
      <t>オウカ</t>
    </rPh>
    <rPh sb="24" eb="26">
      <t>インサツ</t>
    </rPh>
    <phoneticPr fontId="16"/>
  </si>
  <si>
    <t>４.補助金交付申請額</t>
    <rPh sb="2" eb="5">
      <t>ホジョキン</t>
    </rPh>
    <rPh sb="5" eb="7">
      <t>コウフ</t>
    </rPh>
    <rPh sb="7" eb="9">
      <t>シンセイ</t>
    </rPh>
    <rPh sb="9" eb="10">
      <t>テイガク</t>
    </rPh>
    <phoneticPr fontId="17"/>
  </si>
  <si>
    <t>補助金交付申請額</t>
    <phoneticPr fontId="17"/>
  </si>
  <si>
    <t>役員名簿</t>
    <rPh sb="0" eb="4">
      <t>ヤクインメイボ</t>
    </rPh>
    <phoneticPr fontId="17"/>
  </si>
  <si>
    <t>（注１）申請者が個人の場合は不要とする。ただし、リース事業者等との共同申請の場合は、リース事業者等の
　　　　役員名簿を提出すること。</t>
    <phoneticPr fontId="17"/>
  </si>
  <si>
    <t>誓約書</t>
    <rPh sb="0" eb="3">
      <t>セイヤクショ</t>
    </rPh>
    <phoneticPr fontId="18"/>
  </si>
  <si>
    <t>申請者の押印不要</t>
    <rPh sb="0" eb="3">
      <t>シンセイシャ</t>
    </rPh>
    <rPh sb="4" eb="8">
      <t>オウインフヨウ</t>
    </rPh>
    <phoneticPr fontId="18"/>
  </si>
  <si>
    <t>（注２）役員名簿については、氏名カナ（全角、姓と名の間を全角で１マス空け）、氏名漢字（全角、姓と名の
　　　　間を全角で１マス空け）、生年月日（全角で大正はＴ、昭和はＳ、平成はＨ、数字は２桁全角）、会社
　　　　名及び役職名を記載する。また、外国人については、氏名漢字欄は商業登記簿に記載のとおりに記入し、
　　　　氏名カナ欄はカナ読みを記入すること。</t>
    <phoneticPr fontId="17"/>
  </si>
  <si>
    <t>　その場合は以下の役員名簿に入力すること</t>
    <rPh sb="3" eb="5">
      <t>バアイ</t>
    </rPh>
    <rPh sb="6" eb="8">
      <t>イカ</t>
    </rPh>
    <rPh sb="9" eb="13">
      <t>ヤクインメイボ</t>
    </rPh>
    <rPh sb="14" eb="16">
      <t>ニュウリョク</t>
    </rPh>
    <phoneticPr fontId="17"/>
  </si>
  <si>
    <t>（２）補助事業担当者情報</t>
    <phoneticPr fontId="18"/>
  </si>
  <si>
    <t>申請者２の詳細</t>
    <rPh sb="0" eb="3">
      <t>シンセイシャ</t>
    </rPh>
    <rPh sb="5" eb="7">
      <t>ショウサイ</t>
    </rPh>
    <phoneticPr fontId="17"/>
  </si>
  <si>
    <t>申請者４の詳細</t>
    <rPh sb="0" eb="3">
      <t>シンセイシャ</t>
    </rPh>
    <rPh sb="5" eb="7">
      <t>ショウサイ</t>
    </rPh>
    <phoneticPr fontId="17"/>
  </si>
  <si>
    <t>申請者３の詳細</t>
    <rPh sb="0" eb="3">
      <t>シンセイシャ</t>
    </rPh>
    <rPh sb="5" eb="7">
      <t>ショウサイ</t>
    </rPh>
    <phoneticPr fontId="17"/>
  </si>
  <si>
    <t>事業全体の完了予定時期</t>
    <rPh sb="0" eb="2">
      <t>ジギョウ</t>
    </rPh>
    <rPh sb="2" eb="4">
      <t>ゼンタイ</t>
    </rPh>
    <rPh sb="5" eb="7">
      <t>カンリョウ</t>
    </rPh>
    <rPh sb="7" eb="9">
      <t>ヨテイ</t>
    </rPh>
    <rPh sb="9" eb="11">
      <t>ジキ</t>
    </rPh>
    <phoneticPr fontId="17"/>
  </si>
  <si>
    <t>外皮平均熱貫流率（ＵＡ値）</t>
    <rPh sb="0" eb="2">
      <t>ガイヒ</t>
    </rPh>
    <rPh sb="2" eb="4">
      <t>ヘイキン</t>
    </rPh>
    <rPh sb="4" eb="5">
      <t>ネツ</t>
    </rPh>
    <rPh sb="5" eb="7">
      <t>カンリュウ</t>
    </rPh>
    <rPh sb="7" eb="8">
      <t>リツ</t>
    </rPh>
    <rPh sb="11" eb="12">
      <t>チ</t>
    </rPh>
    <phoneticPr fontId="17"/>
  </si>
  <si>
    <t>【片面印刷】で印刷すること（入力があるページのみ提出）</t>
    <rPh sb="1" eb="3">
      <t>カタメン</t>
    </rPh>
    <rPh sb="3" eb="5">
      <t>インサツ</t>
    </rPh>
    <rPh sb="7" eb="9">
      <t>インサツ</t>
    </rPh>
    <rPh sb="14" eb="16">
      <t>ニュウリョク</t>
    </rPh>
    <rPh sb="24" eb="26">
      <t>テイシュツ</t>
    </rPh>
    <phoneticPr fontId="72"/>
  </si>
  <si>
    <t>住棟形状</t>
    <rPh sb="0" eb="4">
      <t>ジュウトウケイジョウ</t>
    </rPh>
    <phoneticPr fontId="16"/>
  </si>
  <si>
    <t>政府が推進する国民活動「COOL CHOICE」の趣旨に賛同し、「COOL CHOICE賛同登録」を行いました。</t>
    <phoneticPr fontId="18"/>
  </si>
  <si>
    <t>❻　エネルギー管理体制</t>
    <rPh sb="7" eb="9">
      <t>カンリ</t>
    </rPh>
    <rPh sb="9" eb="11">
      <t>タイセイ</t>
    </rPh>
    <phoneticPr fontId="17"/>
  </si>
  <si>
    <t>全住戸のBELS
取得と訴求</t>
    <phoneticPr fontId="16"/>
  </si>
  <si>
    <t>快適性、
健康面への
言及</t>
    <phoneticPr fontId="16"/>
  </si>
  <si>
    <t>媒体の分類</t>
    <rPh sb="0" eb="2">
      <t>バイタイ</t>
    </rPh>
    <rPh sb="3" eb="5">
      <t>ブンルイ</t>
    </rPh>
    <phoneticPr fontId="16"/>
  </si>
  <si>
    <t>全住戸の
光熱費
削減効果の
訴求</t>
    <phoneticPr fontId="16"/>
  </si>
  <si>
    <t>創蓄連携システムによる災害時の電力確保計画</t>
    <phoneticPr fontId="16"/>
  </si>
  <si>
    <t>その他（下記の記入欄に具体的に記載すること）</t>
    <rPh sb="2" eb="3">
      <t>タ</t>
    </rPh>
    <rPh sb="4" eb="6">
      <t>カキ</t>
    </rPh>
    <rPh sb="7" eb="10">
      <t>キニュウラン</t>
    </rPh>
    <rPh sb="11" eb="14">
      <t>グタイテキ</t>
    </rPh>
    <rPh sb="15" eb="17">
      <t>キサイ</t>
    </rPh>
    <phoneticPr fontId="16"/>
  </si>
  <si>
    <t/>
  </si>
  <si>
    <t>別紙１　補助事業に要する経費、補助対象経費及び
　　　　補助金の額並びに区分ごとの配分</t>
    <rPh sb="4" eb="6">
      <t>ホジョ</t>
    </rPh>
    <rPh sb="6" eb="8">
      <t>ジギョウ</t>
    </rPh>
    <rPh sb="9" eb="10">
      <t>ヨウ</t>
    </rPh>
    <rPh sb="12" eb="14">
      <t>ケイヒ</t>
    </rPh>
    <rPh sb="15" eb="17">
      <t>ホジョ</t>
    </rPh>
    <rPh sb="17" eb="19">
      <t>タイショウ</t>
    </rPh>
    <rPh sb="19" eb="21">
      <t>ケイヒ</t>
    </rPh>
    <rPh sb="21" eb="22">
      <t>オヨ</t>
    </rPh>
    <rPh sb="28" eb="31">
      <t>ホジョキン</t>
    </rPh>
    <rPh sb="32" eb="33">
      <t>ガク</t>
    </rPh>
    <rPh sb="33" eb="34">
      <t>ナラ</t>
    </rPh>
    <rPh sb="36" eb="38">
      <t>クブン</t>
    </rPh>
    <rPh sb="41" eb="43">
      <t>ハイブン</t>
    </rPh>
    <phoneticPr fontId="16"/>
  </si>
  <si>
    <t>・共同申請の場合は、全申請者分提出すること
・個人申請の場合は不要</t>
    <rPh sb="1" eb="3">
      <t>キョウドウ</t>
    </rPh>
    <rPh sb="3" eb="5">
      <t>シンセイ</t>
    </rPh>
    <rPh sb="6" eb="8">
      <t>バアイ</t>
    </rPh>
    <rPh sb="10" eb="11">
      <t>ゼン</t>
    </rPh>
    <rPh sb="11" eb="14">
      <t>シンセイシャ</t>
    </rPh>
    <rPh sb="14" eb="15">
      <t>ブン</t>
    </rPh>
    <rPh sb="15" eb="17">
      <t>テイシュツ</t>
    </rPh>
    <phoneticPr fontId="16"/>
  </si>
  <si>
    <t xml:space="preserve"> その他一般社団法人環境共創イニシアチブが指示する書面</t>
    <rPh sb="3" eb="4">
      <t>タ</t>
    </rPh>
    <rPh sb="4" eb="10">
      <t>イッパンシャダンホウジン</t>
    </rPh>
    <rPh sb="10" eb="14">
      <t>カンキョウキョウソウ</t>
    </rPh>
    <rPh sb="21" eb="23">
      <t>シジ</t>
    </rPh>
    <rPh sb="25" eb="27">
      <t>ショメン</t>
    </rPh>
    <phoneticPr fontId="17"/>
  </si>
  <si>
    <t>【A３カラー】で印刷すること。</t>
    <rPh sb="8" eb="10">
      <t>インサツ</t>
    </rPh>
    <phoneticPr fontId="17"/>
  </si>
  <si>
    <t>申請者２</t>
    <rPh sb="0" eb="3">
      <t>シンセイシャ</t>
    </rPh>
    <phoneticPr fontId="16"/>
  </si>
  <si>
    <t>申請者３</t>
    <rPh sb="0" eb="3">
      <t>シンセイシャ</t>
    </rPh>
    <phoneticPr fontId="16"/>
  </si>
  <si>
    <t>申請者４</t>
    <rPh sb="0" eb="3">
      <t>シンセイシャ</t>
    </rPh>
    <phoneticPr fontId="16"/>
  </si>
  <si>
    <t>住宅共用部等</t>
    <rPh sb="5" eb="6">
      <t>トウ</t>
    </rPh>
    <phoneticPr fontId="16"/>
  </si>
  <si>
    <t>該当するものにチェックをすること　（複数回答可、「その他」を選択した場合は下のセルに概要を入力すること）</t>
    <rPh sb="37" eb="38">
      <t>シタ</t>
    </rPh>
    <phoneticPr fontId="16"/>
  </si>
  <si>
    <t>補助対象経費</t>
    <rPh sb="0" eb="6">
      <t>ホジョタイショウケイヒ</t>
    </rPh>
    <phoneticPr fontId="18"/>
  </si>
  <si>
    <t>←押印不要</t>
    <rPh sb="1" eb="3">
      <t>オウイン</t>
    </rPh>
    <rPh sb="3" eb="5">
      <t>フヨウ</t>
    </rPh>
    <phoneticPr fontId="74"/>
  </si>
  <si>
    <t>◆SIIは、審査に必要な書類の追加提出を申請者に求めることがあるので対応すること。</t>
    <rPh sb="6" eb="8">
      <t>シンサ</t>
    </rPh>
    <rPh sb="9" eb="11">
      <t>ヒツヨウ</t>
    </rPh>
    <rPh sb="12" eb="14">
      <t>ショルイ</t>
    </rPh>
    <rPh sb="15" eb="17">
      <t>ツイカ</t>
    </rPh>
    <rPh sb="17" eb="19">
      <t>テイシュツ</t>
    </rPh>
    <rPh sb="20" eb="23">
      <t>シンセイシャ</t>
    </rPh>
    <rPh sb="24" eb="25">
      <t>モト</t>
    </rPh>
    <rPh sb="34" eb="36">
      <t>タイオウ</t>
    </rPh>
    <phoneticPr fontId="16"/>
  </si>
  <si>
    <t>【片面印刷】で印刷すること</t>
    <rPh sb="1" eb="3">
      <t>カタメン</t>
    </rPh>
    <rPh sb="3" eb="5">
      <t>インサツ</t>
    </rPh>
    <rPh sb="7" eb="9">
      <t>インサツ</t>
    </rPh>
    <phoneticPr fontId="16"/>
  </si>
  <si>
    <t>◆オレンジ色のセルに必要事項を入力すること。（自動反映箇所のセルは白色）　※本シートでは役員名簿のみ直接入力</t>
    <rPh sb="5" eb="6">
      <t>イロ</t>
    </rPh>
    <rPh sb="10" eb="12">
      <t>ヒツヨウ</t>
    </rPh>
    <rPh sb="12" eb="14">
      <t>ジコウ</t>
    </rPh>
    <rPh sb="15" eb="17">
      <t>ニュウリョク</t>
    </rPh>
    <rPh sb="38" eb="39">
      <t>ホン</t>
    </rPh>
    <rPh sb="44" eb="46">
      <t>ヤクイン</t>
    </rPh>
    <rPh sb="46" eb="48">
      <t>メイボ</t>
    </rPh>
    <rPh sb="50" eb="52">
      <t>チョクセツ</t>
    </rPh>
    <rPh sb="52" eb="54">
      <t>ニュウリョク</t>
    </rPh>
    <phoneticPr fontId="16"/>
  </si>
  <si>
    <t>←個人の場合、提出不要</t>
    <rPh sb="1" eb="3">
      <t>コジン</t>
    </rPh>
    <rPh sb="4" eb="6">
      <t>バアイ</t>
    </rPh>
    <rPh sb="7" eb="9">
      <t>テイシュツ</t>
    </rPh>
    <rPh sb="9" eb="11">
      <t>フヨウ</t>
    </rPh>
    <phoneticPr fontId="14"/>
  </si>
  <si>
    <t>←全体床面積には確認済証と同一の面積を記載する</t>
    <rPh sb="1" eb="3">
      <t>ゼンタイ</t>
    </rPh>
    <rPh sb="3" eb="6">
      <t>ユカメンセキ</t>
    </rPh>
    <rPh sb="8" eb="11">
      <t>カクニンズ</t>
    </rPh>
    <rPh sb="11" eb="12">
      <t>ショウ</t>
    </rPh>
    <rPh sb="13" eb="15">
      <t>ドウイツ</t>
    </rPh>
    <rPh sb="16" eb="18">
      <t>メンセキ</t>
    </rPh>
    <rPh sb="19" eb="21">
      <t>キサイ</t>
    </rPh>
    <phoneticPr fontId="17"/>
  </si>
  <si>
    <t>◆全住戸の住戸情報を入力すること。</t>
    <rPh sb="1" eb="2">
      <t>ゼン</t>
    </rPh>
    <rPh sb="2" eb="4">
      <t>ジュウコ</t>
    </rPh>
    <rPh sb="5" eb="7">
      <t>ジュウコ</t>
    </rPh>
    <rPh sb="7" eb="9">
      <t>ジョウホウ</t>
    </rPh>
    <rPh sb="10" eb="12">
      <t>ニュウリョク</t>
    </rPh>
    <phoneticPr fontId="18"/>
  </si>
  <si>
    <t>◆補助対象経費総括表の数式に影響が出るため行を追加する場合には、項目の先頭や最後ではなく、中程で行の追加をすること</t>
    <rPh sb="1" eb="7">
      <t>ホジョタイショウケイヒ</t>
    </rPh>
    <rPh sb="7" eb="10">
      <t>ソウカツヒョウ</t>
    </rPh>
    <phoneticPr fontId="18"/>
  </si>
  <si>
    <t>土地が賃貸の場合は提出必須</t>
    <rPh sb="0" eb="2">
      <t>トチ</t>
    </rPh>
    <rPh sb="3" eb="5">
      <t>チンタイ</t>
    </rPh>
    <rPh sb="6" eb="8">
      <t>バアイ</t>
    </rPh>
    <rPh sb="9" eb="11">
      <t>テイシュツ</t>
    </rPh>
    <rPh sb="11" eb="13">
      <t>ヒッス</t>
    </rPh>
    <phoneticPr fontId="16"/>
  </si>
  <si>
    <t>ｋＷ</t>
    <phoneticPr fontId="16"/>
  </si>
  <si>
    <t>１．申請者の詳細</t>
    <rPh sb="2" eb="5">
      <t>シンセイシャ</t>
    </rPh>
    <rPh sb="6" eb="8">
      <t>ショウサイ</t>
    </rPh>
    <phoneticPr fontId="17"/>
  </si>
  <si>
    <t>2.5ｋＷ</t>
  </si>
  <si>
    <t>2.8ｋＷ</t>
  </si>
  <si>
    <t>3.6ｋＷ</t>
  </si>
  <si>
    <t>4.0ｋＷ</t>
  </si>
  <si>
    <t>5.6ｋＷ</t>
  </si>
  <si>
    <t>6.3ｋＷ</t>
  </si>
  <si>
    <t>7.1ｋＷ以上</t>
    <rPh sb="5" eb="7">
      <t>イジョウ</t>
    </rPh>
    <phoneticPr fontId="17"/>
  </si>
  <si>
    <t>5.6ｋＷ以上</t>
    <rPh sb="5" eb="7">
      <t>イジョウ</t>
    </rPh>
    <phoneticPr fontId="17"/>
  </si>
  <si>
    <t>5.6ｋＷ未満</t>
    <rPh sb="5" eb="7">
      <t>ミマン</t>
    </rPh>
    <phoneticPr fontId="17"/>
  </si>
  <si>
    <t>断熱/空調/給湯/換気/照明/太陽光発電設備/蓄電システム/
HEMS/MEMS/その他</t>
    <rPh sb="20" eb="22">
      <t>セツビ</t>
    </rPh>
    <rPh sb="23" eb="25">
      <t>チクデン</t>
    </rPh>
    <phoneticPr fontId="18"/>
  </si>
  <si>
    <t>-</t>
    <phoneticPr fontId="18"/>
  </si>
  <si>
    <t>土地登記簿謄本（登記情報提供サービスの出力可）</t>
    <rPh sb="8" eb="10">
      <t>トウキ</t>
    </rPh>
    <rPh sb="10" eb="12">
      <t>ジョウホウ</t>
    </rPh>
    <rPh sb="12" eb="14">
      <t>テイキョウ</t>
    </rPh>
    <rPh sb="19" eb="21">
      <t>シュツリョク</t>
    </rPh>
    <rPh sb="21" eb="22">
      <t>カ</t>
    </rPh>
    <phoneticPr fontId="18"/>
  </si>
  <si>
    <t>現在事項全部証明書（登記情報提供サービスの出力可）</t>
    <rPh sb="0" eb="2">
      <t>ゲンザイ</t>
    </rPh>
    <rPh sb="2" eb="4">
      <t>ジコウ</t>
    </rPh>
    <rPh sb="4" eb="6">
      <t>ゼンブ</t>
    </rPh>
    <rPh sb="6" eb="9">
      <t>ショウメイショ</t>
    </rPh>
    <rPh sb="10" eb="12">
      <t>トウキ</t>
    </rPh>
    <rPh sb="12" eb="14">
      <t>ジョウホウ</t>
    </rPh>
    <rPh sb="14" eb="16">
      <t>テイキョウ</t>
    </rPh>
    <rPh sb="21" eb="23">
      <t>シュツリョク</t>
    </rPh>
    <rPh sb="23" eb="24">
      <t>カ</t>
    </rPh>
    <phoneticPr fontId="16"/>
  </si>
  <si>
    <t>◆オレンジ色のセルに必要事項を入力すること。（自動反映箇所のセルは白色※一部除く）　※「COOL CHOICE賛同登録」の項目は直接入力</t>
    <rPh sb="5" eb="6">
      <t>イロ</t>
    </rPh>
    <rPh sb="10" eb="12">
      <t>ヒツヨウ</t>
    </rPh>
    <rPh sb="12" eb="14">
      <t>ジコウ</t>
    </rPh>
    <rPh sb="15" eb="17">
      <t>ニュウリョク</t>
    </rPh>
    <rPh sb="36" eb="38">
      <t>イチブ</t>
    </rPh>
    <rPh sb="38" eb="39">
      <t>ノゾ</t>
    </rPh>
    <rPh sb="61" eb="63">
      <t>コウモク</t>
    </rPh>
    <rPh sb="64" eb="66">
      <t>チョクセツ</t>
    </rPh>
    <rPh sb="66" eb="68">
      <t>ニュウリョク</t>
    </rPh>
    <phoneticPr fontId="17"/>
  </si>
  <si>
    <t>【片面印刷】で印刷すること。</t>
    <rPh sb="1" eb="3">
      <t>カタメン</t>
    </rPh>
    <rPh sb="3" eb="5">
      <t>インサツ</t>
    </rPh>
    <rPh sb="7" eb="9">
      <t>インサツ</t>
    </rPh>
    <phoneticPr fontId="17"/>
  </si>
  <si>
    <t>▼ 各年度の内訳</t>
    <rPh sb="2" eb="5">
      <t>カクネンド</t>
    </rPh>
    <rPh sb="6" eb="8">
      <t>ウチワケ</t>
    </rPh>
    <phoneticPr fontId="17"/>
  </si>
  <si>
    <t>設備費
・工事費</t>
    <rPh sb="2" eb="3">
      <t>ヒ</t>
    </rPh>
    <rPh sb="5" eb="8">
      <t>コウジヒ</t>
    </rPh>
    <phoneticPr fontId="16"/>
  </si>
  <si>
    <t>◆定額単価表にない補助対象設備については、このシートを用いて明細書を作成すること。</t>
    <rPh sb="1" eb="3">
      <t>テイガク</t>
    </rPh>
    <rPh sb="3" eb="5">
      <t>タンカ</t>
    </rPh>
    <rPh sb="5" eb="6">
      <t>ヒョウ</t>
    </rPh>
    <rPh sb="9" eb="11">
      <t>ホジョ</t>
    </rPh>
    <rPh sb="11" eb="13">
      <t>タイショウ</t>
    </rPh>
    <rPh sb="13" eb="15">
      <t>セツビ</t>
    </rPh>
    <rPh sb="27" eb="28">
      <t>モチ</t>
    </rPh>
    <rPh sb="30" eb="33">
      <t>メイサイショ</t>
    </rPh>
    <rPh sb="34" eb="36">
      <t>サクセイ</t>
    </rPh>
    <phoneticPr fontId="72"/>
  </si>
  <si>
    <t>◆金額はすべて税抜・小数点以下切り捨てとすること。</t>
    <rPh sb="1" eb="3">
      <t>キンガク</t>
    </rPh>
    <rPh sb="7" eb="8">
      <t>ゼイ</t>
    </rPh>
    <rPh sb="8" eb="9">
      <t>ヌ</t>
    </rPh>
    <rPh sb="10" eb="12">
      <t>ショウスウ</t>
    </rPh>
    <rPh sb="12" eb="13">
      <t>テン</t>
    </rPh>
    <rPh sb="13" eb="15">
      <t>イカ</t>
    </rPh>
    <rPh sb="15" eb="16">
      <t>キ</t>
    </rPh>
    <rPh sb="17" eb="18">
      <t>ス</t>
    </rPh>
    <phoneticPr fontId="72"/>
  </si>
  <si>
    <t>◆小計・合計・集計欄の数式に影響が出るため行を追加する場合には、項目の先頭や最後ではなく、中程で行の追加をすること。</t>
    <phoneticPr fontId="18"/>
  </si>
  <si>
    <t>【A３カラー】で印刷すること。　※作成時には記入例を削除すること</t>
    <rPh sb="8" eb="10">
      <t>インサツ</t>
    </rPh>
    <rPh sb="17" eb="19">
      <t>サクセイ</t>
    </rPh>
    <rPh sb="19" eb="20">
      <t>ジ</t>
    </rPh>
    <rPh sb="22" eb="24">
      <t>キニュウ</t>
    </rPh>
    <rPh sb="24" eb="25">
      <t>レイ</t>
    </rPh>
    <rPh sb="26" eb="28">
      <t>サクジョ</t>
    </rPh>
    <phoneticPr fontId="16"/>
  </si>
  <si>
    <t>◆複数年度事業の場合は全年度の事業実施工程がわかるように工程表を作成すること。（年度の間は補助対象事業着手できない期間があるので注意すること）</t>
    <rPh sb="1" eb="3">
      <t>フクスウ</t>
    </rPh>
    <rPh sb="3" eb="5">
      <t>ネンド</t>
    </rPh>
    <rPh sb="5" eb="7">
      <t>ジギョウ</t>
    </rPh>
    <rPh sb="8" eb="10">
      <t>バアイ</t>
    </rPh>
    <rPh sb="11" eb="12">
      <t>ゼン</t>
    </rPh>
    <rPh sb="12" eb="14">
      <t>ネンド</t>
    </rPh>
    <rPh sb="15" eb="19">
      <t>ジギョウジッシ</t>
    </rPh>
    <rPh sb="19" eb="21">
      <t>コウテイ</t>
    </rPh>
    <rPh sb="28" eb="31">
      <t>コウテイヒョウ</t>
    </rPh>
    <rPh sb="32" eb="34">
      <t>サクセイ</t>
    </rPh>
    <rPh sb="40" eb="42">
      <t>ネンド</t>
    </rPh>
    <rPh sb="43" eb="44">
      <t>アイダ</t>
    </rPh>
    <rPh sb="45" eb="47">
      <t>ホジョ</t>
    </rPh>
    <rPh sb="47" eb="49">
      <t>タイショウ</t>
    </rPh>
    <rPh sb="49" eb="51">
      <t>ジギョウ</t>
    </rPh>
    <rPh sb="51" eb="53">
      <t>チャクシュ</t>
    </rPh>
    <rPh sb="57" eb="59">
      <t>キカン</t>
    </rPh>
    <rPh sb="64" eb="66">
      <t>チュウイ</t>
    </rPh>
    <phoneticPr fontId="14"/>
  </si>
  <si>
    <t>　複数年度事業における事業全体の上限は８億円とする</t>
    <phoneticPr fontId="17"/>
  </si>
  <si>
    <t>補助対象事業の費用対効果に伴う補助金の上限額</t>
    <phoneticPr fontId="17"/>
  </si>
  <si>
    <t>補助対象事業の費用対効果に伴う補助金額の上限確認</t>
    <rPh sb="0" eb="2">
      <t>ホジョ</t>
    </rPh>
    <rPh sb="2" eb="4">
      <t>タイショウ</t>
    </rPh>
    <rPh sb="4" eb="6">
      <t>ジギョウ</t>
    </rPh>
    <rPh sb="7" eb="12">
      <t>ヒヨウタイコウカ</t>
    </rPh>
    <rPh sb="13" eb="14">
      <t>トモナ</t>
    </rPh>
    <rPh sb="15" eb="17">
      <t>ホジョ</t>
    </rPh>
    <rPh sb="17" eb="19">
      <t>キンガク</t>
    </rPh>
    <rPh sb="20" eb="22">
      <t>ジョウゲン</t>
    </rPh>
    <rPh sb="22" eb="24">
      <t>カクニン</t>
    </rPh>
    <phoneticPr fontId="17"/>
  </si>
  <si>
    <t xml:space="preserve"> 「2.全体概要」の➎一次エネルギー計算を見直すこと</t>
    <phoneticPr fontId="17"/>
  </si>
  <si>
    <t>複数年度事業は、各階平面図および断面図または矩計図に住戸毎で補助対象設備等の導入年別（１年目は赤、２年目は青、３年目は緑、４年目はオレンジ）に
色分けしてマーキングすること</t>
    <rPh sb="0" eb="2">
      <t>フクスウ</t>
    </rPh>
    <rPh sb="2" eb="4">
      <t>ネンド</t>
    </rPh>
    <rPh sb="4" eb="6">
      <t>ジギョウ</t>
    </rPh>
    <rPh sb="8" eb="10">
      <t>カクカイ</t>
    </rPh>
    <rPh sb="10" eb="13">
      <t>ヘイメンズ</t>
    </rPh>
    <rPh sb="26" eb="28">
      <t>ジュウコ</t>
    </rPh>
    <rPh sb="28" eb="29">
      <t>ゴト</t>
    </rPh>
    <rPh sb="30" eb="32">
      <t>ホジョ</t>
    </rPh>
    <rPh sb="32" eb="34">
      <t>タイショウ</t>
    </rPh>
    <rPh sb="34" eb="36">
      <t>セツビ</t>
    </rPh>
    <rPh sb="36" eb="37">
      <t>ナド</t>
    </rPh>
    <rPh sb="38" eb="40">
      <t>ドウニュウ</t>
    </rPh>
    <rPh sb="40" eb="42">
      <t>ネンベツ</t>
    </rPh>
    <rPh sb="44" eb="46">
      <t>ネンメ</t>
    </rPh>
    <rPh sb="47" eb="48">
      <t>アカ</t>
    </rPh>
    <rPh sb="50" eb="52">
      <t>ネンメ</t>
    </rPh>
    <rPh sb="53" eb="54">
      <t>アオ</t>
    </rPh>
    <rPh sb="56" eb="58">
      <t>ネンメ</t>
    </rPh>
    <rPh sb="59" eb="60">
      <t>ミドリ</t>
    </rPh>
    <rPh sb="62" eb="63">
      <t>ネン</t>
    </rPh>
    <rPh sb="63" eb="64">
      <t>メ</t>
    </rPh>
    <rPh sb="72" eb="74">
      <t>イロワ</t>
    </rPh>
    <phoneticPr fontId="16"/>
  </si>
  <si>
    <r>
      <rPr>
        <b/>
        <sz val="14"/>
        <color rgb="FFFFCC99"/>
        <rFont val="Meiryo UI"/>
        <family val="3"/>
        <charset val="128"/>
      </rPr>
      <t>██</t>
    </r>
    <r>
      <rPr>
        <b/>
        <sz val="14"/>
        <color theme="9" tint="0.59999389629810485"/>
        <rFont val="Meiryo UI"/>
        <family val="3"/>
        <charset val="128"/>
      </rPr>
      <t>　</t>
    </r>
    <r>
      <rPr>
        <b/>
        <sz val="14"/>
        <color theme="1" tint="0.14999847407452621"/>
        <rFont val="Meiryo UI"/>
        <family val="3"/>
        <charset val="128"/>
      </rPr>
      <t>オレンジ色のセルは入力必須項目。</t>
    </r>
    <rPh sb="7" eb="8">
      <t>イロ</t>
    </rPh>
    <rPh sb="12" eb="14">
      <t>ニュウリョク</t>
    </rPh>
    <rPh sb="14" eb="16">
      <t>ヒッス</t>
    </rPh>
    <rPh sb="16" eb="18">
      <t>コウモク</t>
    </rPh>
    <phoneticPr fontId="17"/>
  </si>
  <si>
    <r>
      <t>法人申請の場合、商業登記簿の記載と一致させること（個人申請者は入力不要）</t>
    </r>
    <r>
      <rPr>
        <sz val="14"/>
        <color rgb="FFFF0000"/>
        <rFont val="Yu Gothic UI"/>
        <family val="3"/>
        <charset val="128"/>
      </rPr>
      <t>（社内役職（社長等）は入力不要）</t>
    </r>
    <rPh sb="0" eb="2">
      <t>ホウジン</t>
    </rPh>
    <rPh sb="2" eb="4">
      <t>シンセイ</t>
    </rPh>
    <rPh sb="5" eb="7">
      <t>バアイ</t>
    </rPh>
    <rPh sb="25" eb="27">
      <t>コジン</t>
    </rPh>
    <rPh sb="27" eb="30">
      <t>シンセイシャ</t>
    </rPh>
    <rPh sb="31" eb="33">
      <t>ニュウリョク</t>
    </rPh>
    <rPh sb="33" eb="35">
      <t>フヨウ</t>
    </rPh>
    <phoneticPr fontId="16"/>
  </si>
  <si>
    <t>共同申請の場合、代表担当者に「●」を入力し、それ以外に「－」を入力すること（単独申請の場合不要）
※今後の審査に関する連絡は全て代表担当者に行います</t>
    <rPh sb="0" eb="2">
      <t>キョウドウ</t>
    </rPh>
    <rPh sb="2" eb="4">
      <t>シンセイ</t>
    </rPh>
    <rPh sb="5" eb="7">
      <t>バアイ</t>
    </rPh>
    <rPh sb="8" eb="10">
      <t>ダイヒョウ</t>
    </rPh>
    <rPh sb="10" eb="12">
      <t>タントウ</t>
    </rPh>
    <rPh sb="12" eb="13">
      <t>シャ</t>
    </rPh>
    <rPh sb="18" eb="20">
      <t>ニュウリョク</t>
    </rPh>
    <rPh sb="24" eb="26">
      <t>イガイ</t>
    </rPh>
    <rPh sb="31" eb="33">
      <t>ニュウリョク</t>
    </rPh>
    <rPh sb="38" eb="40">
      <t>タンドク</t>
    </rPh>
    <rPh sb="40" eb="42">
      <t>シンセイ</t>
    </rPh>
    <rPh sb="43" eb="45">
      <t>バアイ</t>
    </rPh>
    <rPh sb="45" eb="47">
      <t>フヨウ</t>
    </rPh>
    <rPh sb="64" eb="66">
      <t>ダイヒョウ</t>
    </rPh>
    <rPh sb="66" eb="68">
      <t>タントウ</t>
    </rPh>
    <rPh sb="68" eb="69">
      <t>シャ</t>
    </rPh>
    <phoneticPr fontId="16"/>
  </si>
  <si>
    <t>◆インデックス名に沿ってインデックスを作成し、作成した申請書類を下記に示した順番でファイリングして公募期間内にSIIへ送付すること。</t>
    <rPh sb="7" eb="8">
      <t>メイ</t>
    </rPh>
    <rPh sb="9" eb="10">
      <t>ソ</t>
    </rPh>
    <rPh sb="19" eb="21">
      <t>サクセイ</t>
    </rPh>
    <rPh sb="23" eb="25">
      <t>サクセイ</t>
    </rPh>
    <rPh sb="27" eb="29">
      <t>シンセイ</t>
    </rPh>
    <rPh sb="29" eb="31">
      <t>ショルイ</t>
    </rPh>
    <rPh sb="49" eb="51">
      <t>コウボ</t>
    </rPh>
    <rPh sb="51" eb="53">
      <t>キカン</t>
    </rPh>
    <rPh sb="53" eb="54">
      <t>ウチ</t>
    </rPh>
    <rPh sb="59" eb="61">
      <t>ソウフ</t>
    </rPh>
    <phoneticPr fontId="17"/>
  </si>
  <si>
    <t>　４者以上が関与する共同申請の場合、SIIへ事前に相談すること</t>
    <rPh sb="2" eb="3">
      <t>シャ</t>
    </rPh>
    <rPh sb="3" eb="5">
      <t>イジョウ</t>
    </rPh>
    <rPh sb="6" eb="8">
      <t>カンヨ</t>
    </rPh>
    <rPh sb="10" eb="14">
      <t>キョウドウシンセイ</t>
    </rPh>
    <rPh sb="15" eb="17">
      <t>バアイ</t>
    </rPh>
    <rPh sb="22" eb="24">
      <t>ジゼン</t>
    </rPh>
    <rPh sb="25" eb="27">
      <t>ソウダン</t>
    </rPh>
    <phoneticPr fontId="17"/>
  </si>
  <si>
    <t>代　表　理　事　 　　村上　孝　殿</t>
    <rPh sb="0" eb="1">
      <t>ダイ</t>
    </rPh>
    <rPh sb="2" eb="3">
      <t>ヒョウ</t>
    </rPh>
    <rPh sb="4" eb="5">
      <t>リ</t>
    </rPh>
    <rPh sb="6" eb="7">
      <t>コト</t>
    </rPh>
    <rPh sb="16" eb="17">
      <t>ドノ</t>
    </rPh>
    <phoneticPr fontId="17"/>
  </si>
  <si>
    <t>㎡</t>
    <phoneticPr fontId="18"/>
  </si>
  <si>
    <t>セントラル空調</t>
    <rPh sb="5" eb="7">
      <t>クウチョウ</t>
    </rPh>
    <phoneticPr fontId="18"/>
  </si>
  <si>
    <t>20号以下</t>
    <rPh sb="2" eb="3">
      <t>ゴウ</t>
    </rPh>
    <rPh sb="3" eb="5">
      <t>イカ</t>
    </rPh>
    <phoneticPr fontId="18"/>
  </si>
  <si>
    <t>24号</t>
    <rPh sb="2" eb="3">
      <t>ゴウ</t>
    </rPh>
    <phoneticPr fontId="18"/>
  </si>
  <si>
    <t>J</t>
    <phoneticPr fontId="18"/>
  </si>
  <si>
    <t>（J）＝（B）+（C）+（D）+（E）+（F）+（G）+（H）+（I）</t>
    <phoneticPr fontId="17"/>
  </si>
  <si>
    <t>K</t>
    <phoneticPr fontId="18"/>
  </si>
  <si>
    <t>２．設備情報</t>
    <rPh sb="2" eb="4">
      <t>セツビ</t>
    </rPh>
    <rPh sb="4" eb="6">
      <t>ジョウホウ</t>
    </rPh>
    <phoneticPr fontId="72"/>
  </si>
  <si>
    <t>①</t>
    <phoneticPr fontId="74"/>
  </si>
  <si>
    <t>補助額上限</t>
    <rPh sb="0" eb="2">
      <t>ホジョ</t>
    </rPh>
    <rPh sb="2" eb="3">
      <t>ガク</t>
    </rPh>
    <rPh sb="3" eb="5">
      <t>ジョウゲン</t>
    </rPh>
    <phoneticPr fontId="72"/>
  </si>
  <si>
    <t>ファンコンベクター</t>
    <phoneticPr fontId="74"/>
  </si>
  <si>
    <t>温水パネルラジエーター</t>
    <rPh sb="0" eb="2">
      <t>オンスイ</t>
    </rPh>
    <phoneticPr fontId="74"/>
  </si>
  <si>
    <t>エアコン①</t>
    <phoneticPr fontId="74"/>
  </si>
  <si>
    <t>エアコン②</t>
    <phoneticPr fontId="74"/>
  </si>
  <si>
    <t>定格出力</t>
    <rPh sb="0" eb="4">
      <t>テイカクシュツリョク</t>
    </rPh>
    <phoneticPr fontId="74"/>
  </si>
  <si>
    <t>暖房能力</t>
    <rPh sb="0" eb="4">
      <t>ダンボウノウリョク</t>
    </rPh>
    <phoneticPr fontId="74"/>
  </si>
  <si>
    <t>数量</t>
    <rPh sb="0" eb="2">
      <t>スウリョウ</t>
    </rPh>
    <phoneticPr fontId="18"/>
  </si>
  <si>
    <t>金額</t>
    <rPh sb="0" eb="2">
      <t>キンガク</t>
    </rPh>
    <phoneticPr fontId="74"/>
  </si>
  <si>
    <t>セントラル
空調システム</t>
    <phoneticPr fontId="74"/>
  </si>
  <si>
    <t>設置台数</t>
    <rPh sb="0" eb="2">
      <t>セッチ</t>
    </rPh>
    <rPh sb="2" eb="4">
      <t>ダイスウ</t>
    </rPh>
    <phoneticPr fontId="74"/>
  </si>
  <si>
    <t>１．補助事業名</t>
    <rPh sb="2" eb="6">
      <t>ホジョジギョウ</t>
    </rPh>
    <rPh sb="6" eb="7">
      <t>メイ</t>
    </rPh>
    <phoneticPr fontId="72"/>
  </si>
  <si>
    <t>補助事業名</t>
    <rPh sb="0" eb="5">
      <t>ホジョジギョウメイ</t>
    </rPh>
    <phoneticPr fontId="72"/>
  </si>
  <si>
    <t>台</t>
    <rPh sb="0" eb="1">
      <t>ダイ</t>
    </rPh>
    <phoneticPr fontId="74"/>
  </si>
  <si>
    <t>②</t>
    <phoneticPr fontId="74"/>
  </si>
  <si>
    <t>円</t>
    <rPh sb="0" eb="1">
      <t>エン</t>
    </rPh>
    <phoneticPr fontId="74"/>
  </si>
  <si>
    <t>【Ａ４カラー】で印刷すること</t>
    <rPh sb="8" eb="10">
      <t>インサツ</t>
    </rPh>
    <phoneticPr fontId="72"/>
  </si>
  <si>
    <t>◆水害等の災害対策に対する補助額の加算を受ける場合、以下に具体的な計画を示すこと</t>
    <rPh sb="1" eb="3">
      <t>スイガイ</t>
    </rPh>
    <rPh sb="3" eb="4">
      <t>トウ</t>
    </rPh>
    <rPh sb="5" eb="7">
      <t>サイガイ</t>
    </rPh>
    <rPh sb="7" eb="9">
      <t>タイサク</t>
    </rPh>
    <rPh sb="10" eb="11">
      <t>タイ</t>
    </rPh>
    <rPh sb="13" eb="15">
      <t>ホジョ</t>
    </rPh>
    <rPh sb="15" eb="16">
      <t>ガク</t>
    </rPh>
    <rPh sb="17" eb="19">
      <t>カサン</t>
    </rPh>
    <rPh sb="20" eb="21">
      <t>ウ</t>
    </rPh>
    <rPh sb="23" eb="25">
      <t>バアイ</t>
    </rPh>
    <rPh sb="26" eb="27">
      <t>シタ</t>
    </rPh>
    <rPh sb="28" eb="29">
      <t>シメ</t>
    </rPh>
    <rPh sb="29" eb="32">
      <t>グタイテキ</t>
    </rPh>
    <rPh sb="33" eb="35">
      <t>ケイカク</t>
    </rPh>
    <phoneticPr fontId="72"/>
  </si>
  <si>
    <t>（１）建設予定地の水害等に係る情報（ハザードマップ引用）</t>
    <rPh sb="3" eb="8">
      <t>ケンセツヨテイチ</t>
    </rPh>
    <rPh sb="9" eb="12">
      <t>スイガイトウ</t>
    </rPh>
    <rPh sb="13" eb="14">
      <t>カカワ</t>
    </rPh>
    <rPh sb="15" eb="17">
      <t>ジョウホウ</t>
    </rPh>
    <rPh sb="25" eb="27">
      <t>インヨウ</t>
    </rPh>
    <phoneticPr fontId="74"/>
  </si>
  <si>
    <t>ｍ</t>
    <phoneticPr fontId="74"/>
  </si>
  <si>
    <t>（２）電源確保のための具体的な対策</t>
    <rPh sb="3" eb="7">
      <t>デンゲンカクホ</t>
    </rPh>
    <rPh sb="11" eb="14">
      <t>グタイテキ</t>
    </rPh>
    <rPh sb="15" eb="17">
      <t>タイサク</t>
    </rPh>
    <phoneticPr fontId="74"/>
  </si>
  <si>
    <t>小計</t>
    <rPh sb="0" eb="2">
      <t>ショウケイ</t>
    </rPh>
    <phoneticPr fontId="18"/>
  </si>
  <si>
    <t>(F)</t>
    <phoneticPr fontId="18"/>
  </si>
  <si>
    <t>補助率
（参考値）</t>
    <phoneticPr fontId="17"/>
  </si>
  <si>
    <t>V2H充電設備（充放電設備）</t>
    <phoneticPr fontId="16"/>
  </si>
  <si>
    <t>台数</t>
    <rPh sb="0" eb="2">
      <t>ダイスウ</t>
    </rPh>
    <phoneticPr fontId="16"/>
  </si>
  <si>
    <t>台</t>
    <rPh sb="0" eb="1">
      <t>ダイ</t>
    </rPh>
    <phoneticPr fontId="16"/>
  </si>
  <si>
    <t>設置場所</t>
    <rPh sb="0" eb="4">
      <t>セッチバショ</t>
    </rPh>
    <phoneticPr fontId="16"/>
  </si>
  <si>
    <t>EV充電設備</t>
    <phoneticPr fontId="16"/>
  </si>
  <si>
    <t>蓄電システム導入の有無</t>
    <phoneticPr fontId="16"/>
  </si>
  <si>
    <t>地中熱ヒートポンプ・システム導入の有無</t>
    <phoneticPr fontId="16"/>
  </si>
  <si>
    <t>PVTシステム導入の有無</t>
    <phoneticPr fontId="16"/>
  </si>
  <si>
    <t>専有部・共用部における設備費・工事費の補助対象経費　総計</t>
    <rPh sb="0" eb="3">
      <t>センユウブ</t>
    </rPh>
    <rPh sb="4" eb="7">
      <t>キョウヨウブ</t>
    </rPh>
    <rPh sb="6" eb="7">
      <t>ブ</t>
    </rPh>
    <rPh sb="11" eb="13">
      <t>セツビ</t>
    </rPh>
    <rPh sb="13" eb="14">
      <t>ヒ</t>
    </rPh>
    <rPh sb="15" eb="18">
      <t>コウジヒ</t>
    </rPh>
    <rPh sb="19" eb="21">
      <t>ホジョ</t>
    </rPh>
    <rPh sb="21" eb="23">
      <t>タイショウ</t>
    </rPh>
    <rPh sb="23" eb="25">
      <t>ケイヒ</t>
    </rPh>
    <rPh sb="26" eb="27">
      <t>ソウ</t>
    </rPh>
    <rPh sb="27" eb="28">
      <t>ケイ</t>
    </rPh>
    <phoneticPr fontId="15"/>
  </si>
  <si>
    <t>M</t>
    <phoneticPr fontId="18"/>
  </si>
  <si>
    <t>照明センサー
（単体センサー、
センサー付き照明）</t>
    <rPh sb="0" eb="2">
      <t>ショウメイ</t>
    </rPh>
    <phoneticPr fontId="74"/>
  </si>
  <si>
    <t>建物登記事項証明書取得予定日</t>
    <phoneticPr fontId="17"/>
  </si>
  <si>
    <t>暴力団排除に関する誓約事項</t>
    <phoneticPr fontId="17"/>
  </si>
  <si>
    <t>　当社（個人である場合は私、団体である場合は当団体）は、補助金の交付の申請をするに当たって、また、補助事業の実施期間内及び完了後においては、下記のいずれにも該当しないことを誓約します。この誓約が虚偽であり、又はこの誓約に反したことにより、当方が不利益を被ることとなっても、異議は一切申し立てません。</t>
    <phoneticPr fontId="17"/>
  </si>
  <si>
    <t>　　(１)　法人等（個人、法人又は団体をいう。）が、暴力団（暴力団員による不当な行為の防止等に関す
　　　　　る法律（平成３年法律第７７号）第２条第２号に規定する暴力団をいう。以下同じ。）であると
　　　　　き又は法人等の役員等（個人である場合はその者、法人である場合は役員、団体である場合は代
　　　　　表者、理事等、その他経営に実質的に関与している者をいう。以下同じ。）が、暴力団員（同法
　　　　　第２条第６号に規定する暴力団員をいう。以下同じ。）であるとき。</t>
    <phoneticPr fontId="17"/>
  </si>
  <si>
    <t>　　(２)　役員等が、自己、自社若しくは第三者の不正の利益を図る目的又は第三者に損害を加える目的を
　　　　　もって、暴力団又は暴力団員を利用するなどしているとき。</t>
    <phoneticPr fontId="17"/>
  </si>
  <si>
    <t>　　(３)　役員等が、暴力団又は暴力団員に対して、資金等を供給し、又は便宜を供与するなど直接的ある
　　　　　いは積極的に暴力団の維持、運営に協力し、若しくは関与しているとき。</t>
    <phoneticPr fontId="17"/>
  </si>
  <si>
    <t>　　(４)　役員等が、暴力団又は暴力団員であることを知りながらこれと社会的に非難されるべき関係を有
　　　　　しているとき。</t>
    <phoneticPr fontId="17"/>
  </si>
  <si>
    <t>エネルギー
利用効率化設備</t>
    <rPh sb="6" eb="8">
      <t>リヨウ</t>
    </rPh>
    <rPh sb="8" eb="11">
      <t>コウリツカ</t>
    </rPh>
    <rPh sb="11" eb="13">
      <t>セツビ</t>
    </rPh>
    <phoneticPr fontId="17"/>
  </si>
  <si>
    <t>総発電量</t>
    <rPh sb="0" eb="1">
      <t>ソウ</t>
    </rPh>
    <rPh sb="1" eb="4">
      <t>ハツデンリョウ</t>
    </rPh>
    <phoneticPr fontId="16"/>
  </si>
  <si>
    <t>自家消費量</t>
    <rPh sb="0" eb="4">
      <t>ジカショウヒ</t>
    </rPh>
    <rPh sb="4" eb="5">
      <t>リョウ</t>
    </rPh>
    <phoneticPr fontId="16"/>
  </si>
  <si>
    <t>控除量</t>
    <rPh sb="0" eb="3">
      <t>コウジョリョウ</t>
    </rPh>
    <phoneticPr fontId="16"/>
  </si>
  <si>
    <t>売電量</t>
    <rPh sb="0" eb="3">
      <t>バイデンリョウ</t>
    </rPh>
    <phoneticPr fontId="16"/>
  </si>
  <si>
    <t>逆潮流</t>
    <rPh sb="0" eb="3">
      <t>ギャクチョウリュウ</t>
    </rPh>
    <phoneticPr fontId="16"/>
  </si>
  <si>
    <t>太陽光発電</t>
  </si>
  <si>
    <t>再生可能エネルギー等(逆潮流分含む)による削減率</t>
    <rPh sb="0" eb="2">
      <t>サイセイ</t>
    </rPh>
    <rPh sb="2" eb="4">
      <t>カノウ</t>
    </rPh>
    <rPh sb="9" eb="10">
      <t>ナド</t>
    </rPh>
    <rPh sb="11" eb="15">
      <t>ギャクチョウリュウブン</t>
    </rPh>
    <rPh sb="15" eb="16">
      <t>フク</t>
    </rPh>
    <rPh sb="21" eb="23">
      <t>サクゲン</t>
    </rPh>
    <rPh sb="23" eb="24">
      <t>リツ</t>
    </rPh>
    <phoneticPr fontId="16"/>
  </si>
  <si>
    <t>再生可能エネルギー(太陽光発電のみ)による削減率</t>
    <rPh sb="0" eb="2">
      <t>サイセイ</t>
    </rPh>
    <rPh sb="2" eb="4">
      <t>カノウ</t>
    </rPh>
    <rPh sb="10" eb="13">
      <t>タイヨウコウ</t>
    </rPh>
    <rPh sb="13" eb="15">
      <t>ハツデン</t>
    </rPh>
    <rPh sb="21" eb="23">
      <t>サクゲン</t>
    </rPh>
    <rPh sb="23" eb="24">
      <t>リツ</t>
    </rPh>
    <phoneticPr fontId="16"/>
  </si>
  <si>
    <t>該当するものにチェックをすること　（複数回答可）</t>
    <phoneticPr fontId="16"/>
  </si>
  <si>
    <t>❼　レジリエンス強化の対策概要（対策等を行う場合は内容の詳細を記入すること）</t>
    <rPh sb="8" eb="9">
      <t>キョウ</t>
    </rPh>
    <rPh sb="11" eb="13">
      <t>タイサク</t>
    </rPh>
    <rPh sb="13" eb="15">
      <t>ガイヨウ</t>
    </rPh>
    <rPh sb="16" eb="18">
      <t>タイサク</t>
    </rPh>
    <rPh sb="18" eb="19">
      <t>トウ</t>
    </rPh>
    <rPh sb="20" eb="21">
      <t>オコナ</t>
    </rPh>
    <rPh sb="21" eb="23">
      <t>ショウサイ</t>
    </rPh>
    <rPh sb="24" eb="26">
      <t>キニュウ</t>
    </rPh>
    <phoneticPr fontId="17"/>
  </si>
  <si>
    <t>❽　普及促進に向けた広報計画の積極度</t>
    <rPh sb="2" eb="4">
      <t>フキュウ</t>
    </rPh>
    <rPh sb="4" eb="6">
      <t>ソクシン</t>
    </rPh>
    <rPh sb="7" eb="8">
      <t>ム</t>
    </rPh>
    <rPh sb="10" eb="12">
      <t>コウホウ</t>
    </rPh>
    <rPh sb="12" eb="14">
      <t>ケイカク</t>
    </rPh>
    <rPh sb="15" eb="17">
      <t>セッキョク</t>
    </rPh>
    <rPh sb="17" eb="18">
      <t>ド</t>
    </rPh>
    <phoneticPr fontId="17"/>
  </si>
  <si>
    <t>❾　ＺＥＨ-Ｍの実現に資する導入設備等</t>
    <rPh sb="8" eb="10">
      <t>ジツゲン</t>
    </rPh>
    <rPh sb="11" eb="12">
      <t>シ</t>
    </rPh>
    <rPh sb="14" eb="16">
      <t>ドウニュウ</t>
    </rPh>
    <rPh sb="16" eb="18">
      <t>セツビ</t>
    </rPh>
    <rPh sb="18" eb="19">
      <t>ナド</t>
    </rPh>
    <phoneticPr fontId="17"/>
  </si>
  <si>
    <t>BELS評価書取得予定日</t>
    <phoneticPr fontId="18"/>
  </si>
  <si>
    <t>検査済証取得予定日</t>
    <phoneticPr fontId="18"/>
  </si>
  <si>
    <t>３．設備情報</t>
    <rPh sb="2" eb="4">
      <t>セツビ</t>
    </rPh>
    <rPh sb="4" eb="6">
      <t>ジョウホウ</t>
    </rPh>
    <phoneticPr fontId="72"/>
  </si>
  <si>
    <t>⑥</t>
    <phoneticPr fontId="72"/>
  </si>
  <si>
    <t>セット数</t>
    <rPh sb="3" eb="4">
      <t>スウ</t>
    </rPh>
    <phoneticPr fontId="18"/>
  </si>
  <si>
    <t>セット価格</t>
    <rPh sb="3" eb="5">
      <t>カカク</t>
    </rPh>
    <phoneticPr fontId="18"/>
  </si>
  <si>
    <t>種別</t>
    <rPh sb="0" eb="2">
      <t>シュベツ</t>
    </rPh>
    <phoneticPr fontId="18"/>
  </si>
  <si>
    <t>金額</t>
    <rPh sb="0" eb="2">
      <t>キンガク</t>
    </rPh>
    <phoneticPr fontId="18"/>
  </si>
  <si>
    <t>　設計値　(ＭＪ/年)</t>
    <phoneticPr fontId="17"/>
  </si>
  <si>
    <t>　基準値　(ＭＪ/年)</t>
    <phoneticPr fontId="16"/>
  </si>
  <si>
    <t>合計（円）</t>
    <rPh sb="0" eb="2">
      <t>ゴウケイ</t>
    </rPh>
    <rPh sb="3" eb="4">
      <t>エン</t>
    </rPh>
    <phoneticPr fontId="18"/>
  </si>
  <si>
    <t>パネルラジエーター　価格設定表</t>
    <rPh sb="10" eb="14">
      <t>カカクセッテイ</t>
    </rPh>
    <rPh sb="14" eb="15">
      <t>ヒョウ</t>
    </rPh>
    <phoneticPr fontId="74"/>
  </si>
  <si>
    <t>パネルサイズ(㎜)</t>
    <phoneticPr fontId="74"/>
  </si>
  <si>
    <t>台数</t>
    <rPh sb="0" eb="2">
      <t>ダイスウ</t>
    </rPh>
    <phoneticPr fontId="74"/>
  </si>
  <si>
    <t>H</t>
    <phoneticPr fontId="74"/>
  </si>
  <si>
    <t>D</t>
    <phoneticPr fontId="74"/>
  </si>
  <si>
    <t>本体面積(高さ×幅）</t>
    <rPh sb="0" eb="2">
      <t>ホンタイ</t>
    </rPh>
    <rPh sb="2" eb="4">
      <t>メンセキ</t>
    </rPh>
    <rPh sb="5" eb="6">
      <t>タカ</t>
    </rPh>
    <rPh sb="8" eb="9">
      <t>ハバ</t>
    </rPh>
    <phoneticPr fontId="74"/>
  </si>
  <si>
    <t>円/㎡</t>
    <rPh sb="0" eb="1">
      <t>エン</t>
    </rPh>
    <phoneticPr fontId="74"/>
  </si>
  <si>
    <t>A</t>
    <phoneticPr fontId="74"/>
  </si>
  <si>
    <t>B</t>
    <phoneticPr fontId="74"/>
  </si>
  <si>
    <t>本体奥行</t>
    <rPh sb="0" eb="2">
      <t>ホンタイ</t>
    </rPh>
    <rPh sb="2" eb="4">
      <t>オクユ</t>
    </rPh>
    <phoneticPr fontId="74"/>
  </si>
  <si>
    <t>倍率</t>
    <rPh sb="0" eb="2">
      <t>バイリツ</t>
    </rPh>
    <phoneticPr fontId="74"/>
  </si>
  <si>
    <t>C</t>
    <phoneticPr fontId="74"/>
  </si>
  <si>
    <t>施工費(台)</t>
    <rPh sb="0" eb="3">
      <t>セコウヒ</t>
    </rPh>
    <rPh sb="4" eb="5">
      <t>ダイ</t>
    </rPh>
    <phoneticPr fontId="74"/>
  </si>
  <si>
    <t>E</t>
    <phoneticPr fontId="74"/>
  </si>
  <si>
    <t>F</t>
    <phoneticPr fontId="74"/>
  </si>
  <si>
    <t>G</t>
    <phoneticPr fontId="74"/>
  </si>
  <si>
    <t>(G)</t>
    <phoneticPr fontId="18"/>
  </si>
  <si>
    <t>CLT導入の有無</t>
    <rPh sb="3" eb="5">
      <t>ドウニュウ</t>
    </rPh>
    <rPh sb="6" eb="8">
      <t>ウム</t>
    </rPh>
    <phoneticPr fontId="16"/>
  </si>
  <si>
    <t xml:space="preserve"> ファンコンベクター</t>
    <phoneticPr fontId="16"/>
  </si>
  <si>
    <t xml:space="preserve"> 温水パネルラジエーター</t>
    <phoneticPr fontId="16"/>
  </si>
  <si>
    <t>温水床暖房（給湯機と熱源兼用）</t>
    <rPh sb="0" eb="2">
      <t>オンスイ</t>
    </rPh>
    <rPh sb="2" eb="3">
      <t>ユカ</t>
    </rPh>
    <rPh sb="3" eb="5">
      <t>ダンボウ</t>
    </rPh>
    <rPh sb="6" eb="9">
      <t>キュウトウキ</t>
    </rPh>
    <rPh sb="10" eb="14">
      <t>ネツゲンケンヨウ</t>
    </rPh>
    <phoneticPr fontId="17"/>
  </si>
  <si>
    <t>エアコン付き
温水式床暖房</t>
    <rPh sb="4" eb="5">
      <t>ツ</t>
    </rPh>
    <rPh sb="7" eb="9">
      <t>オンスイ</t>
    </rPh>
    <rPh sb="9" eb="10">
      <t>シキ</t>
    </rPh>
    <rPh sb="10" eb="11">
      <t>ユカ</t>
    </rPh>
    <rPh sb="11" eb="13">
      <t>ダンボウ</t>
    </rPh>
    <phoneticPr fontId="16"/>
  </si>
  <si>
    <t>導入
タイプ</t>
    <phoneticPr fontId="74"/>
  </si>
  <si>
    <t>導入タイプ</t>
    <rPh sb="0" eb="2">
      <t>ドウニュウ</t>
    </rPh>
    <phoneticPr fontId="18"/>
  </si>
  <si>
    <t>価格設定表</t>
    <phoneticPr fontId="74"/>
  </si>
  <si>
    <t>室外機</t>
    <rPh sb="0" eb="3">
      <t>シツガイキ</t>
    </rPh>
    <phoneticPr fontId="74"/>
  </si>
  <si>
    <t>室内機</t>
    <rPh sb="0" eb="3">
      <t>シツナイキ</t>
    </rPh>
    <phoneticPr fontId="74"/>
  </si>
  <si>
    <t>マルチエアコン・パッケージエアコン</t>
    <phoneticPr fontId="74"/>
  </si>
  <si>
    <t>AC-1</t>
    <phoneticPr fontId="74"/>
  </si>
  <si>
    <t>AC-2</t>
    <phoneticPr fontId="74"/>
  </si>
  <si>
    <t>ダクト型室内機加算</t>
    <rPh sb="3" eb="4">
      <t>カタ</t>
    </rPh>
    <rPh sb="7" eb="9">
      <t>カサン</t>
    </rPh>
    <phoneticPr fontId="74"/>
  </si>
  <si>
    <t>AC-3</t>
    <phoneticPr fontId="74"/>
  </si>
  <si>
    <t>AC-4</t>
    <phoneticPr fontId="74"/>
  </si>
  <si>
    <t>AC-5</t>
    <phoneticPr fontId="74"/>
  </si>
  <si>
    <t>AC-6</t>
    <phoneticPr fontId="74"/>
  </si>
  <si>
    <t>AC-7</t>
    <phoneticPr fontId="74"/>
  </si>
  <si>
    <t>AC-8</t>
    <phoneticPr fontId="74"/>
  </si>
  <si>
    <t>その他エネルギー（専有部・共用部合算値）</t>
    <phoneticPr fontId="16"/>
  </si>
  <si>
    <t>天井換気扇</t>
    <rPh sb="0" eb="5">
      <t>テンジョウカンキセン</t>
    </rPh>
    <phoneticPr fontId="18"/>
  </si>
  <si>
    <t>天井換気扇(熱交換有り)</t>
    <rPh sb="0" eb="5">
      <t>テンジョウカンキセン</t>
    </rPh>
    <rPh sb="6" eb="10">
      <t>ネツコウカンア</t>
    </rPh>
    <phoneticPr fontId="18"/>
  </si>
  <si>
    <t>キャビネットファン</t>
    <phoneticPr fontId="18"/>
  </si>
  <si>
    <t>ダクト式第一種換気(熱交換有り)</t>
    <rPh sb="3" eb="4">
      <t>シキ</t>
    </rPh>
    <rPh sb="4" eb="7">
      <t>ダイイッシュ</t>
    </rPh>
    <rPh sb="7" eb="9">
      <t>カンキ</t>
    </rPh>
    <phoneticPr fontId="18"/>
  </si>
  <si>
    <t>屋上設置シロッコファン</t>
    <rPh sb="0" eb="4">
      <t>オクジョウセッチ</t>
    </rPh>
    <phoneticPr fontId="18"/>
  </si>
  <si>
    <t>AC-1</t>
    <phoneticPr fontId="18"/>
  </si>
  <si>
    <t>AC-2</t>
  </si>
  <si>
    <t>AC-3</t>
  </si>
  <si>
    <t>AC-4</t>
  </si>
  <si>
    <t>AC-5</t>
  </si>
  <si>
    <t>AC-6</t>
  </si>
  <si>
    <t>AC-7</t>
  </si>
  <si>
    <t>AC-8</t>
  </si>
  <si>
    <t>建設予定地</t>
    <rPh sb="0" eb="5">
      <t>ケンセツヨテイチ</t>
    </rPh>
    <phoneticPr fontId="16"/>
  </si>
  <si>
    <t>◆地方公共団体等が公表する水害ハザードマップや過去の水害事例の記録など補足資料を
　 別途添付すること</t>
    <rPh sb="43" eb="45">
      <t>ベット</t>
    </rPh>
    <phoneticPr fontId="72"/>
  </si>
  <si>
    <t>◆オレンジ色のセルに必要事項を入力すること</t>
    <rPh sb="5" eb="6">
      <t>イロ</t>
    </rPh>
    <rPh sb="10" eb="12">
      <t>ヒツヨウ</t>
    </rPh>
    <rPh sb="12" eb="14">
      <t>ジコウ</t>
    </rPh>
    <rPh sb="15" eb="17">
      <t>ニュウリョク</t>
    </rPh>
    <phoneticPr fontId="72"/>
  </si>
  <si>
    <t>◆異なる設備を複数台導入する場合は、シートをコピーし設備ごとに作成すること</t>
    <rPh sb="1" eb="2">
      <t>コト</t>
    </rPh>
    <rPh sb="4" eb="6">
      <t>セツビ</t>
    </rPh>
    <rPh sb="7" eb="10">
      <t>フクスウダイ</t>
    </rPh>
    <rPh sb="10" eb="12">
      <t>ドウニュウ</t>
    </rPh>
    <rPh sb="14" eb="16">
      <t>バアイ</t>
    </rPh>
    <rPh sb="26" eb="28">
      <t>セツビ</t>
    </rPh>
    <rPh sb="31" eb="33">
      <t>サクセイ</t>
    </rPh>
    <phoneticPr fontId="72"/>
  </si>
  <si>
    <t>販売開始予定日または
入居者募集開始予定日</t>
    <rPh sb="0" eb="2">
      <t>ハンバイ</t>
    </rPh>
    <rPh sb="2" eb="4">
      <t>カイシ</t>
    </rPh>
    <rPh sb="4" eb="6">
      <t>ヨテイ</t>
    </rPh>
    <rPh sb="6" eb="7">
      <t>ビ</t>
    </rPh>
    <rPh sb="11" eb="14">
      <t>ニュウキョシャ</t>
    </rPh>
    <rPh sb="14" eb="16">
      <t>ボシュウ</t>
    </rPh>
    <rPh sb="16" eb="21">
      <t>カイシヨテイビ</t>
    </rPh>
    <phoneticPr fontId="17"/>
  </si>
  <si>
    <t>小計</t>
    <rPh sb="0" eb="2">
      <t>ショウケイ</t>
    </rPh>
    <phoneticPr fontId="17"/>
  </si>
  <si>
    <t>（M）＝（J）＋（K）</t>
    <phoneticPr fontId="17"/>
  </si>
  <si>
    <t>燃料電池（PEFC_700Ｗ以上）</t>
    <phoneticPr fontId="17"/>
  </si>
  <si>
    <t>燃料電池（SOFC_700Ｗ以上）</t>
    <phoneticPr fontId="17"/>
  </si>
  <si>
    <t>燃料電池（SOFC_400Ｗ以上）</t>
    <phoneticPr fontId="17"/>
  </si>
  <si>
    <t>交付決定後に行う
エネルギー計算に
係る費用</t>
    <phoneticPr fontId="16"/>
  </si>
  <si>
    <t>2.2ｋＷ</t>
    <phoneticPr fontId="18"/>
  </si>
  <si>
    <t>2.8ｋＷ</t>
    <phoneticPr fontId="18"/>
  </si>
  <si>
    <t>3.6ｋＷ</t>
    <phoneticPr fontId="18"/>
  </si>
  <si>
    <t>4.0ｋＷ</t>
    <phoneticPr fontId="18"/>
  </si>
  <si>
    <t>追加補助対象
となる設備等</t>
    <rPh sb="0" eb="2">
      <t>ツイカ</t>
    </rPh>
    <rPh sb="2" eb="4">
      <t>ホジョ</t>
    </rPh>
    <rPh sb="4" eb="6">
      <t>タイショウ</t>
    </rPh>
    <rPh sb="10" eb="12">
      <t>セツビ</t>
    </rPh>
    <rPh sb="12" eb="13">
      <t>トウ</t>
    </rPh>
    <phoneticPr fontId="17"/>
  </si>
  <si>
    <t>-</t>
    <phoneticPr fontId="17"/>
  </si>
  <si>
    <t>合計</t>
    <rPh sb="0" eb="2">
      <t>ゴウケイ</t>
    </rPh>
    <phoneticPr fontId="18"/>
  </si>
  <si>
    <t>【本ページは印刷不要】</t>
    <rPh sb="1" eb="2">
      <t>ホン</t>
    </rPh>
    <rPh sb="6" eb="8">
      <t>インサツ</t>
    </rPh>
    <rPh sb="8" eb="10">
      <t>フヨウ</t>
    </rPh>
    <phoneticPr fontId="4"/>
  </si>
  <si>
    <t>住棟の種別</t>
    <phoneticPr fontId="16"/>
  </si>
  <si>
    <t>（３）COOL CHOICE賛同登録</t>
    <phoneticPr fontId="18"/>
  </si>
  <si>
    <t>台数</t>
    <rPh sb="0" eb="2">
      <t>ダイスウ</t>
    </rPh>
    <phoneticPr fontId="18"/>
  </si>
  <si>
    <t>備考</t>
    <rPh sb="0" eb="2">
      <t>ビコウ</t>
    </rPh>
    <phoneticPr fontId="18"/>
  </si>
  <si>
    <t>導入
タイプ</t>
    <rPh sb="0" eb="2">
      <t>ドウニュウ</t>
    </rPh>
    <phoneticPr fontId="74"/>
  </si>
  <si>
    <t>建築物の屋上面積（パラペット内側）</t>
    <rPh sb="0" eb="3">
      <t>ケンチクブツ</t>
    </rPh>
    <rPh sb="4" eb="6">
      <t>オクジョウ</t>
    </rPh>
    <rPh sb="6" eb="8">
      <t>メンセキ</t>
    </rPh>
    <rPh sb="14" eb="16">
      <t>ウチガワ</t>
    </rPh>
    <phoneticPr fontId="16"/>
  </si>
  <si>
    <t>塔屋の面積</t>
    <rPh sb="0" eb="1">
      <t>トウ</t>
    </rPh>
    <rPh sb="1" eb="2">
      <t>ヤ</t>
    </rPh>
    <rPh sb="3" eb="5">
      <t>メンセキ</t>
    </rPh>
    <phoneticPr fontId="16"/>
  </si>
  <si>
    <t>PV敷設面積</t>
    <phoneticPr fontId="18"/>
  </si>
  <si>
    <t>PV以外の設備や機械が設置されている面積</t>
    <rPh sb="2" eb="4">
      <t>イガイ</t>
    </rPh>
    <rPh sb="5" eb="7">
      <t>セツビ</t>
    </rPh>
    <rPh sb="8" eb="10">
      <t>キカイ</t>
    </rPh>
    <rPh sb="11" eb="13">
      <t>セッチ</t>
    </rPh>
    <rPh sb="18" eb="20">
      <t>メンセキ</t>
    </rPh>
    <phoneticPr fontId="16"/>
  </si>
  <si>
    <t>採光（トップライト等）敷設面積</t>
    <rPh sb="0" eb="2">
      <t>サイコウ</t>
    </rPh>
    <rPh sb="9" eb="10">
      <t>ナド</t>
    </rPh>
    <rPh sb="11" eb="13">
      <t>フセツ</t>
    </rPh>
    <rPh sb="13" eb="15">
      <t>メンセキ</t>
    </rPh>
    <phoneticPr fontId="16"/>
  </si>
  <si>
    <t>屋上緑化の面積</t>
    <rPh sb="0" eb="2">
      <t>オクジョウ</t>
    </rPh>
    <rPh sb="2" eb="4">
      <t>リョクカ</t>
    </rPh>
    <rPh sb="5" eb="7">
      <t>メンセキ</t>
    </rPh>
    <phoneticPr fontId="16"/>
  </si>
  <si>
    <t>上記以外の面積</t>
    <rPh sb="0" eb="2">
      <t>ジョウキ</t>
    </rPh>
    <rPh sb="2" eb="4">
      <t>イガイ</t>
    </rPh>
    <rPh sb="5" eb="7">
      <t>メンセキ</t>
    </rPh>
    <phoneticPr fontId="16"/>
  </si>
  <si>
    <t>提出「●」のデータをSII宛てにメールで提出すること</t>
    <rPh sb="0" eb="2">
      <t>テイシュツ</t>
    </rPh>
    <rPh sb="13" eb="14">
      <t>ア</t>
    </rPh>
    <rPh sb="20" eb="22">
      <t>テイシュツ</t>
    </rPh>
    <phoneticPr fontId="16"/>
  </si>
  <si>
    <t>１）空調設備</t>
    <rPh sb="2" eb="4">
      <t>クウチョウ</t>
    </rPh>
    <rPh sb="4" eb="6">
      <t>セツビ</t>
    </rPh>
    <phoneticPr fontId="18"/>
  </si>
  <si>
    <t>２）換気設備</t>
    <rPh sb="2" eb="6">
      <t>カンキセツビ</t>
    </rPh>
    <phoneticPr fontId="18"/>
  </si>
  <si>
    <t>３）照明設備</t>
    <rPh sb="2" eb="6">
      <t>ショウメイセツビ</t>
    </rPh>
    <phoneticPr fontId="18"/>
  </si>
  <si>
    <t>設備</t>
    <rPh sb="0" eb="2">
      <t>セツビ</t>
    </rPh>
    <phoneticPr fontId="18"/>
  </si>
  <si>
    <t>空調設備</t>
    <rPh sb="0" eb="4">
      <t>クウチョウセツビ</t>
    </rPh>
    <phoneticPr fontId="18"/>
  </si>
  <si>
    <t>換気設備</t>
    <rPh sb="0" eb="4">
      <t>カンキセツビ</t>
    </rPh>
    <phoneticPr fontId="18"/>
  </si>
  <si>
    <t>照明設備</t>
    <rPh sb="0" eb="2">
      <t>ショウメイ</t>
    </rPh>
    <rPh sb="2" eb="4">
      <t>セツビ</t>
    </rPh>
    <phoneticPr fontId="18"/>
  </si>
  <si>
    <t>４）共用部定額単価算出表 合計</t>
    <rPh sb="13" eb="15">
      <t>ゴウケイ</t>
    </rPh>
    <phoneticPr fontId="18"/>
  </si>
  <si>
    <t>屋内仕様(センサー付き照明設備又は
単体のセンサー)</t>
    <rPh sb="0" eb="4">
      <t>オクナイシヨウ</t>
    </rPh>
    <rPh sb="9" eb="10">
      <t>ツ</t>
    </rPh>
    <rPh sb="11" eb="15">
      <t>ショウメイセツビ</t>
    </rPh>
    <rPh sb="15" eb="16">
      <t>マタ</t>
    </rPh>
    <rPh sb="18" eb="20">
      <t>タンタイ</t>
    </rPh>
    <phoneticPr fontId="18"/>
  </si>
  <si>
    <t>屋外防滴仕様(階段・廊下設置)
(センサー付き照明設備又は
単体のセンサー)</t>
    <rPh sb="0" eb="6">
      <t>オクガイボウテキシヨウ</t>
    </rPh>
    <rPh sb="7" eb="9">
      <t>カイダン</t>
    </rPh>
    <rPh sb="10" eb="14">
      <t>ロウカセッチ</t>
    </rPh>
    <phoneticPr fontId="18"/>
  </si>
  <si>
    <t>合計（円）</t>
    <rPh sb="0" eb="2">
      <t>ゴウケイ</t>
    </rPh>
    <rPh sb="3" eb="4">
      <t>エン</t>
    </rPh>
    <phoneticPr fontId="18"/>
  </si>
  <si>
    <t>追加補助対象となる
設備等
（設備費・工事費）</t>
    <rPh sb="19" eb="22">
      <t>コウジヒ</t>
    </rPh>
    <phoneticPr fontId="17"/>
  </si>
  <si>
    <t>I</t>
    <phoneticPr fontId="74"/>
  </si>
  <si>
    <t>J</t>
    <phoneticPr fontId="74"/>
  </si>
  <si>
    <t>AC-9</t>
    <phoneticPr fontId="74"/>
  </si>
  <si>
    <t>AC-10</t>
    <phoneticPr fontId="74"/>
  </si>
  <si>
    <t>AC-9</t>
    <phoneticPr fontId="18"/>
  </si>
  <si>
    <t>AC-10</t>
    <phoneticPr fontId="18"/>
  </si>
  <si>
    <t>補助対象経費（単価表にない補助対象設備）</t>
    <rPh sb="0" eb="6">
      <t>ホジョタイショウケイヒ</t>
    </rPh>
    <rPh sb="7" eb="10">
      <t>タンカヒョウ</t>
    </rPh>
    <rPh sb="13" eb="17">
      <t>ホジョタイショウ</t>
    </rPh>
    <rPh sb="17" eb="19">
      <t>セツビ</t>
    </rPh>
    <phoneticPr fontId="18"/>
  </si>
  <si>
    <t>補助対象経費（単価表にない補助対象設備）</t>
    <rPh sb="0" eb="6">
      <t>ホジョタイショウケイヒ</t>
    </rPh>
    <phoneticPr fontId="18"/>
  </si>
  <si>
    <t>初年度事業完了前に必ず取得すること</t>
    <rPh sb="0" eb="3">
      <t>ショネンド</t>
    </rPh>
    <phoneticPr fontId="18"/>
  </si>
  <si>
    <t>・発行から３ヶ月以内のもの
・個人等の場合は公的機関発行の本人確認ができる書類
 （運転免許証の写し等）を提出すること
・共同申請の場合は全申請者分提出すること</t>
    <rPh sb="1" eb="3">
      <t>ハッコウ</t>
    </rPh>
    <rPh sb="7" eb="8">
      <t>ゲツ</t>
    </rPh>
    <rPh sb="8" eb="10">
      <t>イナイ</t>
    </rPh>
    <rPh sb="17" eb="18">
      <t>トウ</t>
    </rPh>
    <rPh sb="19" eb="21">
      <t>バアイ</t>
    </rPh>
    <rPh sb="22" eb="26">
      <t>コウテキキカン</t>
    </rPh>
    <rPh sb="26" eb="28">
      <t>ハッコウ</t>
    </rPh>
    <rPh sb="29" eb="31">
      <t>ホンニン</t>
    </rPh>
    <rPh sb="31" eb="33">
      <t>カクニン</t>
    </rPh>
    <rPh sb="37" eb="39">
      <t>ショルイ</t>
    </rPh>
    <rPh sb="42" eb="44">
      <t>ウンテン</t>
    </rPh>
    <rPh sb="44" eb="47">
      <t>メンキョショウ</t>
    </rPh>
    <rPh sb="48" eb="49">
      <t>ウツ</t>
    </rPh>
    <rPh sb="50" eb="51">
      <t>ナド</t>
    </rPh>
    <rPh sb="53" eb="55">
      <t>テイシュツ</t>
    </rPh>
    <rPh sb="61" eb="63">
      <t>キョウドウ</t>
    </rPh>
    <rPh sb="63" eb="65">
      <t>シンセイ</t>
    </rPh>
    <rPh sb="66" eb="68">
      <t>バアイ</t>
    </rPh>
    <rPh sb="69" eb="70">
      <t>ゼン</t>
    </rPh>
    <rPh sb="70" eb="73">
      <t>シンセイシャ</t>
    </rPh>
    <rPh sb="73" eb="74">
      <t>ブン</t>
    </rPh>
    <rPh sb="74" eb="76">
      <t>テイシュツ</t>
    </rPh>
    <phoneticPr fontId="16"/>
  </si>
  <si>
    <t>※補助金の額（補助金算出額の合計に１,０００円未満の端数が生じた場合は、これを切り捨て）</t>
  </si>
  <si>
    <t>液体集熱式太陽熱
利用システム導入の有無</t>
    <phoneticPr fontId="16"/>
  </si>
  <si>
    <t>⑥建物図面</t>
    <phoneticPr fontId="18"/>
  </si>
  <si>
    <t>⑦設計図</t>
    <phoneticPr fontId="18"/>
  </si>
  <si>
    <t>補助対象建築物の住宅用途部分にかかる部分（全住戸及び住宅用途にかかる共用部）全てのエネルギー（電気・ガス）
使用状況を計測・記録し、補助事業者からSIIへ一括報告できる。</t>
    <rPh sb="0" eb="7">
      <t>ホジョタイショウケンチクブツ</t>
    </rPh>
    <rPh sb="8" eb="14">
      <t>ジュウタクヨウトブブン</t>
    </rPh>
    <rPh sb="18" eb="20">
      <t>ブブン</t>
    </rPh>
    <rPh sb="21" eb="24">
      <t>ゼンジュウコ</t>
    </rPh>
    <rPh sb="24" eb="25">
      <t>オヨ</t>
    </rPh>
    <rPh sb="26" eb="30">
      <t>ジュウタクヨウト</t>
    </rPh>
    <rPh sb="34" eb="37">
      <t>キョウヨウブ</t>
    </rPh>
    <rPh sb="38" eb="39">
      <t>スベ</t>
    </rPh>
    <rPh sb="47" eb="49">
      <t>デンキ</t>
    </rPh>
    <rPh sb="54" eb="58">
      <t>シヨウジョウキョウ</t>
    </rPh>
    <rPh sb="59" eb="61">
      <t>ケイソク</t>
    </rPh>
    <rPh sb="62" eb="64">
      <t>キロク</t>
    </rPh>
    <rPh sb="66" eb="71">
      <t>ホジョジギョウシャ</t>
    </rPh>
    <rPh sb="77" eb="79">
      <t>イッカツ</t>
    </rPh>
    <rPh sb="79" eb="81">
      <t>ホウコク</t>
    </rPh>
    <phoneticPr fontId="16"/>
  </si>
  <si>
    <t>HEMSを使用して各住戸のエネルギー使用状況をエネルギー区分（冷暖房、換気、給湯、照明、その他）ごとに計測し、
補助事業者からSIIへ報告できる。</t>
    <rPh sb="5" eb="7">
      <t>シヨウ</t>
    </rPh>
    <rPh sb="9" eb="12">
      <t>カクジュウコ</t>
    </rPh>
    <rPh sb="18" eb="22">
      <t>シヨウジョウキョウ</t>
    </rPh>
    <rPh sb="28" eb="30">
      <t>クブン</t>
    </rPh>
    <rPh sb="51" eb="53">
      <t>ケイソク</t>
    </rPh>
    <rPh sb="67" eb="69">
      <t>ホウコク</t>
    </rPh>
    <phoneticPr fontId="16"/>
  </si>
  <si>
    <t>広報実施
開始予定年月</t>
    <rPh sb="0" eb="2">
      <t>コウホウ</t>
    </rPh>
    <rPh sb="2" eb="4">
      <t>ジッシ</t>
    </rPh>
    <rPh sb="5" eb="7">
      <t>カイシ</t>
    </rPh>
    <rPh sb="7" eb="9">
      <t>ヨテイ</t>
    </rPh>
    <rPh sb="9" eb="11">
      <t>ネンゲツ</t>
    </rPh>
    <phoneticPr fontId="16"/>
  </si>
  <si>
    <t>２００,０００円＋（６,０００円×住戸数）</t>
    <phoneticPr fontId="18"/>
  </si>
  <si>
    <t>（A）＝（ａ）+（b）</t>
    <phoneticPr fontId="17"/>
  </si>
  <si>
    <r>
      <t>電気ヒートポンプ式給湯機</t>
    </r>
    <r>
      <rPr>
        <sz val="12"/>
        <rFont val="ＭＳ Ｐ明朝"/>
        <family val="1"/>
        <charset val="128"/>
      </rPr>
      <t>（エコキュート等）</t>
    </r>
    <phoneticPr fontId="16"/>
  </si>
  <si>
    <r>
      <t>ガス潜熱回収型給湯機
（</t>
    </r>
    <r>
      <rPr>
        <sz val="11"/>
        <rFont val="ＭＳ Ｐ明朝"/>
        <family val="1"/>
        <charset val="128"/>
      </rPr>
      <t>エコジョーズ等</t>
    </r>
    <r>
      <rPr>
        <sz val="14"/>
        <rFont val="ＭＳ Ｐ明朝"/>
        <family val="1"/>
        <charset val="128"/>
      </rPr>
      <t>）</t>
    </r>
    <rPh sb="18" eb="19">
      <t>トウ</t>
    </rPh>
    <phoneticPr fontId="17"/>
  </si>
  <si>
    <t>◆【A4カラー】で片面印刷すること</t>
    <rPh sb="9" eb="13">
      <t>カタメンインサツ</t>
    </rPh>
    <phoneticPr fontId="72"/>
  </si>
  <si>
    <t>幅（W）</t>
    <rPh sb="0" eb="1">
      <t>ハバ</t>
    </rPh>
    <phoneticPr fontId="74"/>
  </si>
  <si>
    <t>高さ（H）</t>
    <rPh sb="0" eb="1">
      <t>タカ</t>
    </rPh>
    <phoneticPr fontId="74"/>
  </si>
  <si>
    <t>奥行（D）</t>
    <rPh sb="0" eb="2">
      <t>オクユキ</t>
    </rPh>
    <phoneticPr fontId="74"/>
  </si>
  <si>
    <t>◆同じパネル構成の住戸を導入タイプとして設定すること</t>
    <rPh sb="1" eb="2">
      <t>オナ</t>
    </rPh>
    <rPh sb="6" eb="8">
      <t>コウセイ</t>
    </rPh>
    <rPh sb="9" eb="11">
      <t>ジュウコ</t>
    </rPh>
    <rPh sb="12" eb="14">
      <t>ドウニュウ</t>
    </rPh>
    <rPh sb="20" eb="22">
      <t>セッテイ</t>
    </rPh>
    <phoneticPr fontId="18"/>
  </si>
  <si>
    <t>ダクトタイプ室内機</t>
    <rPh sb="6" eb="9">
      <t>シツナイキ</t>
    </rPh>
    <phoneticPr fontId="74"/>
  </si>
  <si>
    <t>◆室外機１台に紐づく室内機の台数・能力の組み合わせを導入タイプとして設定する。</t>
    <rPh sb="20" eb="21">
      <t>ク</t>
    </rPh>
    <rPh sb="22" eb="23">
      <t>ア</t>
    </rPh>
    <rPh sb="26" eb="28">
      <t>ドウニュウ</t>
    </rPh>
    <rPh sb="34" eb="36">
      <t>セッテイ</t>
    </rPh>
    <phoneticPr fontId="18"/>
  </si>
  <si>
    <t>　換気設備</t>
    <rPh sb="1" eb="3">
      <t>カンキ</t>
    </rPh>
    <rPh sb="3" eb="5">
      <t>セツビ</t>
    </rPh>
    <phoneticPr fontId="17"/>
  </si>
  <si>
    <t>　照明設備</t>
    <phoneticPr fontId="17"/>
  </si>
  <si>
    <t>上記以外の面積（自動計算）</t>
    <rPh sb="8" eb="10">
      <t>ジドウ</t>
    </rPh>
    <rPh sb="10" eb="12">
      <t>ケイサン</t>
    </rPh>
    <phoneticPr fontId="18"/>
  </si>
  <si>
    <t>-　</t>
    <phoneticPr fontId="17"/>
  </si>
  <si>
    <t>PV以外の設備や機械が設置されている部分の水平投影面積</t>
    <rPh sb="18" eb="20">
      <t>ブブン</t>
    </rPh>
    <phoneticPr fontId="18"/>
  </si>
  <si>
    <t>塔屋(階段室、エレベーターの機械室、空調・給水設備室、倉庫等)の水平投影面積</t>
    <rPh sb="3" eb="6">
      <t>カイダンシツ</t>
    </rPh>
    <rPh sb="27" eb="29">
      <t>ソウコ</t>
    </rPh>
    <rPh sb="29" eb="30">
      <t>ナド</t>
    </rPh>
    <rPh sb="36" eb="38">
      <t>メンセキ</t>
    </rPh>
    <phoneticPr fontId="18"/>
  </si>
  <si>
    <t>トップライト等採光敷設部分の水平投影面積</t>
    <rPh sb="11" eb="13">
      <t>ブブン</t>
    </rPh>
    <phoneticPr fontId="18"/>
  </si>
  <si>
    <t>屋上緑化部分の水平投影面積</t>
    <rPh sb="4" eb="6">
      <t>ブブン</t>
    </rPh>
    <phoneticPr fontId="18"/>
  </si>
  <si>
    <t>太陽光パネル等(設置されている場合)の水平投影面積</t>
    <rPh sb="0" eb="3">
      <t>タイヨウコウ</t>
    </rPh>
    <rPh sb="6" eb="7">
      <t>ナド</t>
    </rPh>
    <rPh sb="8" eb="10">
      <t>セッチ</t>
    </rPh>
    <rPh sb="15" eb="17">
      <t>バアイ</t>
    </rPh>
    <phoneticPr fontId="18"/>
  </si>
  <si>
    <t>ルーフバルコニーの面積</t>
    <rPh sb="9" eb="11">
      <t>メンセキ</t>
    </rPh>
    <phoneticPr fontId="16"/>
  </si>
  <si>
    <t>ルーフバルコニーで専用使用される部分の面積</t>
    <rPh sb="9" eb="11">
      <t>センヨウ</t>
    </rPh>
    <rPh sb="11" eb="13">
      <t>シヨウ</t>
    </rPh>
    <rPh sb="16" eb="18">
      <t>ブブン</t>
    </rPh>
    <phoneticPr fontId="18"/>
  </si>
  <si>
    <t>屋上緊急離着陸場・緊急救助用スペース</t>
    <rPh sb="0" eb="2">
      <t>オクジョウ</t>
    </rPh>
    <rPh sb="2" eb="4">
      <t>キンキュウ</t>
    </rPh>
    <rPh sb="4" eb="7">
      <t>リチャクリク</t>
    </rPh>
    <rPh sb="7" eb="8">
      <t>バ</t>
    </rPh>
    <rPh sb="9" eb="13">
      <t>キンキュウキュウジョ</t>
    </rPh>
    <rPh sb="13" eb="14">
      <t>ヨウ</t>
    </rPh>
    <phoneticPr fontId="18"/>
  </si>
  <si>
    <t>入力方法（小数第２位まで入力、ない場合は入力不要）</t>
    <rPh sb="5" eb="8">
      <t>ショウスウダイ</t>
    </rPh>
    <rPh sb="9" eb="10">
      <t>イ</t>
    </rPh>
    <rPh sb="12" eb="14">
      <t>ニュウリョク</t>
    </rPh>
    <rPh sb="17" eb="19">
      <t>バアイ</t>
    </rPh>
    <rPh sb="20" eb="24">
      <t>ニュウリョクフヨウ</t>
    </rPh>
    <phoneticPr fontId="16"/>
  </si>
  <si>
    <t>屋上緊急離着陸場・緊急救助用スペースの面積</t>
    <rPh sb="19" eb="21">
      <t>メンセキ</t>
    </rPh>
    <phoneticPr fontId="18"/>
  </si>
  <si>
    <t>◆【A4カラー】で片面印刷すること</t>
    <phoneticPr fontId="18"/>
  </si>
  <si>
    <t>◆【A4カラー】で片面印刷すること（導入する場合）</t>
    <rPh sb="18" eb="20">
      <t>ドウニュウ</t>
    </rPh>
    <rPh sb="22" eb="24">
      <t>バアイ</t>
    </rPh>
    <phoneticPr fontId="18"/>
  </si>
  <si>
    <t>共同住宅</t>
    <rPh sb="0" eb="2">
      <t>キョウドウ</t>
    </rPh>
    <rPh sb="2" eb="4">
      <t>ジュウタク</t>
    </rPh>
    <phoneticPr fontId="16"/>
  </si>
  <si>
    <t>（補助金算出額の合計に1,000円未満の端数が生じた場合は、これを切り捨て）</t>
    <phoneticPr fontId="17"/>
  </si>
  <si>
    <t>層</t>
    <rPh sb="0" eb="1">
      <t>ソウ</t>
    </rPh>
    <phoneticPr fontId="16"/>
  </si>
  <si>
    <r>
      <t>←「COOL CHOICE」の趣旨に賛同、登録したうえでプルダウンから「</t>
    </r>
    <r>
      <rPr>
        <b/>
        <sz val="16"/>
        <color rgb="FFFFFF00"/>
        <rFont val="Segoe UI Symbol"/>
        <family val="3"/>
      </rPr>
      <t>☑</t>
    </r>
    <r>
      <rPr>
        <b/>
        <sz val="16"/>
        <color rgb="FFFFFF00"/>
        <rFont val="HGｺﾞｼｯｸM"/>
        <family val="3"/>
        <charset val="128"/>
      </rPr>
      <t>」を選択すること</t>
    </r>
    <rPh sb="15" eb="17">
      <t>シュシ</t>
    </rPh>
    <rPh sb="18" eb="20">
      <t>サンドウ</t>
    </rPh>
    <rPh sb="21" eb="23">
      <t>トウロク</t>
    </rPh>
    <rPh sb="39" eb="41">
      <t>センタク</t>
    </rPh>
    <phoneticPr fontId="16"/>
  </si>
  <si>
    <t>該当する種別を選択</t>
    <rPh sb="0" eb="2">
      <t>ガイトウ</t>
    </rPh>
    <rPh sb="4" eb="6">
      <t>シュベツ</t>
    </rPh>
    <rPh sb="7" eb="9">
      <t>センタク</t>
    </rPh>
    <phoneticPr fontId="18"/>
  </si>
  <si>
    <t>該当する区分を選択</t>
    <rPh sb="0" eb="2">
      <t>ガイトウ</t>
    </rPh>
    <rPh sb="4" eb="6">
      <t>クブン</t>
    </rPh>
    <rPh sb="7" eb="9">
      <t>センタク</t>
    </rPh>
    <phoneticPr fontId="18"/>
  </si>
  <si>
    <t>令和
5年度</t>
    <phoneticPr fontId="18"/>
  </si>
  <si>
    <t>事業完了予定日</t>
    <rPh sb="0" eb="2">
      <t>ジギョウ</t>
    </rPh>
    <rPh sb="2" eb="4">
      <t>カンリョウ</t>
    </rPh>
    <rPh sb="4" eb="6">
      <t>ヨテイ</t>
    </rPh>
    <rPh sb="6" eb="7">
      <t>ビ</t>
    </rPh>
    <phoneticPr fontId="17"/>
  </si>
  <si>
    <t>完了実績報告書 提出予定日</t>
    <rPh sb="0" eb="2">
      <t>カンリョウ</t>
    </rPh>
    <rPh sb="2" eb="4">
      <t>ジッセキ</t>
    </rPh>
    <rPh sb="4" eb="6">
      <t>ホウコク</t>
    </rPh>
    <rPh sb="6" eb="7">
      <t>ショ</t>
    </rPh>
    <rPh sb="8" eb="10">
      <t>テイシュツ</t>
    </rPh>
    <rPh sb="10" eb="12">
      <t>ヨテイ</t>
    </rPh>
    <rPh sb="12" eb="13">
      <t>ビ</t>
    </rPh>
    <phoneticPr fontId="17"/>
  </si>
  <si>
    <t>最終年度の事業完了予定日</t>
    <rPh sb="0" eb="2">
      <t>サイシュウ</t>
    </rPh>
    <rPh sb="2" eb="4">
      <t>ネンド</t>
    </rPh>
    <rPh sb="5" eb="7">
      <t>ジギョウ</t>
    </rPh>
    <rPh sb="7" eb="9">
      <t>カンリョウ</t>
    </rPh>
    <rPh sb="9" eb="11">
      <t>ヨテイ</t>
    </rPh>
    <rPh sb="11" eb="12">
      <t>ビ</t>
    </rPh>
    <phoneticPr fontId="17"/>
  </si>
  <si>
    <t>最終年度の事業完了前に必ず取得すること</t>
    <phoneticPr fontId="18"/>
  </si>
  <si>
    <t>最終年度の完了実績報告書の提出前に必ず取得すること</t>
    <phoneticPr fontId="18"/>
  </si>
  <si>
    <t>未定の場合は『未定』と入力</t>
    <rPh sb="0" eb="2">
      <t>ミテイ</t>
    </rPh>
    <rPh sb="3" eb="5">
      <t>バアイ</t>
    </rPh>
    <rPh sb="7" eb="9">
      <t>ミテイ</t>
    </rPh>
    <rPh sb="11" eb="13">
      <t>ニュウリョク</t>
    </rPh>
    <phoneticPr fontId="18"/>
  </si>
  <si>
    <r>
      <t>補助事業者から購入者への
引渡し開始予定日</t>
    </r>
    <r>
      <rPr>
        <sz val="14"/>
        <color rgb="FFFF0000"/>
        <rFont val="Meiryo UI"/>
        <family val="3"/>
        <charset val="128"/>
      </rPr>
      <t>（分譲のみ入力）</t>
    </r>
    <rPh sb="0" eb="2">
      <t>ホジョ</t>
    </rPh>
    <rPh sb="2" eb="5">
      <t>ジギョウシャ</t>
    </rPh>
    <rPh sb="7" eb="10">
      <t>コウニュウシャ</t>
    </rPh>
    <rPh sb="13" eb="14">
      <t>ヒ</t>
    </rPh>
    <rPh sb="14" eb="15">
      <t>ワタ</t>
    </rPh>
    <rPh sb="16" eb="18">
      <t>カイシ</t>
    </rPh>
    <rPh sb="18" eb="21">
      <t>ヨテイビ</t>
    </rPh>
    <rPh sb="22" eb="24">
      <t>ブンジョウ</t>
    </rPh>
    <rPh sb="26" eb="28">
      <t>ニュウリョク</t>
    </rPh>
    <phoneticPr fontId="17"/>
  </si>
  <si>
    <t>キャリアメール（携帯メール）についてはPDFデータの確認ができる場合のみ可</t>
    <phoneticPr fontId="16"/>
  </si>
  <si>
    <t>資金調達
計画</t>
    <rPh sb="0" eb="4">
      <t>シキンチョウタツ</t>
    </rPh>
    <rPh sb="5" eb="7">
      <t>ケイカク</t>
    </rPh>
    <phoneticPr fontId="18"/>
  </si>
  <si>
    <t>交付決定日</t>
    <rPh sb="0" eb="5">
      <t>コウフケッテイビ</t>
    </rPh>
    <phoneticPr fontId="17"/>
  </si>
  <si>
    <t>蓄電システム</t>
    <rPh sb="0" eb="2">
      <t>チクデン</t>
    </rPh>
    <phoneticPr fontId="18"/>
  </si>
  <si>
    <t>ＭＥＭＳ</t>
    <phoneticPr fontId="18"/>
  </si>
  <si>
    <t>定額単価積み上げ方式に該当しない設備費・工事費</t>
    <phoneticPr fontId="18"/>
  </si>
  <si>
    <t>2.2ｋＷ</t>
    <phoneticPr fontId="18"/>
  </si>
  <si>
    <t>円</t>
    <phoneticPr fontId="18"/>
  </si>
  <si>
    <t>区分（い）</t>
    <rPh sb="0" eb="2">
      <t>クブン</t>
    </rPh>
    <phoneticPr fontId="18"/>
  </si>
  <si>
    <t>区分（い）未満</t>
    <rPh sb="5" eb="7">
      <t>ミマン</t>
    </rPh>
    <phoneticPr fontId="18"/>
  </si>
  <si>
    <t>設置住戸番号
専有部に設置の場合は
設置住戸番号を全て入力</t>
    <rPh sb="0" eb="2">
      <t>セッチ</t>
    </rPh>
    <rPh sb="2" eb="4">
      <t>ジュウコ</t>
    </rPh>
    <rPh sb="4" eb="6">
      <t>バンゴウ</t>
    </rPh>
    <rPh sb="7" eb="10">
      <t>センユウブ</t>
    </rPh>
    <rPh sb="11" eb="13">
      <t>セッチ</t>
    </rPh>
    <rPh sb="14" eb="16">
      <t>バアイ</t>
    </rPh>
    <rPh sb="18" eb="20">
      <t>セッチ</t>
    </rPh>
    <rPh sb="20" eb="22">
      <t>ジュウコ</t>
    </rPh>
    <rPh sb="22" eb="24">
      <t>バンゴウ</t>
    </rPh>
    <rPh sb="25" eb="26">
      <t>スベ</t>
    </rPh>
    <rPh sb="27" eb="29">
      <t>ニュウリョク</t>
    </rPh>
    <phoneticPr fontId="18"/>
  </si>
  <si>
    <t>パッケージ型番</t>
    <rPh sb="5" eb="7">
      <t>カタバン</t>
    </rPh>
    <phoneticPr fontId="18"/>
  </si>
  <si>
    <t>初期実行容量</t>
    <rPh sb="0" eb="4">
      <t>ショキジッコウ</t>
    </rPh>
    <rPh sb="4" eb="6">
      <t>ヨウリョウ</t>
    </rPh>
    <phoneticPr fontId="18"/>
  </si>
  <si>
    <t>蓄電容量</t>
    <rPh sb="0" eb="2">
      <t>チクデン</t>
    </rPh>
    <rPh sb="2" eb="4">
      <t>ヨウリョウ</t>
    </rPh>
    <phoneticPr fontId="18"/>
  </si>
  <si>
    <t>申請可能な導入価格の上限額</t>
    <rPh sb="0" eb="2">
      <t>シンセイ</t>
    </rPh>
    <rPh sb="2" eb="4">
      <t>カノウ</t>
    </rPh>
    <rPh sb="5" eb="7">
      <t>ドウニュウ</t>
    </rPh>
    <rPh sb="7" eb="9">
      <t>カカク</t>
    </rPh>
    <rPh sb="10" eb="13">
      <t>ジョウゲンガク</t>
    </rPh>
    <phoneticPr fontId="18"/>
  </si>
  <si>
    <t>４．補助対象経費の算出</t>
    <rPh sb="2" eb="4">
      <t>ホジョ</t>
    </rPh>
    <rPh sb="4" eb="6">
      <t>タイショウ</t>
    </rPh>
    <rPh sb="6" eb="8">
      <t>ケイヒ</t>
    </rPh>
    <rPh sb="9" eb="11">
      <t>サンシュツ</t>
    </rPh>
    <phoneticPr fontId="72"/>
  </si>
  <si>
    <t>初期実行容量算出額</t>
    <rPh sb="0" eb="2">
      <t>ショキ</t>
    </rPh>
    <rPh sb="2" eb="4">
      <t>ジッコウ</t>
    </rPh>
    <rPh sb="4" eb="6">
      <t>ヨウリョウ</t>
    </rPh>
    <rPh sb="6" eb="8">
      <t>サンシュツ</t>
    </rPh>
    <rPh sb="8" eb="9">
      <t>ガク</t>
    </rPh>
    <phoneticPr fontId="18"/>
  </si>
  <si>
    <t>消費税を除いた金額を入力</t>
    <rPh sb="0" eb="3">
      <t>ショウヒゼイ</t>
    </rPh>
    <rPh sb="4" eb="5">
      <t>ノゾ</t>
    </rPh>
    <rPh sb="7" eb="9">
      <t>キンガク</t>
    </rPh>
    <rPh sb="10" eb="12">
      <t>ニュウリョク</t>
    </rPh>
    <phoneticPr fontId="74"/>
  </si>
  <si>
    <t>（３）　補助対象経費</t>
    <rPh sb="4" eb="8">
      <t>ホジョタイショウ</t>
    </rPh>
    <rPh sb="8" eb="10">
      <t>ケイヒ</t>
    </rPh>
    <phoneticPr fontId="18"/>
  </si>
  <si>
    <t>設置台数</t>
    <rPh sb="0" eb="2">
      <t>セッチ</t>
    </rPh>
    <rPh sb="2" eb="4">
      <t>ダイスウ</t>
    </rPh>
    <phoneticPr fontId="72"/>
  </si>
  <si>
    <t>③</t>
    <phoneticPr fontId="74"/>
  </si>
  <si>
    <t>補助対象経費</t>
    <phoneticPr fontId="72"/>
  </si>
  <si>
    <t>④</t>
    <phoneticPr fontId="72"/>
  </si>
  <si>
    <t>①、②のいずれか低い金額×③</t>
    <rPh sb="10" eb="12">
      <t>キンガク</t>
    </rPh>
    <phoneticPr fontId="18"/>
  </si>
  <si>
    <t>⑤</t>
    <phoneticPr fontId="74"/>
  </si>
  <si>
    <t>該当しない場合は０を入力</t>
    <rPh sb="0" eb="2">
      <t>ガイトウ</t>
    </rPh>
    <rPh sb="5" eb="7">
      <t>バアイ</t>
    </rPh>
    <rPh sb="10" eb="12">
      <t>ニュウリョク</t>
    </rPh>
    <phoneticPr fontId="18"/>
  </si>
  <si>
    <t>（２）　補助対象経費</t>
    <rPh sb="4" eb="6">
      <t>ホジョ</t>
    </rPh>
    <rPh sb="6" eb="8">
      <t>タイショウ</t>
    </rPh>
    <rPh sb="8" eb="10">
      <t>ケイヒ</t>
    </rPh>
    <phoneticPr fontId="18"/>
  </si>
  <si>
    <t>④＋⑤</t>
    <phoneticPr fontId="18"/>
  </si>
  <si>
    <t>補助対象経費の上限</t>
    <rPh sb="0" eb="2">
      <t>ホジョ</t>
    </rPh>
    <rPh sb="2" eb="4">
      <t>タイショウ</t>
    </rPh>
    <rPh sb="4" eb="6">
      <t>ケイヒ</t>
    </rPh>
    <rPh sb="7" eb="9">
      <t>ジョウゲン</t>
    </rPh>
    <phoneticPr fontId="72"/>
  </si>
  <si>
    <t>⑦</t>
    <phoneticPr fontId="74"/>
  </si>
  <si>
    <t>６０万円／戸</t>
    <rPh sb="2" eb="4">
      <t>マンエン</t>
    </rPh>
    <rPh sb="5" eb="6">
      <t>コ</t>
    </rPh>
    <phoneticPr fontId="18"/>
  </si>
  <si>
    <t>１戸あたりの補助対象経費</t>
    <rPh sb="1" eb="2">
      <t>コ</t>
    </rPh>
    <phoneticPr fontId="72"/>
  </si>
  <si>
    <t>⑧</t>
    <phoneticPr fontId="72"/>
  </si>
  <si>
    <t>該当する場合は120,000円を
プルダウンより選択表示</t>
    <rPh sb="26" eb="28">
      <t>ヒョウジ</t>
    </rPh>
    <phoneticPr fontId="18"/>
  </si>
  <si>
    <t>⑨</t>
    <phoneticPr fontId="72"/>
  </si>
  <si>
    <t>（１）　見積明細により算出</t>
    <phoneticPr fontId="18"/>
  </si>
  <si>
    <t>工事費を含めた導入価格</t>
    <rPh sb="0" eb="3">
      <t>コウジヒ</t>
    </rPh>
    <rPh sb="4" eb="5">
      <t>フク</t>
    </rPh>
    <rPh sb="7" eb="9">
      <t>ドウニュウ</t>
    </rPh>
    <rPh sb="9" eb="11">
      <t>カカク</t>
    </rPh>
    <phoneticPr fontId="18"/>
  </si>
  <si>
    <t>①×②</t>
    <phoneticPr fontId="18"/>
  </si>
  <si>
    <t>１kWhあたりの
補助対象経費の上限</t>
    <rPh sb="9" eb="11">
      <t>ホジョ</t>
    </rPh>
    <rPh sb="11" eb="13">
      <t>タイショウ</t>
    </rPh>
    <rPh sb="13" eb="15">
      <t>ケイヒ</t>
    </rPh>
    <rPh sb="16" eb="18">
      <t>ジョウゲン</t>
    </rPh>
    <phoneticPr fontId="72"/>
  </si>
  <si>
    <t>蓄電システム（共用部）
補助対象経費</t>
    <rPh sb="0" eb="2">
      <t>チクデン</t>
    </rPh>
    <rPh sb="7" eb="10">
      <t>キョウヨウブ</t>
    </rPh>
    <rPh sb="12" eb="14">
      <t>ホジョ</t>
    </rPh>
    <phoneticPr fontId="72"/>
  </si>
  <si>
    <t>見積金額</t>
    <phoneticPr fontId="72"/>
  </si>
  <si>
    <t>（２）　補助額上限</t>
    <rPh sb="4" eb="6">
      <t>ホジョ</t>
    </rPh>
    <rPh sb="6" eb="7">
      <t>ガク</t>
    </rPh>
    <rPh sb="7" eb="9">
      <t>ジョウゲン</t>
    </rPh>
    <phoneticPr fontId="18"/>
  </si>
  <si>
    <t>②</t>
    <phoneticPr fontId="72"/>
  </si>
  <si>
    <t>９０万円／セット</t>
    <rPh sb="2" eb="4">
      <t>マンエン</t>
    </rPh>
    <phoneticPr fontId="18"/>
  </si>
  <si>
    <t>補助対象経費</t>
    <rPh sb="0" eb="4">
      <t>ホジョタイショウ</t>
    </rPh>
    <rPh sb="4" eb="6">
      <t>ケイヒ</t>
    </rPh>
    <phoneticPr fontId="72"/>
  </si>
  <si>
    <t>③</t>
    <phoneticPr fontId="72"/>
  </si>
  <si>
    <t>①、②のいずれか低い金額</t>
    <phoneticPr fontId="18"/>
  </si>
  <si>
    <t>２．補助金の算出</t>
    <rPh sb="2" eb="5">
      <t>ホジョキン</t>
    </rPh>
    <rPh sb="6" eb="8">
      <t>サンシュツ</t>
    </rPh>
    <phoneticPr fontId="72"/>
  </si>
  <si>
    <t>３．補助対象経費</t>
    <rPh sb="2" eb="4">
      <t>ホジョ</t>
    </rPh>
    <rPh sb="4" eb="6">
      <t>タイショウ</t>
    </rPh>
    <rPh sb="6" eb="8">
      <t>ケイヒ</t>
    </rPh>
    <phoneticPr fontId="72"/>
  </si>
  <si>
    <t>４．ＭＥＭＳを構成するシステム概要図</t>
    <rPh sb="7" eb="9">
      <t>コウセイ</t>
    </rPh>
    <rPh sb="15" eb="18">
      <t>ガイヨウズ</t>
    </rPh>
    <phoneticPr fontId="72"/>
  </si>
  <si>
    <t>見積内容と一致するように作成すること。（設備図面を添付している場合は作成不要）</t>
    <rPh sb="0" eb="4">
      <t>ミツモリナイヨウ</t>
    </rPh>
    <rPh sb="5" eb="7">
      <t>イッチ</t>
    </rPh>
    <rPh sb="12" eb="14">
      <t>サクセイ</t>
    </rPh>
    <rPh sb="20" eb="22">
      <t>セツビ</t>
    </rPh>
    <rPh sb="22" eb="24">
      <t>ズメン</t>
    </rPh>
    <rPh sb="25" eb="27">
      <t>テンプ</t>
    </rPh>
    <rPh sb="31" eb="33">
      <t>バアイ</t>
    </rPh>
    <rPh sb="34" eb="36">
      <t>サクセイ</t>
    </rPh>
    <rPh sb="36" eb="38">
      <t>フヨウ</t>
    </rPh>
    <phoneticPr fontId="18"/>
  </si>
  <si>
    <t>調整額</t>
    <rPh sb="0" eb="3">
      <t>チョウセイガク</t>
    </rPh>
    <phoneticPr fontId="17"/>
  </si>
  <si>
    <t>　二酸化炭素排出抑制対策事業費等補助金（集合住宅の省ＣＯ２化促進事業）交付規程（以下「交付規程」という。）第４条の規定に基づき、下記のとおり申請します。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戸建住宅ネット･ゼロ･エネルギー･ハウス（ＺＥＨ）化等支援事業及び集合住宅の省ＣＯ２化促進事業）交付要綱（令和５年４月１日環地温発第２３０３３１１６号）及び交付規程の定めるところに従うことを承知の上、申請します。</t>
    <phoneticPr fontId="17"/>
  </si>
  <si>
    <t>kWh</t>
    <phoneticPr fontId="72"/>
  </si>
  <si>
    <t>kW</t>
    <phoneticPr fontId="72"/>
  </si>
  <si>
    <t>←「入力シート」より自動転記</t>
    <rPh sb="2" eb="4">
      <t>ニュウリョク</t>
    </rPh>
    <rPh sb="10" eb="12">
      <t>ジドウ</t>
    </rPh>
    <rPh sb="12" eb="14">
      <t>テンキ</t>
    </rPh>
    <phoneticPr fontId="79"/>
  </si>
  <si>
    <t>←必要事項を入力すること</t>
    <rPh sb="1" eb="3">
      <t>ヒツヨウ</t>
    </rPh>
    <rPh sb="3" eb="5">
      <t>ジコウ</t>
    </rPh>
    <rPh sb="6" eb="8">
      <t>ニュウリョク</t>
    </rPh>
    <phoneticPr fontId="79"/>
  </si>
  <si>
    <t>（２）　初期実行容量の金額</t>
    <phoneticPr fontId="18"/>
  </si>
  <si>
    <t>（１）蓄電システムを複数種設置した際は、このシートをコピーし対象機種にて
　　　作成し、自動表示された４.（３）　補助対象経費の補助対象経費を当欄に入力</t>
    <rPh sb="3" eb="5">
      <t>チクデン</t>
    </rPh>
    <rPh sb="10" eb="12">
      <t>フクスウ</t>
    </rPh>
    <rPh sb="12" eb="13">
      <t>タネ</t>
    </rPh>
    <rPh sb="13" eb="15">
      <t>セッチ</t>
    </rPh>
    <rPh sb="17" eb="18">
      <t>サイ</t>
    </rPh>
    <rPh sb="30" eb="32">
      <t>タイショウ</t>
    </rPh>
    <rPh sb="32" eb="34">
      <t>キシュ</t>
    </rPh>
    <rPh sb="40" eb="42">
      <t>サクセイ</t>
    </rPh>
    <rPh sb="44" eb="46">
      <t>ジドウ</t>
    </rPh>
    <rPh sb="46" eb="48">
      <t>ヒョウジ</t>
    </rPh>
    <rPh sb="64" eb="66">
      <t>ホジョ</t>
    </rPh>
    <rPh sb="66" eb="68">
      <t>タイショウ</t>
    </rPh>
    <rPh sb="68" eb="70">
      <t>ケイヒ</t>
    </rPh>
    <rPh sb="71" eb="73">
      <t>トウラン</t>
    </rPh>
    <rPh sb="74" eb="76">
      <t>ニュウリョク</t>
    </rPh>
    <phoneticPr fontId="18"/>
  </si>
  <si>
    <t>⑥、⑦のいずれか低い金額＋⑧</t>
    <phoneticPr fontId="18"/>
  </si>
  <si>
    <t>④</t>
    <phoneticPr fontId="18"/>
  </si>
  <si>
    <t>⑤</t>
    <phoneticPr fontId="72"/>
  </si>
  <si>
    <t>③、④のいずれか低い金額</t>
    <phoneticPr fontId="18"/>
  </si>
  <si>
    <t>※補助金の額≦90.03×年間一次エネルギー消費削減量となるように</t>
    <phoneticPr fontId="17"/>
  </si>
  <si>
    <t>蓄電容量×設置台数×１６万円</t>
    <rPh sb="0" eb="2">
      <t>チクデン</t>
    </rPh>
    <rPh sb="2" eb="4">
      <t>ヨウリョウ</t>
    </rPh>
    <rPh sb="5" eb="7">
      <t>セッチ</t>
    </rPh>
    <rPh sb="7" eb="9">
      <t>ダイスウ</t>
    </rPh>
    <rPh sb="12" eb="13">
      <t>マン</t>
    </rPh>
    <rPh sb="13" eb="14">
      <t>エン</t>
    </rPh>
    <phoneticPr fontId="18"/>
  </si>
  <si>
    <t>１台あたりの設備費</t>
    <rPh sb="1" eb="2">
      <t>ダイ</t>
    </rPh>
    <rPh sb="6" eb="9">
      <t>セツビヒ</t>
    </rPh>
    <phoneticPr fontId="18"/>
  </si>
  <si>
    <t>１台あたりの工事費</t>
    <rPh sb="1" eb="2">
      <t>ダイ</t>
    </rPh>
    <rPh sb="6" eb="9">
      <t>コウジヒ</t>
    </rPh>
    <phoneticPr fontId="18"/>
  </si>
  <si>
    <t>６．補助対象経費の上限</t>
    <rPh sb="2" eb="4">
      <t>ホジョ</t>
    </rPh>
    <rPh sb="4" eb="8">
      <t>タイショウケイヒ</t>
    </rPh>
    <rPh sb="9" eb="11">
      <t>ジョウゲン</t>
    </rPh>
    <phoneticPr fontId="72"/>
  </si>
  <si>
    <t>５．補助対象経費（複数種設置した場合）</t>
    <rPh sb="2" eb="4">
      <t>ホジョ</t>
    </rPh>
    <rPh sb="4" eb="8">
      <t>タイショウケイヒ</t>
    </rPh>
    <rPh sb="9" eb="10">
      <t>フク</t>
    </rPh>
    <rPh sb="10" eb="11">
      <t>カズ</t>
    </rPh>
    <rPh sb="11" eb="12">
      <t>タネ</t>
    </rPh>
    <rPh sb="12" eb="14">
      <t>セッチ</t>
    </rPh>
    <rPh sb="16" eb="18">
      <t>バアイ</t>
    </rPh>
    <phoneticPr fontId="72"/>
  </si>
  <si>
    <t>７．水害等の災害時の電源確保に一定の配慮がなされた計画</t>
    <rPh sb="2" eb="4">
      <t>スイガイ</t>
    </rPh>
    <rPh sb="4" eb="5">
      <t>ナド</t>
    </rPh>
    <rPh sb="6" eb="9">
      <t>サイガイジ</t>
    </rPh>
    <rPh sb="10" eb="12">
      <t>デンゲン</t>
    </rPh>
    <rPh sb="12" eb="14">
      <t>カクホ</t>
    </rPh>
    <rPh sb="15" eb="17">
      <t>イッテイ</t>
    </rPh>
    <rPh sb="18" eb="20">
      <t>ハイリョ</t>
    </rPh>
    <rPh sb="25" eb="27">
      <t>ケイカク</t>
    </rPh>
    <phoneticPr fontId="72"/>
  </si>
  <si>
    <t>８．補助対象経費</t>
    <rPh sb="2" eb="4">
      <t>ホジョ</t>
    </rPh>
    <rPh sb="4" eb="8">
      <t>タイショウケイヒ</t>
    </rPh>
    <phoneticPr fontId="72"/>
  </si>
  <si>
    <r>
      <t xml:space="preserve">  補助金の額</t>
    </r>
    <r>
      <rPr>
        <sz val="12"/>
        <color theme="1"/>
        <rFont val="ＭＳ 明朝"/>
        <family val="1"/>
        <charset val="128"/>
      </rPr>
      <t>(補助金算出額の合計に1,000円未満の端数が生じた場合は、これを切り捨て)</t>
    </r>
    <phoneticPr fontId="17"/>
  </si>
  <si>
    <t>小計（調整額を含む）</t>
    <rPh sb="0" eb="2">
      <t>ショウケイ</t>
    </rPh>
    <rPh sb="3" eb="6">
      <t>チョウセイガク</t>
    </rPh>
    <rPh sb="7" eb="8">
      <t>フク</t>
    </rPh>
    <phoneticPr fontId="17"/>
  </si>
  <si>
    <t>中層ZEH-M支援事業</t>
  </si>
  <si>
    <t>中層ＺＥＨ－Ｍ支援事業</t>
  </si>
  <si>
    <t>中層ＺＥＨ－Ｍ支援事業</t>
    <rPh sb="7" eb="9">
      <t>シエン</t>
    </rPh>
    <rPh sb="9" eb="11">
      <t>ジギョウ</t>
    </rPh>
    <phoneticPr fontId="16"/>
  </si>
  <si>
    <t>令和5年度　中層ＺＥＨ－Ｍ支援事業　　交付申請書情報入力シート</t>
    <rPh sb="0" eb="2">
      <t>レイワ</t>
    </rPh>
    <rPh sb="3" eb="5">
      <t>ネンド</t>
    </rPh>
    <rPh sb="13" eb="15">
      <t>シエン</t>
    </rPh>
    <rPh sb="15" eb="17">
      <t>ジギョウ</t>
    </rPh>
    <rPh sb="19" eb="21">
      <t>コウフ</t>
    </rPh>
    <rPh sb="21" eb="24">
      <t>シンセイショ</t>
    </rPh>
    <rPh sb="24" eb="26">
      <t>ジョウホウ</t>
    </rPh>
    <rPh sb="26" eb="28">
      <t>ニュウリョク</t>
    </rPh>
    <phoneticPr fontId="17"/>
  </si>
  <si>
    <t>2024年1月19日まで</t>
    <phoneticPr fontId="18"/>
  </si>
  <si>
    <t>交付申請書を提出する日（2023年5月12日~12月8日の間）</t>
    <phoneticPr fontId="18"/>
  </si>
  <si>
    <t>中層ＺＥＨ－Ｍ支援事業</t>
    <rPh sb="0" eb="1">
      <t>チュウ</t>
    </rPh>
    <phoneticPr fontId="17"/>
  </si>
  <si>
    <t>中層ZEH-M支援事業</t>
    <rPh sb="0" eb="1">
      <t>チュウ</t>
    </rPh>
    <phoneticPr fontId="18"/>
  </si>
  <si>
    <r>
      <t>・事業主</t>
    </r>
    <r>
      <rPr>
        <sz val="14"/>
        <color theme="1"/>
        <rFont val="Yu Gothic UI"/>
        <family val="2"/>
        <charset val="128"/>
      </rPr>
      <t>から購入者への引渡し開始予定日を入力
・</t>
    </r>
    <r>
      <rPr>
        <sz val="14"/>
        <color rgb="FFFF0000"/>
        <rFont val="Meiryo UI"/>
        <family val="3"/>
        <charset val="128"/>
      </rPr>
      <t>最終</t>
    </r>
    <r>
      <rPr>
        <sz val="14"/>
        <color rgb="FFFF0000"/>
        <rFont val="Yu Gothic UI"/>
        <family val="2"/>
        <charset val="128"/>
      </rPr>
      <t>年度の事業完了予定日から2ヶ月以上空けること</t>
    </r>
    <rPh sb="1" eb="4">
      <t>ジギョウヌシ</t>
    </rPh>
    <rPh sb="6" eb="9">
      <t>コウニュウシャ</t>
    </rPh>
    <rPh sb="11" eb="12">
      <t>ヒ</t>
    </rPh>
    <rPh sb="12" eb="13">
      <t>ワタ</t>
    </rPh>
    <rPh sb="14" eb="16">
      <t>カイシ</t>
    </rPh>
    <rPh sb="16" eb="19">
      <t>ヨテイビ</t>
    </rPh>
    <rPh sb="20" eb="22">
      <t>ニュウリョク</t>
    </rPh>
    <rPh sb="24" eb="26">
      <t>サイシュウ</t>
    </rPh>
    <rPh sb="26" eb="28">
      <t>ネンド</t>
    </rPh>
    <rPh sb="29" eb="31">
      <t>ジギョウ</t>
    </rPh>
    <rPh sb="31" eb="33">
      <t>カンリョウ</t>
    </rPh>
    <rPh sb="33" eb="35">
      <t>ヨテイ</t>
    </rPh>
    <rPh sb="35" eb="36">
      <t>ヒ</t>
    </rPh>
    <rPh sb="40" eb="41">
      <t>ゲツ</t>
    </rPh>
    <rPh sb="41" eb="43">
      <t>イジョウ</t>
    </rPh>
    <rPh sb="43" eb="44">
      <t>ア</t>
    </rPh>
    <phoneticPr fontId="16"/>
  </si>
  <si>
    <t>該当する申請区分を選択し、以下グレー表示されたセルについては入力不要</t>
    <rPh sb="0" eb="2">
      <t>ガイトウ</t>
    </rPh>
    <rPh sb="4" eb="6">
      <t>シンセイ</t>
    </rPh>
    <rPh sb="6" eb="8">
      <t>クブン</t>
    </rPh>
    <rPh sb="9" eb="11">
      <t>センタク</t>
    </rPh>
    <rPh sb="13" eb="15">
      <t>イカ</t>
    </rPh>
    <rPh sb="18" eb="20">
      <t>ヒョウジ</t>
    </rPh>
    <rPh sb="30" eb="32">
      <t>ニュウリョク</t>
    </rPh>
    <rPh sb="32" eb="34">
      <t>フヨウ</t>
    </rPh>
    <phoneticPr fontId="18"/>
  </si>
  <si>
    <t>【片面印刷】で印刷すること</t>
    <rPh sb="1" eb="3">
      <t>カタメン</t>
    </rPh>
    <rPh sb="3" eb="5">
      <t>インサツ</t>
    </rPh>
    <rPh sb="7" eb="9">
      <t>インサツ</t>
    </rPh>
    <phoneticPr fontId="72"/>
  </si>
  <si>
    <t>１.</t>
    <phoneticPr fontId="72"/>
  </si>
  <si>
    <t>個人情報の取得について</t>
    <phoneticPr fontId="72"/>
  </si>
  <si>
    <t>SIIの個人情報保護方針は以下をご確認ください。</t>
    <phoneticPr fontId="72"/>
  </si>
  <si>
    <t>https://sii.or.jp/privacy/</t>
    <phoneticPr fontId="72"/>
  </si>
  <si>
    <t>取得する情報</t>
    <rPh sb="0" eb="2">
      <t>シュトク</t>
    </rPh>
    <rPh sb="4" eb="6">
      <t>ジョウホウ</t>
    </rPh>
    <phoneticPr fontId="72"/>
  </si>
  <si>
    <t>SIIは、本事業の実施期間に以下の情報を取得します。</t>
    <phoneticPr fontId="74"/>
  </si>
  <si>
    <t>(ア)	氏名、生年月日、住所、電話番号、メールアドレス、財務資料、口座情報等の補助事業者情報</t>
    <rPh sb="28" eb="32">
      <t>ザイムシリョウ</t>
    </rPh>
    <phoneticPr fontId="74"/>
  </si>
  <si>
    <t>(オ)	その他、本事業に必要な情報</t>
    <phoneticPr fontId="74"/>
  </si>
  <si>
    <t>３.</t>
    <phoneticPr fontId="72"/>
  </si>
  <si>
    <t>第三者への提供について</t>
    <rPh sb="0" eb="3">
      <t>ダイサンシャ</t>
    </rPh>
    <rPh sb="5" eb="7">
      <t>テイキョウ</t>
    </rPh>
    <phoneticPr fontId="72"/>
  </si>
  <si>
    <t>(ア)	法令により提供を求められた場合</t>
    <phoneticPr fontId="74"/>
  </si>
  <si>
    <t>(ウ)	国の機関又は地方公共団体又はその委託先を受けたものが法令の定める事務を遂行することに対して協力する必要がある場合</t>
    <phoneticPr fontId="74"/>
  </si>
  <si>
    <t>本事業における提供先及び利用目的、提供情報について</t>
    <rPh sb="0" eb="1">
      <t>ホン</t>
    </rPh>
    <rPh sb="1" eb="3">
      <t>ジギョウ</t>
    </rPh>
    <rPh sb="7" eb="9">
      <t>テイキョウ</t>
    </rPh>
    <rPh sb="9" eb="10">
      <t>サキ</t>
    </rPh>
    <rPh sb="10" eb="11">
      <t>オヨ</t>
    </rPh>
    <rPh sb="12" eb="14">
      <t>リヨウ</t>
    </rPh>
    <rPh sb="14" eb="16">
      <t>モクテキ</t>
    </rPh>
    <rPh sb="17" eb="19">
      <t>テイキョウ</t>
    </rPh>
    <rPh sb="19" eb="21">
      <t>ジョウホウ</t>
    </rPh>
    <phoneticPr fontId="72"/>
  </si>
  <si>
    <t>提供先での利用目的等を明示した適切な契約締結を行うか、利用規約等への同意を求めます。</t>
    <rPh sb="0" eb="2">
      <t>テイキョウ</t>
    </rPh>
    <rPh sb="2" eb="3">
      <t>サキ</t>
    </rPh>
    <rPh sb="5" eb="7">
      <t>リヨウ</t>
    </rPh>
    <rPh sb="7" eb="9">
      <t>モクテキ</t>
    </rPh>
    <rPh sb="9" eb="10">
      <t>ナド</t>
    </rPh>
    <rPh sb="11" eb="13">
      <t>メイジ</t>
    </rPh>
    <rPh sb="15" eb="17">
      <t>テキセツ</t>
    </rPh>
    <rPh sb="18" eb="20">
      <t>ケイヤク</t>
    </rPh>
    <rPh sb="20" eb="22">
      <t>テイケツ</t>
    </rPh>
    <rPh sb="23" eb="24">
      <t>オコナ</t>
    </rPh>
    <rPh sb="27" eb="29">
      <t>リヨウ</t>
    </rPh>
    <rPh sb="29" eb="31">
      <t>キヤク</t>
    </rPh>
    <rPh sb="31" eb="32">
      <t>トウ</t>
    </rPh>
    <rPh sb="34" eb="36">
      <t>ドウイ</t>
    </rPh>
    <rPh sb="37" eb="38">
      <t>モト</t>
    </rPh>
    <phoneticPr fontId="72"/>
  </si>
  <si>
    <t>匿名加工情報の提供について</t>
    <rPh sb="0" eb="2">
      <t>トクメイ</t>
    </rPh>
    <rPh sb="2" eb="4">
      <t>カコウ</t>
    </rPh>
    <rPh sb="4" eb="6">
      <t>ジョウホウ</t>
    </rPh>
    <rPh sb="7" eb="9">
      <t>テイキョウ</t>
    </rPh>
    <phoneticPr fontId="72"/>
  </si>
  <si>
    <t>本事業では、SIIから直接、又はSIIのホームページ等で外部の研究機関等に対して、内外の経済的社会的環境に応じた安定的かつ適</t>
    <rPh sb="61" eb="62">
      <t>テキ</t>
    </rPh>
    <phoneticPr fontId="72"/>
  </si>
  <si>
    <t>成に向けて脱炭素社会の構築を推進することを目的として、「２．」に記載する情報を、個人が特定できないよう匿名加工を行った</t>
    <phoneticPr fontId="72"/>
  </si>
  <si>
    <t>提供時には、利用目的を確認し、個人を特定するような行為を行わないことに対して同意を取得します。</t>
    <phoneticPr fontId="74"/>
  </si>
  <si>
    <t>SIIの匿名加工情報に関するポリシーに関しては、以下をご確認下さい。</t>
    <phoneticPr fontId="74"/>
  </si>
  <si>
    <t>https://sii.or.jp/anonymous_processing/index.html</t>
    <phoneticPr fontId="74"/>
  </si>
  <si>
    <t>個人情報提供の任意性</t>
    <rPh sb="0" eb="2">
      <t>コジン</t>
    </rPh>
    <rPh sb="2" eb="4">
      <t>ジョウホウ</t>
    </rPh>
    <rPh sb="4" eb="6">
      <t>テイキョウ</t>
    </rPh>
    <rPh sb="7" eb="9">
      <t>ニンイ</t>
    </rPh>
    <rPh sb="9" eb="10">
      <t>セイ</t>
    </rPh>
    <phoneticPr fontId="72"/>
  </si>
  <si>
    <t>個人情報の提出がされない場合、利用目的を遂行できないことがございます。</t>
    <rPh sb="0" eb="2">
      <t>コジン</t>
    </rPh>
    <rPh sb="2" eb="4">
      <t>ジョウホウ</t>
    </rPh>
    <rPh sb="5" eb="7">
      <t>テイシュツ</t>
    </rPh>
    <rPh sb="12" eb="14">
      <t>バアイ</t>
    </rPh>
    <rPh sb="15" eb="17">
      <t>リヨウ</t>
    </rPh>
    <rPh sb="17" eb="19">
      <t>モクテキ</t>
    </rPh>
    <rPh sb="20" eb="22">
      <t>スイコウ</t>
    </rPh>
    <phoneticPr fontId="72"/>
  </si>
  <si>
    <t>外部委託</t>
    <rPh sb="0" eb="2">
      <t>ガイブ</t>
    </rPh>
    <rPh sb="2" eb="4">
      <t>イタク</t>
    </rPh>
    <phoneticPr fontId="72"/>
  </si>
  <si>
    <t>することがございます。委託会社に対しては、適切な取扱い及び保護を行います。</t>
    <rPh sb="27" eb="28">
      <t>オヨ</t>
    </rPh>
    <phoneticPr fontId="74"/>
  </si>
  <si>
    <t>開示請求等について</t>
    <rPh sb="0" eb="2">
      <t>カイジ</t>
    </rPh>
    <rPh sb="2" eb="4">
      <t>セイキュウ</t>
    </rPh>
    <rPh sb="4" eb="5">
      <t>ナド</t>
    </rPh>
    <phoneticPr fontId="72"/>
  </si>
  <si>
    <t>たします。</t>
    <phoneticPr fontId="72"/>
  </si>
  <si>
    <t>＜相談窓口＞</t>
    <phoneticPr fontId="74"/>
  </si>
  <si>
    <t>一般社団法人環境共創イニシアチブ</t>
    <phoneticPr fontId="74"/>
  </si>
  <si>
    <t>個人情報取扱管理担当</t>
    <phoneticPr fontId="74"/>
  </si>
  <si>
    <t>p-support@sii.or.jp</t>
    <phoneticPr fontId="74"/>
  </si>
  <si>
    <t>上記を同意したうえで署名します。</t>
    <rPh sb="3" eb="5">
      <t>ドウイ</t>
    </rPh>
    <phoneticPr fontId="72"/>
  </si>
  <si>
    <t>←共同申請の場合、左端の「＋」を出現させたうえで出力を行うこと</t>
    <rPh sb="1" eb="3">
      <t>キョウドウ</t>
    </rPh>
    <rPh sb="3" eb="5">
      <t>シンセイ</t>
    </rPh>
    <rPh sb="6" eb="8">
      <t>バアイ</t>
    </rPh>
    <phoneticPr fontId="74"/>
  </si>
  <si>
    <t>一般社団法人環境共創イニシアチブ（以下「SII」といいます。）は執行する令和５年度二酸化炭素排出抑制対策事業費等補助金</t>
    <rPh sb="41" eb="46">
      <t>ニサンカタンソ</t>
    </rPh>
    <rPh sb="46" eb="48">
      <t>ハイシュツ</t>
    </rPh>
    <rPh sb="48" eb="52">
      <t>ヨクセイタイサク</t>
    </rPh>
    <rPh sb="52" eb="56">
      <t>ジギョウヒトウ</t>
    </rPh>
    <rPh sb="56" eb="58">
      <t>ホジョ</t>
    </rPh>
    <phoneticPr fontId="72"/>
  </si>
  <si>
    <t>の実施のため、以下「２．」に記載する情報を本事業の実施期間にわたり取得します。</t>
    <rPh sb="33" eb="35">
      <t>シュトク</t>
    </rPh>
    <phoneticPr fontId="74"/>
  </si>
  <si>
    <t>利用目的</t>
    <rPh sb="0" eb="4">
      <t>リヨウモクテキ</t>
    </rPh>
    <phoneticPr fontId="72"/>
  </si>
  <si>
    <t>SIIは、「２．」で取得した情報を以下の目的で利用する。</t>
    <rPh sb="10" eb="12">
      <t>シュトク</t>
    </rPh>
    <rPh sb="14" eb="16">
      <t>ジョウホウ</t>
    </rPh>
    <rPh sb="17" eb="19">
      <t>イカ</t>
    </rPh>
    <rPh sb="20" eb="22">
      <t>モクテキ</t>
    </rPh>
    <rPh sb="23" eb="25">
      <t>リヨウ</t>
    </rPh>
    <phoneticPr fontId="74"/>
  </si>
  <si>
    <t>(ア)	本事業の審査、管理、事業進捗状況の把握等</t>
    <phoneticPr fontId="74"/>
  </si>
  <si>
    <t>(イ)	ＳＩＩの各種情報案内、アンケート・調査等の実施</t>
    <phoneticPr fontId="74"/>
  </si>
  <si>
    <t>(ウ)	その他、本事業の運営に必要な業務</t>
    <phoneticPr fontId="74"/>
  </si>
  <si>
    <t>これらの取得した情報を、「３．」に記載する範囲・目的で提供することに、申請者は同意するものとします。</t>
    <phoneticPr fontId="72"/>
  </si>
  <si>
    <t>４.</t>
    <phoneticPr fontId="72"/>
  </si>
  <si>
    <t>５.</t>
    <phoneticPr fontId="18"/>
  </si>
  <si>
    <t>６.</t>
    <phoneticPr fontId="18"/>
  </si>
  <si>
    <t>７.</t>
    <phoneticPr fontId="18"/>
  </si>
  <si>
    <t>８.</t>
    <phoneticPr fontId="18"/>
  </si>
  <si>
    <t>９.</t>
    <phoneticPr fontId="18"/>
  </si>
  <si>
    <t>（１）　見積明細により算出</t>
    <rPh sb="4" eb="6">
      <t>ミツモリ</t>
    </rPh>
    <rPh sb="6" eb="8">
      <t>メイサイ</t>
    </rPh>
    <rPh sb="11" eb="12">
      <t>サン</t>
    </rPh>
    <rPh sb="12" eb="13">
      <t>シュツ</t>
    </rPh>
    <phoneticPr fontId="18"/>
  </si>
  <si>
    <t>県</t>
  </si>
  <si>
    <t>市</t>
  </si>
  <si>
    <t>建物名</t>
    <rPh sb="0" eb="3">
      <t>タテモノメイ</t>
    </rPh>
    <phoneticPr fontId="18"/>
  </si>
  <si>
    <t>区</t>
  </si>
  <si>
    <t>都</t>
  </si>
  <si>
    <t>名称</t>
    <rPh sb="0" eb="2">
      <t>メイショウ</t>
    </rPh>
    <phoneticPr fontId="18"/>
  </si>
  <si>
    <t>代表者名等</t>
    <rPh sb="0" eb="5">
      <t>ダイヒョウシャメイトウ</t>
    </rPh>
    <phoneticPr fontId="18"/>
  </si>
  <si>
    <t>登録済みの場合は、登録番号を手入力してください。登録状況が「登録申請中」の場合は、「ー」を選択</t>
    <rPh sb="0" eb="3">
      <t>トウロクズ</t>
    </rPh>
    <rPh sb="5" eb="7">
      <t>バアイ</t>
    </rPh>
    <rPh sb="9" eb="13">
      <t>トウロクバンゴウ</t>
    </rPh>
    <rPh sb="14" eb="17">
      <t>テニュウリョク</t>
    </rPh>
    <rPh sb="24" eb="28">
      <t>トウロクジョウキョウ</t>
    </rPh>
    <rPh sb="30" eb="35">
      <t>トウロクシンセイチュウ</t>
    </rPh>
    <rPh sb="37" eb="39">
      <t>バアイ</t>
    </rPh>
    <rPh sb="45" eb="47">
      <t>センタク</t>
    </rPh>
    <phoneticPr fontId="18"/>
  </si>
  <si>
    <t>BELSラベルによる
住棟のエネルギー消費
削減率表示</t>
    <rPh sb="11" eb="13">
      <t>ジュウトウ</t>
    </rPh>
    <rPh sb="19" eb="21">
      <t>ショウヒ</t>
    </rPh>
    <rPh sb="22" eb="25">
      <t>サクゲンリツ</t>
    </rPh>
    <rPh sb="25" eb="27">
      <t>ヒョウジ</t>
    </rPh>
    <phoneticPr fontId="16"/>
  </si>
  <si>
    <t>定格冷房能力(kW)</t>
    <rPh sb="0" eb="2">
      <t>テイカク</t>
    </rPh>
    <rPh sb="2" eb="4">
      <t>レイボウ</t>
    </rPh>
    <rPh sb="4" eb="6">
      <t>ノウリョク</t>
    </rPh>
    <phoneticPr fontId="74"/>
  </si>
  <si>
    <t>設備費・工事費</t>
    <rPh sb="0" eb="2">
      <t>セツビ</t>
    </rPh>
    <rPh sb="2" eb="3">
      <t>ヒ</t>
    </rPh>
    <rPh sb="4" eb="6">
      <t>コウジ</t>
    </rPh>
    <rPh sb="6" eb="7">
      <t>ヒ</t>
    </rPh>
    <phoneticPr fontId="16"/>
  </si>
  <si>
    <t>PCSの定格出力</t>
    <rPh sb="4" eb="6">
      <t>テイカク</t>
    </rPh>
    <rPh sb="6" eb="8">
      <t>シュツリョク</t>
    </rPh>
    <phoneticPr fontId="18"/>
  </si>
  <si>
    <t>PCSのタイプ</t>
    <phoneticPr fontId="18"/>
  </si>
  <si>
    <t>←その他評価すべき媒体を選択した場合、具体的に記入すること</t>
    <rPh sb="3" eb="4">
      <t>タ</t>
    </rPh>
    <rPh sb="4" eb="6">
      <t>ヒョウカ</t>
    </rPh>
    <rPh sb="9" eb="11">
      <t>バイタイ</t>
    </rPh>
    <rPh sb="12" eb="14">
      <t>センタク</t>
    </rPh>
    <rPh sb="16" eb="18">
      <t>バアイ</t>
    </rPh>
    <rPh sb="19" eb="22">
      <t>グタイテキ</t>
    </rPh>
    <rPh sb="23" eb="25">
      <t>キニュウ</t>
    </rPh>
    <phoneticPr fontId="17"/>
  </si>
  <si>
    <t>基本情報</t>
    <rPh sb="0" eb="2">
      <t>キホン</t>
    </rPh>
    <rPh sb="2" eb="4">
      <t>ジョウホウ</t>
    </rPh>
    <phoneticPr fontId="16"/>
  </si>
  <si>
    <t>事業完了日から30日以内または2024年1月26日のいずれか早い日まで</t>
    <rPh sb="0" eb="2">
      <t>ジギョウ</t>
    </rPh>
    <rPh sb="2" eb="5">
      <t>カンリョウビ</t>
    </rPh>
    <rPh sb="9" eb="10">
      <t>ニチ</t>
    </rPh>
    <rPh sb="10" eb="12">
      <t>イナイ</t>
    </rPh>
    <phoneticPr fontId="18"/>
  </si>
  <si>
    <t>申請者名（法人名または氏名）を入力すること</t>
    <rPh sb="0" eb="3">
      <t>シンセイシャ</t>
    </rPh>
    <rPh sb="3" eb="4">
      <t>メイ</t>
    </rPh>
    <rPh sb="5" eb="7">
      <t>ホウジン</t>
    </rPh>
    <rPh sb="7" eb="8">
      <t>メイ</t>
    </rPh>
    <rPh sb="11" eb="13">
      <t>シメイ</t>
    </rPh>
    <rPh sb="15" eb="17">
      <t>ニュウリョク</t>
    </rPh>
    <phoneticPr fontId="16"/>
  </si>
  <si>
    <t>ひらがなで入力すること</t>
    <rPh sb="5" eb="7">
      <t>ニュウリョク</t>
    </rPh>
    <phoneticPr fontId="16"/>
  </si>
  <si>
    <t>ひらがなで入力すること　※共同申請が個人と法人の組み合わせの場合は、グレーセルを気にせずに必要事項を入力すること</t>
    <rPh sb="5" eb="7">
      <t>ニュウリョク</t>
    </rPh>
    <rPh sb="13" eb="15">
      <t>キョウドウ</t>
    </rPh>
    <rPh sb="15" eb="17">
      <t>シンセイ</t>
    </rPh>
    <rPh sb="18" eb="20">
      <t>コジン</t>
    </rPh>
    <rPh sb="21" eb="23">
      <t>ホウジン</t>
    </rPh>
    <rPh sb="24" eb="25">
      <t>ク</t>
    </rPh>
    <rPh sb="26" eb="27">
      <t>ア</t>
    </rPh>
    <rPh sb="30" eb="32">
      <t>バアイ</t>
    </rPh>
    <rPh sb="40" eb="41">
      <t>キ</t>
    </rPh>
    <rPh sb="45" eb="47">
      <t>ヒツヨウ</t>
    </rPh>
    <rPh sb="47" eb="49">
      <t>ジコウ</t>
    </rPh>
    <rPh sb="50" eb="52">
      <t>ニュウリョク</t>
    </rPh>
    <phoneticPr fontId="16"/>
  </si>
  <si>
    <t>7桁半角数字を「-（ハイフン）」なしで入力すること</t>
    <phoneticPr fontId="18"/>
  </si>
  <si>
    <t>日中に必ず連絡のとれる電話番号を入力すること</t>
    <rPh sb="0" eb="2">
      <t>ニッチュウ</t>
    </rPh>
    <rPh sb="3" eb="4">
      <t>カナラ</t>
    </rPh>
    <rPh sb="5" eb="7">
      <t>レンラク</t>
    </rPh>
    <rPh sb="11" eb="13">
      <t>デンワ</t>
    </rPh>
    <rPh sb="13" eb="15">
      <t>バンゴウ</t>
    </rPh>
    <rPh sb="16" eb="18">
      <t>ニュウリョク</t>
    </rPh>
    <phoneticPr fontId="16"/>
  </si>
  <si>
    <t>塔屋・ルーフバルコニー等を含めたパラペット内側の水平投影面積を入力すること</t>
    <rPh sb="21" eb="23">
      <t>ウチガワ</t>
    </rPh>
    <rPh sb="31" eb="33">
      <t>ニュウリョク</t>
    </rPh>
    <phoneticPr fontId="30"/>
  </si>
  <si>
    <t>水害等の災害対策に対する補助額の加算を受ける場合は
提出すること</t>
    <phoneticPr fontId="18"/>
  </si>
  <si>
    <t>直近１期分の財務諸表・決算短信表（単独決算）等の写し</t>
    <rPh sb="0" eb="2">
      <t>チョッキン</t>
    </rPh>
    <rPh sb="3" eb="4">
      <t>キ</t>
    </rPh>
    <rPh sb="4" eb="5">
      <t>ブン</t>
    </rPh>
    <rPh sb="17" eb="19">
      <t>タンドク</t>
    </rPh>
    <rPh sb="19" eb="21">
      <t>ケッサン</t>
    </rPh>
    <phoneticPr fontId="16"/>
  </si>
  <si>
    <t>←下記別紙１の合計金額が反映されます。</t>
    <rPh sb="1" eb="3">
      <t>カキ</t>
    </rPh>
    <rPh sb="3" eb="5">
      <t>ベッシ</t>
    </rPh>
    <rPh sb="7" eb="11">
      <t>ゴウケイキンガク</t>
    </rPh>
    <rPh sb="12" eb="14">
      <t>ハンエイ</t>
    </rPh>
    <phoneticPr fontId="17"/>
  </si>
  <si>
    <t>洪水によって想定される浸水深</t>
    <rPh sb="0" eb="2">
      <t>コウズイ</t>
    </rPh>
    <rPh sb="6" eb="8">
      <t>ソウテイ</t>
    </rPh>
    <rPh sb="11" eb="14">
      <t>シンスイフカ</t>
    </rPh>
    <phoneticPr fontId="74"/>
  </si>
  <si>
    <t>内水によって想定される浸水深</t>
    <rPh sb="0" eb="2">
      <t>ナイスイ</t>
    </rPh>
    <rPh sb="6" eb="8">
      <t>ソウテイ</t>
    </rPh>
    <rPh sb="11" eb="13">
      <t>シンスイ</t>
    </rPh>
    <rPh sb="13" eb="14">
      <t>フカ</t>
    </rPh>
    <phoneticPr fontId="74"/>
  </si>
  <si>
    <t>最終年度の事業完了日は当該年度の1月19日まで</t>
    <rPh sb="5" eb="7">
      <t>ジギョウ</t>
    </rPh>
    <rPh sb="7" eb="10">
      <t>カンリョウビ</t>
    </rPh>
    <rPh sb="11" eb="15">
      <t>トウガイネンド</t>
    </rPh>
    <phoneticPr fontId="18"/>
  </si>
  <si>
    <t>※1　８．に示すSIIの外部委託先は除きます。</t>
    <phoneticPr fontId="74"/>
  </si>
  <si>
    <t>←別機種の２台目を導入する場合は入力すること</t>
    <rPh sb="1" eb="2">
      <t>ベツ</t>
    </rPh>
    <rPh sb="2" eb="4">
      <t>キシュ</t>
    </rPh>
    <rPh sb="6" eb="8">
      <t>ダイメ</t>
    </rPh>
    <rPh sb="9" eb="11">
      <t>ドウニュウ</t>
    </rPh>
    <rPh sb="13" eb="15">
      <t>バアイ</t>
    </rPh>
    <rPh sb="16" eb="18">
      <t>ニュウリョク</t>
    </rPh>
    <phoneticPr fontId="79"/>
  </si>
  <si>
    <t>２．設置場所</t>
    <rPh sb="2" eb="4">
      <t>セッチ</t>
    </rPh>
    <rPh sb="4" eb="6">
      <t>バショ</t>
    </rPh>
    <phoneticPr fontId="72"/>
  </si>
  <si>
    <t>１戸あたりの台数を入力</t>
    <rPh sb="1" eb="2">
      <t>コ</t>
    </rPh>
    <rPh sb="6" eb="8">
      <t>ダイスウ</t>
    </rPh>
    <rPh sb="9" eb="11">
      <t>ニュウリョク</t>
    </rPh>
    <phoneticPr fontId="74"/>
  </si>
  <si>
    <t>←※設備費＋工事費が申請可能な導入価格以下でないと申請できないので注意すること</t>
    <rPh sb="2" eb="5">
      <t>セツビヒ</t>
    </rPh>
    <rPh sb="6" eb="9">
      <t>コウジヒ</t>
    </rPh>
    <rPh sb="10" eb="14">
      <t>シンセイカノウ</t>
    </rPh>
    <rPh sb="15" eb="17">
      <t>ドウニュウ</t>
    </rPh>
    <phoneticPr fontId="18"/>
  </si>
  <si>
    <t>個人情報の取得と利用について</t>
    <rPh sb="0" eb="4">
      <t>コジンジョウホウ</t>
    </rPh>
    <rPh sb="5" eb="7">
      <t>シュトク</t>
    </rPh>
    <rPh sb="8" eb="10">
      <t>リヨウ</t>
    </rPh>
    <phoneticPr fontId="72"/>
  </si>
  <si>
    <t>　私は、補助金の交付の申請を一般社団法人環境共創イニシアチブ（以下「SII」という。）に提出するに当たって、また、
  補助事業の実施期間内及び完了後においては、下記の事項について同意します。</t>
    <phoneticPr fontId="72"/>
  </si>
  <si>
    <t>(イ)	建設所在地、地域区分、建築区分、工法種別、延床面積等の建築地情報</t>
    <rPh sb="33" eb="34">
      <t>チ</t>
    </rPh>
    <phoneticPr fontId="74"/>
  </si>
  <si>
    <t>(ウ)	ZEH-M種別、外皮平均熱貫流率、導入設備種別等の性能情報</t>
    <rPh sb="29" eb="31">
      <t>セイノウ</t>
    </rPh>
    <phoneticPr fontId="74"/>
  </si>
  <si>
    <t>(エ)	一次エネルギー消費量（基準値、設計値、実績値）、発電量、売電量、買電量等のエネルギー使用情報</t>
    <rPh sb="39" eb="40">
      <t>トウ</t>
    </rPh>
    <phoneticPr fontId="74"/>
  </si>
  <si>
    <t>取得した個人情報は、以下の場合及び「５．」へ記載する提供先を除き、第三者への提供を行いません。提供が必要となる場合</t>
    <rPh sb="15" eb="16">
      <t>オヨ</t>
    </rPh>
    <phoneticPr fontId="72"/>
  </si>
  <si>
    <t>は、事前に提供先と提供目的、提供する項目等を明示し、ご本人に同意いただいたものに限ります。</t>
    <rPh sb="20" eb="21">
      <t>トウ</t>
    </rPh>
    <phoneticPr fontId="72"/>
  </si>
  <si>
    <t>(イ)	人の生命・身体又は財産の保護のために必要がある場合であって、同意を得ることが困難である場合</t>
    <phoneticPr fontId="74"/>
  </si>
  <si>
    <t>切なエネルギー需給構造の構築を図ること、及び住宅・建築物における脱炭素化を支援し、もって２０５０年までのカーボンニュートラル達</t>
    <rPh sb="25" eb="28">
      <t>ケンチクブツ</t>
    </rPh>
    <rPh sb="62" eb="63">
      <t>タチ</t>
    </rPh>
    <phoneticPr fontId="72"/>
  </si>
  <si>
    <t>上で、提供する場合があります。</t>
    <rPh sb="0" eb="1">
      <t>ウエ</t>
    </rPh>
    <phoneticPr fontId="74"/>
  </si>
  <si>
    <t>提供された個人情報を、個人情報に関する機密保持契約を締結している業務委託会社へ、利用目的の達成に必要な範囲で委託</t>
    <rPh sb="0" eb="2">
      <t>テイキョウ</t>
    </rPh>
    <rPh sb="5" eb="7">
      <t>コジン</t>
    </rPh>
    <rPh sb="7" eb="9">
      <t>ジョウホウ</t>
    </rPh>
    <rPh sb="11" eb="13">
      <t>コジン</t>
    </rPh>
    <rPh sb="13" eb="15">
      <t>ジョウホウ</t>
    </rPh>
    <rPh sb="16" eb="17">
      <t>カン</t>
    </rPh>
    <rPh sb="19" eb="21">
      <t>キミツ</t>
    </rPh>
    <rPh sb="21" eb="23">
      <t>ホジ</t>
    </rPh>
    <rPh sb="23" eb="25">
      <t>ケイヤク</t>
    </rPh>
    <rPh sb="26" eb="28">
      <t>テイケツ</t>
    </rPh>
    <rPh sb="32" eb="34">
      <t>ギョウム</t>
    </rPh>
    <rPh sb="34" eb="36">
      <t>イタク</t>
    </rPh>
    <rPh sb="36" eb="38">
      <t>ガイシャ</t>
    </rPh>
    <rPh sb="40" eb="42">
      <t>リヨウ</t>
    </rPh>
    <rPh sb="42" eb="44">
      <t>モクテキ</t>
    </rPh>
    <rPh sb="45" eb="47">
      <t>タッセイ</t>
    </rPh>
    <rPh sb="48" eb="50">
      <t>ヒツヨウ</t>
    </rPh>
    <rPh sb="51" eb="53">
      <t>ハンイ</t>
    </rPh>
    <rPh sb="54" eb="56">
      <t>イタク</t>
    </rPh>
    <phoneticPr fontId="72"/>
  </si>
  <si>
    <t>SIIに保有している個人データ、個人情報の利用目的の通知、個人情報の開示、内容の訂正、追加又は削除、利用の停止、消去及び</t>
    <phoneticPr fontId="72"/>
  </si>
  <si>
    <t>第三者への提供の停止等に誠実に対応いたします。手続きは下記の相談窓口までご連絡ください。請求内容を確認のうえ、対応い</t>
    <phoneticPr fontId="72"/>
  </si>
  <si>
    <t>本事業では、別表に示す提供先、利用目的で取得情報を提供します。各提供先に本事業で取得した情報を提供する場合は、提供元と</t>
    <rPh sb="0" eb="1">
      <t>ホン</t>
    </rPh>
    <rPh sb="1" eb="3">
      <t>ジギョウ</t>
    </rPh>
    <rPh sb="6" eb="7">
      <t>ベツ</t>
    </rPh>
    <rPh sb="7" eb="8">
      <t>ヒョウ</t>
    </rPh>
    <rPh sb="9" eb="10">
      <t>シメ</t>
    </rPh>
    <rPh sb="11" eb="13">
      <t>テイキョウ</t>
    </rPh>
    <rPh sb="13" eb="14">
      <t>サキ</t>
    </rPh>
    <rPh sb="15" eb="17">
      <t>リヨウ</t>
    </rPh>
    <rPh sb="17" eb="19">
      <t>モクテキ</t>
    </rPh>
    <rPh sb="20" eb="22">
      <t>シュトク</t>
    </rPh>
    <rPh sb="22" eb="24">
      <t>ジョウホウ</t>
    </rPh>
    <rPh sb="25" eb="27">
      <t>テイキョウ</t>
    </rPh>
    <rPh sb="31" eb="32">
      <t>カク</t>
    </rPh>
    <rPh sb="32" eb="34">
      <t>テイキョウ</t>
    </rPh>
    <rPh sb="34" eb="35">
      <t>サキ</t>
    </rPh>
    <rPh sb="36" eb="37">
      <t>ホン</t>
    </rPh>
    <rPh sb="37" eb="39">
      <t>ジギョウ</t>
    </rPh>
    <rPh sb="40" eb="42">
      <t>シュトク</t>
    </rPh>
    <rPh sb="44" eb="46">
      <t>ジョウホウ</t>
    </rPh>
    <rPh sb="47" eb="49">
      <t>テイキョウ</t>
    </rPh>
    <rPh sb="51" eb="53">
      <t>バアイ</t>
    </rPh>
    <rPh sb="55" eb="58">
      <t>テイキョウモト</t>
    </rPh>
    <phoneticPr fontId="72"/>
  </si>
  <si>
    <t>（別表）本事業における提供先※1、利用目的、提供情報</t>
    <rPh sb="1" eb="3">
      <t>ベッピョウ</t>
    </rPh>
    <phoneticPr fontId="72"/>
  </si>
  <si>
    <t>指定</t>
    <rPh sb="0" eb="2">
      <t>シテイ</t>
    </rPh>
    <phoneticPr fontId="18"/>
  </si>
  <si>
    <t>３．住戸情報入力</t>
    <rPh sb="2" eb="4">
      <t>ジュウコ</t>
    </rPh>
    <rPh sb="4" eb="6">
      <t>ジョウホウ</t>
    </rPh>
    <rPh sb="6" eb="8">
      <t>ニュウリョク</t>
    </rPh>
    <phoneticPr fontId="18"/>
  </si>
  <si>
    <t>３．住戸情報入力</t>
    <rPh sb="2" eb="4">
      <t>ジュウコ</t>
    </rPh>
    <rPh sb="4" eb="6">
      <t>ジョウホウ</t>
    </rPh>
    <rPh sb="6" eb="8">
      <t>ニュウリョク</t>
    </rPh>
    <phoneticPr fontId="72"/>
  </si>
  <si>
    <t>5．申請実務協力者（申請窓口を担当する者が申請者以外にいる場合）</t>
    <rPh sb="2" eb="9">
      <t>シンセイジツムキョウリョクシャ</t>
    </rPh>
    <rPh sb="10" eb="14">
      <t>シンセイマドクチ</t>
    </rPh>
    <rPh sb="15" eb="17">
      <t>タントウ</t>
    </rPh>
    <rPh sb="19" eb="20">
      <t>モノ</t>
    </rPh>
    <rPh sb="21" eb="26">
      <t>シンセイシャイガイ</t>
    </rPh>
    <rPh sb="29" eb="31">
      <t>バアイ</t>
    </rPh>
    <phoneticPr fontId="17"/>
  </si>
  <si>
    <t>法人名</t>
    <rPh sb="0" eb="2">
      <t>ホウジン</t>
    </rPh>
    <rPh sb="2" eb="3">
      <t>メイ</t>
    </rPh>
    <phoneticPr fontId="5"/>
  </si>
  <si>
    <t>記載事項がない場合は「－」を入力すること</t>
    <phoneticPr fontId="74"/>
  </si>
  <si>
    <t>記載事項がない場合は「－」を入力すること</t>
    <rPh sb="0" eb="2">
      <t>キサイ</t>
    </rPh>
    <rPh sb="2" eb="4">
      <t>ジコウ</t>
    </rPh>
    <rPh sb="7" eb="9">
      <t>バアイ</t>
    </rPh>
    <rPh sb="14" eb="16">
      <t>ニュウリョク</t>
    </rPh>
    <phoneticPr fontId="74"/>
  </si>
  <si>
    <t>電話番号</t>
    <rPh sb="0" eb="2">
      <t>デンワ</t>
    </rPh>
    <rPh sb="2" eb="4">
      <t>バンゴウ</t>
    </rPh>
    <phoneticPr fontId="5"/>
  </si>
  <si>
    <t>入力必須</t>
    <rPh sb="0" eb="2">
      <t>ニュウリョク</t>
    </rPh>
    <rPh sb="2" eb="4">
      <t>ヒッス</t>
    </rPh>
    <phoneticPr fontId="74"/>
  </si>
  <si>
    <t>記載事項がない場合は入力なしで可</t>
    <rPh sb="0" eb="2">
      <t>キサイ</t>
    </rPh>
    <rPh sb="2" eb="4">
      <t>ジコウ</t>
    </rPh>
    <rPh sb="7" eb="9">
      <t>バアイ</t>
    </rPh>
    <rPh sb="10" eb="12">
      <t>ニュウリョク</t>
    </rPh>
    <rPh sb="15" eb="16">
      <t>カ</t>
    </rPh>
    <phoneticPr fontId="74"/>
  </si>
  <si>
    <t>キャリアメール（携帯メール）は入力不可</t>
    <rPh sb="8" eb="10">
      <t>ケイタイ</t>
    </rPh>
    <rPh sb="15" eb="17">
      <t>ニュウリョク</t>
    </rPh>
    <rPh sb="17" eb="19">
      <t>フカ</t>
    </rPh>
    <phoneticPr fontId="74"/>
  </si>
  <si>
    <t>申請実務
協力者</t>
    <rPh sb="0" eb="2">
      <t>シンセイ</t>
    </rPh>
    <rPh sb="2" eb="4">
      <t>ジツム</t>
    </rPh>
    <rPh sb="5" eb="8">
      <t>キョウリョクシャ</t>
    </rPh>
    <phoneticPr fontId="18"/>
  </si>
  <si>
    <t>法人名</t>
    <rPh sb="0" eb="3">
      <t>ホウジンメイ</t>
    </rPh>
    <phoneticPr fontId="17"/>
  </si>
  <si>
    <t>6．他の補助金に関する事項</t>
    <rPh sb="2" eb="3">
      <t>ホカ</t>
    </rPh>
    <rPh sb="4" eb="7">
      <t>ホジョキン</t>
    </rPh>
    <rPh sb="8" eb="9">
      <t>カン</t>
    </rPh>
    <rPh sb="11" eb="13">
      <t>ジコウ</t>
    </rPh>
    <phoneticPr fontId="17"/>
  </si>
  <si>
    <t>7．資金調達計画</t>
    <rPh sb="2" eb="4">
      <t>シキン</t>
    </rPh>
    <rPh sb="4" eb="6">
      <t>チョウタツ</t>
    </rPh>
    <rPh sb="6" eb="8">
      <t>ケイカク</t>
    </rPh>
    <phoneticPr fontId="17"/>
  </si>
  <si>
    <t>8．事業に係る設計者等情報</t>
    <phoneticPr fontId="17"/>
  </si>
  <si>
    <t>9．屋上利用状況（資料提出不要）</t>
    <rPh sb="2" eb="4">
      <t>オクジョウ</t>
    </rPh>
    <rPh sb="4" eb="8">
      <t>リヨウジョウキョウ</t>
    </rPh>
    <rPh sb="9" eb="15">
      <t>シリョウテイシュツフヨウ</t>
    </rPh>
    <phoneticPr fontId="17"/>
  </si>
  <si>
    <t>公募要領P.52「申請実務協力者」を参照し、対象の場合に限り入力（ZEHデベロッパー登録名称と一致させること）</t>
    <rPh sb="0" eb="2">
      <t>コウボ</t>
    </rPh>
    <rPh sb="2" eb="4">
      <t>ヨウリョウ</t>
    </rPh>
    <rPh sb="9" eb="11">
      <t>シンセイ</t>
    </rPh>
    <rPh sb="11" eb="13">
      <t>ジツム</t>
    </rPh>
    <rPh sb="13" eb="16">
      <t>キョウリョクシャ</t>
    </rPh>
    <rPh sb="18" eb="20">
      <t>サンショウ</t>
    </rPh>
    <rPh sb="22" eb="24">
      <t>タイショウ</t>
    </rPh>
    <rPh sb="25" eb="27">
      <t>バアイ</t>
    </rPh>
    <rPh sb="28" eb="29">
      <t>カギ</t>
    </rPh>
    <rPh sb="30" eb="32">
      <t>ニュウリョク</t>
    </rPh>
    <rPh sb="42" eb="46">
      <t>トウロクメイショウ</t>
    </rPh>
    <rPh sb="47" eb="49">
      <t>イッチ</t>
    </rPh>
    <phoneticPr fontId="74"/>
  </si>
  <si>
    <t>（４）申請実務協力者</t>
    <rPh sb="3" eb="10">
      <t>シンセイジツムキョウリョクシャ</t>
    </rPh>
    <phoneticPr fontId="18"/>
  </si>
  <si>
    <t>所属部署</t>
    <rPh sb="0" eb="2">
      <t>ショゾク</t>
    </rPh>
    <rPh sb="2" eb="4">
      <t>ブショ</t>
    </rPh>
    <phoneticPr fontId="5"/>
  </si>
  <si>
    <t>担当者役職</t>
    <rPh sb="0" eb="3">
      <t>タントウシャ</t>
    </rPh>
    <rPh sb="3" eb="5">
      <t>ヤクショク</t>
    </rPh>
    <phoneticPr fontId="5"/>
  </si>
  <si>
    <t>担当者名</t>
    <rPh sb="0" eb="3">
      <t>タントウシャ</t>
    </rPh>
    <rPh sb="3" eb="4">
      <t>メイ</t>
    </rPh>
    <phoneticPr fontId="5"/>
  </si>
  <si>
    <t>住    所</t>
    <rPh sb="0" eb="1">
      <t>ジュウ</t>
    </rPh>
    <rPh sb="5" eb="6">
      <t>トコロ</t>
    </rPh>
    <phoneticPr fontId="5"/>
  </si>
  <si>
    <t>携帯電話番号</t>
    <rPh sb="0" eb="2">
      <t>ケイタイ</t>
    </rPh>
    <rPh sb="2" eb="4">
      <t>デンワ</t>
    </rPh>
    <rPh sb="4" eb="6">
      <t>バンゴウ</t>
    </rPh>
    <phoneticPr fontId="5"/>
  </si>
  <si>
    <t>E-MAIL</t>
  </si>
  <si>
    <t>（５）他の補助金に関する事項</t>
    <phoneticPr fontId="18"/>
  </si>
  <si>
    <t>（６）COOL CHOICE賛同登録</t>
    <phoneticPr fontId="18"/>
  </si>
  <si>
    <t>未取得の場合はその旨と取得時期を説明した紙面を添付すること</t>
    <rPh sb="0" eb="1">
      <t>ミ</t>
    </rPh>
    <rPh sb="1" eb="3">
      <t>シュトク</t>
    </rPh>
    <rPh sb="4" eb="6">
      <t>バアイ</t>
    </rPh>
    <rPh sb="9" eb="10">
      <t>ムネ</t>
    </rPh>
    <rPh sb="11" eb="13">
      <t>シュトク</t>
    </rPh>
    <rPh sb="13" eb="15">
      <t>ジキ</t>
    </rPh>
    <rPh sb="16" eb="18">
      <t>セツメイ</t>
    </rPh>
    <rPh sb="20" eb="22">
      <t>シメン</t>
    </rPh>
    <rPh sb="23" eb="25">
      <t>テンプ</t>
    </rPh>
    <phoneticPr fontId="16"/>
  </si>
  <si>
    <t>・定額単価表を用いない設備を導入する場合は
  設備ごとに機器表/仕様書またはカタログ等を添付すること
・設備工事ごとに編集しカラー印刷すること
（例）空調設備・機器表・設備設置図</t>
    <rPh sb="45" eb="47">
      <t>テンプ</t>
    </rPh>
    <phoneticPr fontId="18"/>
  </si>
  <si>
    <t>ＭＥＭＳを導入する場合は見積明細書と併せて提出すること</t>
    <rPh sb="5" eb="7">
      <t>ドウニュウ</t>
    </rPh>
    <rPh sb="9" eb="11">
      <t>バアイ</t>
    </rPh>
    <rPh sb="12" eb="14">
      <t>ミツモリ</t>
    </rPh>
    <rPh sb="14" eb="16">
      <t>メイサイ</t>
    </rPh>
    <rPh sb="16" eb="17">
      <t>ショ</t>
    </rPh>
    <rPh sb="18" eb="19">
      <t>アワ</t>
    </rPh>
    <rPh sb="21" eb="23">
      <t>テイシュツ</t>
    </rPh>
    <phoneticPr fontId="18"/>
  </si>
  <si>
    <t>専有部又は共用部に導入する場合は提出すること
共用部に導入する場合は見積明細書も提出すること</t>
    <rPh sb="0" eb="3">
      <t>センユウブ</t>
    </rPh>
    <rPh sb="3" eb="4">
      <t>マタ</t>
    </rPh>
    <rPh sb="5" eb="8">
      <t>キョウヨウブ</t>
    </rPh>
    <rPh sb="23" eb="26">
      <t>キョウヨウブ</t>
    </rPh>
    <rPh sb="27" eb="29">
      <t>ドウニュウ</t>
    </rPh>
    <rPh sb="31" eb="33">
      <t>バアイ</t>
    </rPh>
    <rPh sb="34" eb="36">
      <t>ミツモリ</t>
    </rPh>
    <rPh sb="36" eb="39">
      <t>メイサイショ</t>
    </rPh>
    <rPh sb="40" eb="42">
      <t>テイシュツ</t>
    </rPh>
    <phoneticPr fontId="18"/>
  </si>
  <si>
    <t>直近１期分を提出すること　
※共同申請の場合は全申請者分
（個人事業主の場合は確定申告書類の写し）</t>
    <rPh sb="0" eb="2">
      <t>チョッキン</t>
    </rPh>
    <rPh sb="3" eb="4">
      <t>キ</t>
    </rPh>
    <rPh sb="4" eb="5">
      <t>ブン</t>
    </rPh>
    <rPh sb="6" eb="8">
      <t>テイシュツ</t>
    </rPh>
    <rPh sb="15" eb="17">
      <t>キョウドウ</t>
    </rPh>
    <rPh sb="17" eb="19">
      <t>シンセイ</t>
    </rPh>
    <rPh sb="20" eb="22">
      <t>バアイ</t>
    </rPh>
    <rPh sb="23" eb="24">
      <t>ゼン</t>
    </rPh>
    <rPh sb="24" eb="27">
      <t>シンセイシャ</t>
    </rPh>
    <rPh sb="27" eb="28">
      <t>ブン</t>
    </rPh>
    <rPh sb="30" eb="32">
      <t>コジン</t>
    </rPh>
    <rPh sb="32" eb="35">
      <t>ジギョウヌシ</t>
    </rPh>
    <rPh sb="36" eb="38">
      <t>バアイ</t>
    </rPh>
    <rPh sb="39" eb="41">
      <t>カクテイ</t>
    </rPh>
    <rPh sb="41" eb="43">
      <t>シンコク</t>
    </rPh>
    <rPh sb="43" eb="45">
      <t>ショルイ</t>
    </rPh>
    <rPh sb="46" eb="47">
      <t>ウツ</t>
    </rPh>
    <phoneticPr fontId="74"/>
  </si>
  <si>
    <t>・定額単価積み上げ方式を用いない設備を導入する場合は
  「8．費用明細書（共用部）」と併せて必ず提出すること</t>
    <rPh sb="1" eb="3">
      <t>テイガク</t>
    </rPh>
    <rPh sb="3" eb="5">
      <t>タンカ</t>
    </rPh>
    <rPh sb="5" eb="6">
      <t>ツ</t>
    </rPh>
    <rPh sb="7" eb="8">
      <t>ア</t>
    </rPh>
    <rPh sb="9" eb="11">
      <t>ホウシキ</t>
    </rPh>
    <rPh sb="12" eb="13">
      <t>モチ</t>
    </rPh>
    <rPh sb="16" eb="18">
      <t>セツビ</t>
    </rPh>
    <rPh sb="19" eb="21">
      <t>ドウニュウ</t>
    </rPh>
    <rPh sb="23" eb="25">
      <t>バアイ</t>
    </rPh>
    <rPh sb="32" eb="34">
      <t>ヒヨウ</t>
    </rPh>
    <rPh sb="34" eb="37">
      <t>メイサイショ</t>
    </rPh>
    <rPh sb="38" eb="41">
      <t>キョウヨウブ</t>
    </rPh>
    <rPh sb="44" eb="45">
      <t>アワ</t>
    </rPh>
    <rPh sb="47" eb="48">
      <t>カナラ</t>
    </rPh>
    <rPh sb="49" eb="51">
      <t>テイシュツ</t>
    </rPh>
    <phoneticPr fontId="16"/>
  </si>
  <si>
    <t>８-１～４．費用明細書（共用部）</t>
    <rPh sb="6" eb="8">
      <t>ヒヨウ</t>
    </rPh>
    <rPh sb="8" eb="10">
      <t>メイサイ</t>
    </rPh>
    <rPh sb="10" eb="11">
      <t>ショ</t>
    </rPh>
    <phoneticPr fontId="18"/>
  </si>
  <si>
    <t>７．共用部空調設備費用算出シート</t>
    <phoneticPr fontId="18"/>
  </si>
  <si>
    <t>６-１～４．共用部定額単価算出シート</t>
    <phoneticPr fontId="18"/>
  </si>
  <si>
    <t>４．補助対象経費総括表（まとめ）</t>
    <rPh sb="2" eb="4">
      <t>ホジョ</t>
    </rPh>
    <rPh sb="4" eb="6">
      <t>タイショウ</t>
    </rPh>
    <rPh sb="6" eb="8">
      <t>ケイヒ</t>
    </rPh>
    <rPh sb="8" eb="11">
      <t>ソウカツヒョウ</t>
    </rPh>
    <phoneticPr fontId="16"/>
  </si>
  <si>
    <t>１０．ＭＥＭＳ補助対象経費算出シート</t>
    <rPh sb="7" eb="13">
      <t>ホジョタイショウケイヒ</t>
    </rPh>
    <rPh sb="13" eb="15">
      <t>サンシュツ</t>
    </rPh>
    <phoneticPr fontId="18"/>
  </si>
  <si>
    <t>１１．パネルラジエーター設備費用算出シート</t>
    <phoneticPr fontId="18"/>
  </si>
  <si>
    <t>１２．水害等の災害時の電源確保に配慮した蓄電システム導入計画</t>
    <rPh sb="3" eb="6">
      <t>スイガイトウ</t>
    </rPh>
    <rPh sb="7" eb="10">
      <t>サイガイジ</t>
    </rPh>
    <rPh sb="11" eb="15">
      <t>デンゲンカクホ</t>
    </rPh>
    <rPh sb="16" eb="18">
      <t>ハイリョ</t>
    </rPh>
    <rPh sb="20" eb="22">
      <t>チクデン</t>
    </rPh>
    <rPh sb="26" eb="30">
      <t>ドウニュウケイカク</t>
    </rPh>
    <phoneticPr fontId="18"/>
  </si>
  <si>
    <r>
      <rPr>
        <sz val="14"/>
        <color rgb="FFFF0000"/>
        <rFont val="Yu Gothic UI"/>
        <family val="3"/>
        <charset val="128"/>
      </rPr>
      <t>・押印不要</t>
    </r>
    <r>
      <rPr>
        <sz val="14"/>
        <color rgb="FF000000"/>
        <rFont val="Yu Gothic UI"/>
        <family val="3"/>
        <charset val="128"/>
      </rPr>
      <t xml:space="preserve">
・共同申請の場合は、全申請者分記載すること</t>
    </r>
    <rPh sb="1" eb="3">
      <t>オウイン</t>
    </rPh>
    <rPh sb="3" eb="5">
      <t>フヨウ</t>
    </rPh>
    <rPh sb="21" eb="23">
      <t>キサイ</t>
    </rPh>
    <phoneticPr fontId="74"/>
  </si>
  <si>
    <r>
      <t xml:space="preserve">・共同申請の場合は、全申請者分記載すること
</t>
    </r>
    <r>
      <rPr>
        <sz val="14"/>
        <color rgb="FFFF0000"/>
        <rFont val="Yu Gothic UI"/>
        <family val="3"/>
        <charset val="128"/>
      </rPr>
      <t>・申請者の押印不要</t>
    </r>
    <rPh sb="1" eb="3">
      <t>キョウドウ</t>
    </rPh>
    <rPh sb="3" eb="5">
      <t>シンセイ</t>
    </rPh>
    <rPh sb="6" eb="8">
      <t>バアイ</t>
    </rPh>
    <rPh sb="10" eb="11">
      <t>ゼン</t>
    </rPh>
    <rPh sb="11" eb="14">
      <t>シンセイシャ</t>
    </rPh>
    <rPh sb="14" eb="15">
      <t>ブン</t>
    </rPh>
    <rPh sb="15" eb="17">
      <t>キサイ</t>
    </rPh>
    <rPh sb="23" eb="25">
      <t>シンセイ</t>
    </rPh>
    <rPh sb="25" eb="26">
      <t>シャ</t>
    </rPh>
    <phoneticPr fontId="16"/>
  </si>
  <si>
    <t>様式第１</t>
    <rPh sb="0" eb="2">
      <t>ヨウシキ</t>
    </rPh>
    <rPh sb="2" eb="3">
      <t>ダイ</t>
    </rPh>
    <phoneticPr fontId="16"/>
  </si>
  <si>
    <t>←４.補助対象経費総括表（まとめ）から反映されています。</t>
    <rPh sb="3" eb="9">
      <t>ホジョタイショウケイヒ</t>
    </rPh>
    <rPh sb="9" eb="12">
      <t>ソウカツヒョウ</t>
    </rPh>
    <rPh sb="19" eb="21">
      <t>ハンエイ</t>
    </rPh>
    <phoneticPr fontId="17"/>
  </si>
  <si>
    <t>役職</t>
    <rPh sb="0" eb="2">
      <t>ヤクショク</t>
    </rPh>
    <phoneticPr fontId="18"/>
  </si>
  <si>
    <t>氏名</t>
    <rPh sb="0" eb="2">
      <t>シメイ</t>
    </rPh>
    <phoneticPr fontId="18"/>
  </si>
  <si>
    <t>一般社団法人　環境共創イニシアチブ</t>
    <phoneticPr fontId="72"/>
  </si>
  <si>
    <t>代表理事　　村上　孝　　殿</t>
    <rPh sb="0" eb="1">
      <t>ダイ</t>
    </rPh>
    <rPh sb="1" eb="2">
      <t>ヒョウ</t>
    </rPh>
    <rPh sb="2" eb="3">
      <t>リ</t>
    </rPh>
    <rPh sb="3" eb="4">
      <t>コト</t>
    </rPh>
    <rPh sb="6" eb="8">
      <t>ムラカミ</t>
    </rPh>
    <rPh sb="9" eb="10">
      <t>タカシ</t>
    </rPh>
    <rPh sb="12" eb="13">
      <t>ドノ</t>
    </rPh>
    <phoneticPr fontId="72"/>
  </si>
  <si>
    <t>　私は、補助金の交付の申請を一般社団法人環境共創イニシアチブ（以下「SII」という。）に提出するに当たって、また、
  補助事業の実施期間内及び完了後においては、下記の事項について誓約します。
　この誓約が虚偽であり、又はこの誓約に反したことにより、当方が不利益を被ることとなっても、一切異議は申し立てません。</t>
    <phoneticPr fontId="72"/>
  </si>
  <si>
    <t>交付申請</t>
    <rPh sb="0" eb="2">
      <t>コウフ</t>
    </rPh>
    <rPh sb="2" eb="4">
      <t>シンセイ</t>
    </rPh>
    <phoneticPr fontId="72"/>
  </si>
  <si>
    <t>本事業の交付規程及び公募要領の内容を全て承知の上で、申請者の役割及び要件等について確認し、了承している。</t>
    <rPh sb="26" eb="28">
      <t>シンセイ</t>
    </rPh>
    <rPh sb="28" eb="29">
      <t>シャ</t>
    </rPh>
    <phoneticPr fontId="72"/>
  </si>
  <si>
    <t>暴力団排除</t>
    <rPh sb="0" eb="3">
      <t>ボウリョクダン</t>
    </rPh>
    <rPh sb="3" eb="5">
      <t>ハイジョ</t>
    </rPh>
    <phoneticPr fontId="72"/>
  </si>
  <si>
    <t>交付決定前の事業着手の禁止</t>
    <rPh sb="0" eb="2">
      <t>コウフ</t>
    </rPh>
    <rPh sb="2" eb="4">
      <t>ケッテイ</t>
    </rPh>
    <rPh sb="4" eb="5">
      <t>マエ</t>
    </rPh>
    <rPh sb="6" eb="8">
      <t>ジギョウ</t>
    </rPh>
    <rPh sb="8" eb="10">
      <t>チャクシュ</t>
    </rPh>
    <rPh sb="11" eb="13">
      <t>キンシ</t>
    </rPh>
    <phoneticPr fontId="72"/>
  </si>
  <si>
    <t>交付決定通知書を受領する前に本事業に着手した場合には、補助金の交付対象とならないことを了承している。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チャクシュ</t>
    </rPh>
    <rPh sb="22" eb="24">
      <t>バアイ</t>
    </rPh>
    <rPh sb="27" eb="30">
      <t>ホジョキン</t>
    </rPh>
    <rPh sb="31" eb="33">
      <t>コウフ</t>
    </rPh>
    <rPh sb="33" eb="35">
      <t>タイショウ</t>
    </rPh>
    <rPh sb="43" eb="45">
      <t>リョウショウ</t>
    </rPh>
    <phoneticPr fontId="72"/>
  </si>
  <si>
    <t>重複申請の禁止</t>
    <rPh sb="0" eb="2">
      <t>ジュウフク</t>
    </rPh>
    <rPh sb="2" eb="4">
      <t>シンセイ</t>
    </rPh>
    <rPh sb="5" eb="7">
      <t>キンシ</t>
    </rPh>
    <phoneticPr fontId="72"/>
  </si>
  <si>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72"/>
  </si>
  <si>
    <t>申請の無効</t>
    <rPh sb="0" eb="2">
      <t>シンセイ</t>
    </rPh>
    <rPh sb="3" eb="5">
      <t>ムコウ</t>
    </rPh>
    <phoneticPr fontId="72"/>
  </si>
  <si>
    <t>申請書及び添付書類一式について責任をもち、虚偽、不正の記入が一切ないことを確認している。</t>
    <phoneticPr fontId="72"/>
  </si>
  <si>
    <t>万が一、違反する行為が発生した場合の罰則等を理解し、了承している。</t>
    <phoneticPr fontId="72"/>
  </si>
  <si>
    <t>個人情報の利用</t>
    <rPh sb="5" eb="7">
      <t>リヨウ</t>
    </rPh>
    <phoneticPr fontId="72"/>
  </si>
  <si>
    <t>SIIが取得した個人情報等については、申請に係る事務処理に利用する他、個人情報の保護に関する法律</t>
    <rPh sb="4" eb="6">
      <t>シュトク</t>
    </rPh>
    <rPh sb="8" eb="10">
      <t>コジン</t>
    </rPh>
    <rPh sb="10" eb="12">
      <t>ジョウホウ</t>
    </rPh>
    <rPh sb="12" eb="13">
      <t>ナド</t>
    </rPh>
    <rPh sb="19" eb="21">
      <t>シンセイ</t>
    </rPh>
    <rPh sb="22" eb="23">
      <t>カカワ</t>
    </rPh>
    <rPh sb="24" eb="26">
      <t>ジム</t>
    </rPh>
    <rPh sb="26" eb="28">
      <t>ショリ</t>
    </rPh>
    <rPh sb="29" eb="31">
      <t>リヨウ</t>
    </rPh>
    <rPh sb="33" eb="34">
      <t>ホカ</t>
    </rPh>
    <rPh sb="35" eb="37">
      <t>コジン</t>
    </rPh>
    <rPh sb="37" eb="39">
      <t>ジョウホウ</t>
    </rPh>
    <rPh sb="40" eb="42">
      <t>ホゴ</t>
    </rPh>
    <rPh sb="43" eb="44">
      <t>カン</t>
    </rPh>
    <rPh sb="46" eb="48">
      <t>ホウリツ</t>
    </rPh>
    <phoneticPr fontId="72"/>
  </si>
  <si>
    <t>（平成１５年法律第５７号）に基づいた上で、SIIが開催するセミナー、シンポジウム、本事業の効果検証の</t>
    <rPh sb="1" eb="3">
      <t>ヘイセイ</t>
    </rPh>
    <rPh sb="5" eb="6">
      <t>ネン</t>
    </rPh>
    <rPh sb="6" eb="8">
      <t>ホウリツ</t>
    </rPh>
    <rPh sb="8" eb="9">
      <t>ダイ</t>
    </rPh>
    <rPh sb="11" eb="12">
      <t>ゴウ</t>
    </rPh>
    <rPh sb="14" eb="15">
      <t>モト</t>
    </rPh>
    <rPh sb="18" eb="19">
      <t>ウエ</t>
    </rPh>
    <phoneticPr fontId="72"/>
  </si>
  <si>
    <t>ための調査・分析、SIIが作成するパンフレット・事例集、国が行うその他調査業務等に利用されることがあり、</t>
    <phoneticPr fontId="72"/>
  </si>
  <si>
    <t>その場合、国が指定する外部機関に個人情報等が提供されることに同意している。</t>
    <rPh sb="20" eb="21">
      <t>ナド</t>
    </rPh>
    <phoneticPr fontId="72"/>
  </si>
  <si>
    <t>また、本情報が同一の設備等に対し、国から他の補助金を受けていないかを調査するために利用されることに同意している。</t>
    <rPh sb="3" eb="4">
      <t>ホン</t>
    </rPh>
    <rPh sb="4" eb="6">
      <t>ジョウホウ</t>
    </rPh>
    <rPh sb="49" eb="51">
      <t>ドウイ</t>
    </rPh>
    <phoneticPr fontId="72"/>
  </si>
  <si>
    <t>申請内容の変更及び取下げ</t>
    <rPh sb="0" eb="2">
      <t>シンセイ</t>
    </rPh>
    <rPh sb="2" eb="4">
      <t>ナイヨウ</t>
    </rPh>
    <rPh sb="5" eb="7">
      <t>ヘンコウ</t>
    </rPh>
    <rPh sb="7" eb="8">
      <t>オヨ</t>
    </rPh>
    <rPh sb="9" eb="11">
      <t>トリサ</t>
    </rPh>
    <phoneticPr fontId="72"/>
  </si>
  <si>
    <t>申請書の提出後に申請内容に変更が発生した場合には、SIIに速やかに報告することを了承している。</t>
    <rPh sb="0" eb="2">
      <t>シンセイ</t>
    </rPh>
    <rPh sb="2" eb="3">
      <t>ショ</t>
    </rPh>
    <rPh sb="4" eb="6">
      <t>テイシュツ</t>
    </rPh>
    <rPh sb="6" eb="7">
      <t>ゴ</t>
    </rPh>
    <rPh sb="8" eb="10">
      <t>シンセイ</t>
    </rPh>
    <rPh sb="10" eb="12">
      <t>ナイヨウ</t>
    </rPh>
    <rPh sb="13" eb="15">
      <t>ヘンコウ</t>
    </rPh>
    <rPh sb="16" eb="18">
      <t>ハッセイ</t>
    </rPh>
    <rPh sb="20" eb="22">
      <t>バアイ</t>
    </rPh>
    <rPh sb="29" eb="30">
      <t>スミ</t>
    </rPh>
    <rPh sb="33" eb="35">
      <t>ホウコク</t>
    </rPh>
    <rPh sb="40" eb="42">
      <t>リョウショウ</t>
    </rPh>
    <phoneticPr fontId="72"/>
  </si>
  <si>
    <t>万が一、違反する行為が発生した場合は、SIIの指示に従い申請書の取下げを行うことに同意している。</t>
    <rPh sb="0" eb="1">
      <t>マン</t>
    </rPh>
    <rPh sb="2" eb="3">
      <t>イチ</t>
    </rPh>
    <rPh sb="4" eb="6">
      <t>イハン</t>
    </rPh>
    <rPh sb="8" eb="10">
      <t>コウイ</t>
    </rPh>
    <rPh sb="11" eb="13">
      <t>ハッセイ</t>
    </rPh>
    <rPh sb="15" eb="17">
      <t>バアイ</t>
    </rPh>
    <rPh sb="23" eb="25">
      <t>シジ</t>
    </rPh>
    <rPh sb="26" eb="27">
      <t>シタガ</t>
    </rPh>
    <rPh sb="28" eb="30">
      <t>シンセイ</t>
    </rPh>
    <rPh sb="30" eb="31">
      <t>ショ</t>
    </rPh>
    <rPh sb="32" eb="34">
      <t>トリサ</t>
    </rPh>
    <rPh sb="36" eb="37">
      <t>オコナ</t>
    </rPh>
    <rPh sb="41" eb="43">
      <t>ドウイ</t>
    </rPh>
    <phoneticPr fontId="72"/>
  </si>
  <si>
    <t>現地調査等の協力</t>
    <rPh sb="0" eb="2">
      <t>ゲンチ</t>
    </rPh>
    <rPh sb="2" eb="4">
      <t>チョウサ</t>
    </rPh>
    <rPh sb="4" eb="5">
      <t>トウ</t>
    </rPh>
    <rPh sb="6" eb="8">
      <t>キョウリョク</t>
    </rPh>
    <phoneticPr fontId="72"/>
  </si>
  <si>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72"/>
  </si>
  <si>
    <t>事業の不履行等</t>
    <rPh sb="0" eb="2">
      <t>ジギョウ</t>
    </rPh>
    <rPh sb="3" eb="6">
      <t>フリコウ</t>
    </rPh>
    <rPh sb="6" eb="7">
      <t>トウ</t>
    </rPh>
    <phoneticPr fontId="72"/>
  </si>
  <si>
    <t>申請者がSIIに連絡することを怠ったことにより、事業の不履行等が生じ審査が継続できないとSIIが</t>
    <rPh sb="0" eb="3">
      <t>シンセイシャ</t>
    </rPh>
    <rPh sb="8" eb="10">
      <t>レンラク</t>
    </rPh>
    <rPh sb="15" eb="16">
      <t>オコタ</t>
    </rPh>
    <rPh sb="32" eb="33">
      <t>ショウ</t>
    </rPh>
    <rPh sb="34" eb="36">
      <t>シンサ</t>
    </rPh>
    <rPh sb="37" eb="39">
      <t>ケイゾク</t>
    </rPh>
    <phoneticPr fontId="72"/>
  </si>
  <si>
    <t>判断した場合は、当該申請者の申請及び登録を無効とすることができることを理解し、了承している。</t>
    <rPh sb="35" eb="37">
      <t>リカイ</t>
    </rPh>
    <rPh sb="39" eb="41">
      <t>リョウショウ</t>
    </rPh>
    <phoneticPr fontId="72"/>
  </si>
  <si>
    <t>10.</t>
    <phoneticPr fontId="72"/>
  </si>
  <si>
    <t>免責</t>
    <rPh sb="0" eb="2">
      <t>メンセキ</t>
    </rPh>
    <phoneticPr fontId="72"/>
  </si>
  <si>
    <t>SIIは、ＺＥＨデベロッパー、補助事業者（補助事業を行おうとするもの）、申請実務協力者、その他の者との</t>
    <rPh sb="21" eb="23">
      <t>ホジョ</t>
    </rPh>
    <rPh sb="23" eb="25">
      <t>ジギョウ</t>
    </rPh>
    <rPh sb="26" eb="27">
      <t>オコナ</t>
    </rPh>
    <rPh sb="36" eb="38">
      <t>シンセイ</t>
    </rPh>
    <rPh sb="38" eb="40">
      <t>ジツム</t>
    </rPh>
    <rPh sb="40" eb="42">
      <t>キョウリョク</t>
    </rPh>
    <rPh sb="42" eb="43">
      <t>シャ</t>
    </rPh>
    <phoneticPr fontId="72"/>
  </si>
  <si>
    <t>間に生じるトラブルや損害について、一切の関与・責任を負わないことを理解し、了承している。</t>
    <rPh sb="26" eb="27">
      <t>オ</t>
    </rPh>
    <rPh sb="33" eb="35">
      <t>リカイ</t>
    </rPh>
    <rPh sb="37" eb="39">
      <t>リョウショウ</t>
    </rPh>
    <phoneticPr fontId="72"/>
  </si>
  <si>
    <t>11.</t>
    <phoneticPr fontId="72"/>
  </si>
  <si>
    <t>事業の内容変更、終了</t>
    <rPh sb="0" eb="2">
      <t>ジギョウ</t>
    </rPh>
    <rPh sb="3" eb="5">
      <t>ナイヨウ</t>
    </rPh>
    <rPh sb="5" eb="7">
      <t>ヘンコウ</t>
    </rPh>
    <rPh sb="8" eb="10">
      <t>シュウリョウ</t>
    </rPh>
    <phoneticPr fontId="72"/>
  </si>
  <si>
    <t>SIIは、国との協議に基づき、本事業を終了、又はその制度内容の変更を行うことができることを承知している。</t>
    <rPh sb="31" eb="33">
      <t>ヘンコウ</t>
    </rPh>
    <rPh sb="34" eb="35">
      <t>オコナ</t>
    </rPh>
    <rPh sb="45" eb="47">
      <t>ショウチ</t>
    </rPh>
    <phoneticPr fontId="72"/>
  </si>
  <si>
    <t>12.</t>
    <phoneticPr fontId="74"/>
  </si>
  <si>
    <t>複数年度事業について</t>
    <rPh sb="0" eb="4">
      <t>フクスウネンド</t>
    </rPh>
    <rPh sb="4" eb="6">
      <t>ジギョウ</t>
    </rPh>
    <phoneticPr fontId="72"/>
  </si>
  <si>
    <t>本年度の交付決定は、翌年度以降の交付決定を保証するものではないことを了承している。翌年度以後において公募予算額を</t>
    <rPh sb="0" eb="3">
      <t>ホンネンド</t>
    </rPh>
    <rPh sb="4" eb="8">
      <t>コウフケッテイ</t>
    </rPh>
    <rPh sb="10" eb="13">
      <t>ヨクネンド</t>
    </rPh>
    <rPh sb="13" eb="15">
      <t>イコウ</t>
    </rPh>
    <rPh sb="16" eb="20">
      <t>コウフケッテイ</t>
    </rPh>
    <rPh sb="21" eb="23">
      <t>ホショウ</t>
    </rPh>
    <rPh sb="34" eb="36">
      <t>リョウショウ</t>
    </rPh>
    <rPh sb="41" eb="44">
      <t>ヨクネンド</t>
    </rPh>
    <rPh sb="44" eb="46">
      <t>イゴ</t>
    </rPh>
    <rPh sb="50" eb="52">
      <t>コウボ</t>
    </rPh>
    <rPh sb="52" eb="55">
      <t>ヨサンガク</t>
    </rPh>
    <phoneticPr fontId="72"/>
  </si>
  <si>
    <t>超える申請があった場合等には、補助金額が減額される（状況によっては交付決定されない）場合がある。その場合でも、</t>
    <rPh sb="0" eb="1">
      <t>コ</t>
    </rPh>
    <rPh sb="3" eb="5">
      <t>シンセイ</t>
    </rPh>
    <rPh sb="9" eb="11">
      <t>バアイ</t>
    </rPh>
    <phoneticPr fontId="72"/>
  </si>
  <si>
    <t>原則、竣工まで事業を継続すること、及び、途中で事業を中止した場合には、原則として既に交付した補助金の返還が必要と</t>
    <phoneticPr fontId="74"/>
  </si>
  <si>
    <t>なる場合があることを了承している。</t>
  </si>
  <si>
    <t>上記を誓約し、申請内容に間違いがないことを確認した上で署名します。</t>
    <rPh sb="3" eb="5">
      <t>セイヤク</t>
    </rPh>
    <phoneticPr fontId="72"/>
  </si>
  <si>
    <t>申請者1</t>
    <rPh sb="0" eb="3">
      <t>シンセイシャ</t>
    </rPh>
    <phoneticPr fontId="72"/>
  </si>
  <si>
    <t>名称</t>
    <rPh sb="0" eb="2">
      <t>メイショウ</t>
    </rPh>
    <phoneticPr fontId="85"/>
  </si>
  <si>
    <t>代表者等名</t>
    <phoneticPr fontId="85"/>
  </si>
  <si>
    <t>役職</t>
    <rPh sb="0" eb="2">
      <t>ヤクショク</t>
    </rPh>
    <phoneticPr fontId="74"/>
  </si>
  <si>
    <t>氏名</t>
    <rPh sb="0" eb="2">
      <t>シメイ</t>
    </rPh>
    <phoneticPr fontId="74"/>
  </si>
  <si>
    <t>申請者2</t>
    <rPh sb="0" eb="3">
      <t>シンセイシャ</t>
    </rPh>
    <phoneticPr fontId="72"/>
  </si>
  <si>
    <t>←共同申請の場合、左端の「＋」を出現させたうえで出力を行うこと</t>
    <phoneticPr fontId="74"/>
  </si>
  <si>
    <t>申請者3</t>
    <rPh sb="0" eb="3">
      <t>シンセイシャ</t>
    </rPh>
    <phoneticPr fontId="72"/>
  </si>
  <si>
    <t>申請者4</t>
    <rPh sb="0" eb="3">
      <t>シンセイシャ</t>
    </rPh>
    <phoneticPr fontId="72"/>
  </si>
  <si>
    <t>本年度 交付申請時</t>
    <rPh sb="0" eb="3">
      <t>ホンネンド</t>
    </rPh>
    <rPh sb="1" eb="3">
      <t>ネンド</t>
    </rPh>
    <rPh sb="4" eb="6">
      <t>コウフ</t>
    </rPh>
    <rPh sb="6" eb="8">
      <t>シンセイ</t>
    </rPh>
    <rPh sb="8" eb="9">
      <t>ジ</t>
    </rPh>
    <phoneticPr fontId="72"/>
  </si>
  <si>
    <t>⑨の金額を「３．住戸情報入力」シートの蓄電システムの補助対象経費の欄に記入すること</t>
    <phoneticPr fontId="18"/>
  </si>
  <si>
    <t>本シートに無い情報は、各種申請様式に直接入力すること。</t>
    <phoneticPr fontId="18"/>
  </si>
  <si>
    <t>◆金額に係る項目を入力する際は「単価」、「補助事業に要する経費」の数量、「補助対象経費」の数量を入力する。他の欄には数式が入っているので注意すること。</t>
    <rPh sb="1" eb="3">
      <t>キンガク</t>
    </rPh>
    <rPh sb="4" eb="5">
      <t>カカワ</t>
    </rPh>
    <rPh sb="6" eb="8">
      <t>コウモク</t>
    </rPh>
    <rPh sb="9" eb="11">
      <t>ニュウリョク</t>
    </rPh>
    <rPh sb="13" eb="14">
      <t>サイ</t>
    </rPh>
    <rPh sb="16" eb="18">
      <t>タンカ</t>
    </rPh>
    <rPh sb="21" eb="23">
      <t>ホジョ</t>
    </rPh>
    <rPh sb="23" eb="25">
      <t>ジギョウ</t>
    </rPh>
    <rPh sb="26" eb="27">
      <t>ヨウ</t>
    </rPh>
    <rPh sb="29" eb="31">
      <t>ケイヒ</t>
    </rPh>
    <rPh sb="33" eb="35">
      <t>スウリョウ</t>
    </rPh>
    <rPh sb="37" eb="39">
      <t>ホジョ</t>
    </rPh>
    <rPh sb="39" eb="41">
      <t>タイショウ</t>
    </rPh>
    <rPh sb="41" eb="43">
      <t>ケイヒ</t>
    </rPh>
    <rPh sb="45" eb="47">
      <t>スウリョウ</t>
    </rPh>
    <rPh sb="48" eb="50">
      <t>ニュウリョク</t>
    </rPh>
    <rPh sb="53" eb="54">
      <t>ホカ</t>
    </rPh>
    <rPh sb="55" eb="56">
      <t>ラン</t>
    </rPh>
    <rPh sb="58" eb="60">
      <t>スウシキ</t>
    </rPh>
    <rPh sb="61" eb="62">
      <t>ハイ</t>
    </rPh>
    <rPh sb="68" eb="70">
      <t>チュウイ</t>
    </rPh>
    <phoneticPr fontId="72"/>
  </si>
  <si>
    <t>４．補助対象経費総括表（まとめ）</t>
    <rPh sb="2" eb="4">
      <t>ホジョ</t>
    </rPh>
    <rPh sb="4" eb="6">
      <t>タイショウ</t>
    </rPh>
    <rPh sb="6" eb="8">
      <t>ケイヒ</t>
    </rPh>
    <rPh sb="8" eb="11">
      <t>ソウカツヒョウ</t>
    </rPh>
    <phoneticPr fontId="17"/>
  </si>
  <si>
    <t>５-１．補助対象経費総括表</t>
    <rPh sb="4" eb="6">
      <t>ホジョ</t>
    </rPh>
    <rPh sb="6" eb="8">
      <t>タイショウ</t>
    </rPh>
    <rPh sb="8" eb="10">
      <t>ケイヒ</t>
    </rPh>
    <rPh sb="10" eb="13">
      <t>ソウカツヒョウ</t>
    </rPh>
    <phoneticPr fontId="17"/>
  </si>
  <si>
    <t>５-２．補助対象経費総括表</t>
    <rPh sb="4" eb="6">
      <t>ホジョ</t>
    </rPh>
    <rPh sb="6" eb="8">
      <t>タイショウ</t>
    </rPh>
    <rPh sb="8" eb="10">
      <t>ケイヒ</t>
    </rPh>
    <rPh sb="10" eb="13">
      <t>ソウカツヒョウ</t>
    </rPh>
    <phoneticPr fontId="17"/>
  </si>
  <si>
    <t>５-３．補助対象経費総括表</t>
    <rPh sb="4" eb="6">
      <t>ホジョ</t>
    </rPh>
    <rPh sb="6" eb="8">
      <t>タイショウ</t>
    </rPh>
    <rPh sb="8" eb="10">
      <t>ケイヒ</t>
    </rPh>
    <rPh sb="10" eb="13">
      <t>ソウカツヒョウ</t>
    </rPh>
    <phoneticPr fontId="17"/>
  </si>
  <si>
    <t>５-４．補助対象経費総括表</t>
    <rPh sb="4" eb="6">
      <t>ホジョ</t>
    </rPh>
    <rPh sb="6" eb="8">
      <t>タイショウ</t>
    </rPh>
    <rPh sb="8" eb="10">
      <t>ケイヒ</t>
    </rPh>
    <rPh sb="10" eb="13">
      <t>ソウカツヒョウ</t>
    </rPh>
    <phoneticPr fontId="17"/>
  </si>
  <si>
    <t>６-１.共用部定額単価算出シート</t>
    <rPh sb="4" eb="7">
      <t>キョウヨウブ</t>
    </rPh>
    <rPh sb="7" eb="9">
      <t>テイガク</t>
    </rPh>
    <rPh sb="9" eb="11">
      <t>タンカ</t>
    </rPh>
    <rPh sb="11" eb="13">
      <t>サンシュツ</t>
    </rPh>
    <phoneticPr fontId="74"/>
  </si>
  <si>
    <t>６-２.共用部定額単価算出シート</t>
    <rPh sb="4" eb="7">
      <t>キョウヨウブ</t>
    </rPh>
    <rPh sb="7" eb="9">
      <t>テイガク</t>
    </rPh>
    <rPh sb="9" eb="11">
      <t>タンカ</t>
    </rPh>
    <rPh sb="11" eb="13">
      <t>サンシュツ</t>
    </rPh>
    <phoneticPr fontId="74"/>
  </si>
  <si>
    <t>６-３.共用部定額単価算出シート</t>
    <rPh sb="4" eb="7">
      <t>キョウヨウブ</t>
    </rPh>
    <rPh sb="7" eb="9">
      <t>テイガク</t>
    </rPh>
    <rPh sb="9" eb="11">
      <t>タンカ</t>
    </rPh>
    <rPh sb="11" eb="13">
      <t>サンシュツ</t>
    </rPh>
    <phoneticPr fontId="74"/>
  </si>
  <si>
    <t>６-４.共用部定額単価算出シート</t>
    <rPh sb="4" eb="7">
      <t>キョウヨウブ</t>
    </rPh>
    <rPh sb="7" eb="9">
      <t>テイガク</t>
    </rPh>
    <rPh sb="9" eb="11">
      <t>タンカ</t>
    </rPh>
    <rPh sb="11" eb="13">
      <t>サンシュツ</t>
    </rPh>
    <phoneticPr fontId="74"/>
  </si>
  <si>
    <t>７．共用部空調設備費用算出シート（マルチエアコン・パッケージエアコン用）</t>
    <rPh sb="2" eb="5">
      <t>キョウヨウブ</t>
    </rPh>
    <rPh sb="5" eb="7">
      <t>クウチョウ</t>
    </rPh>
    <rPh sb="7" eb="9">
      <t>セツビ</t>
    </rPh>
    <rPh sb="9" eb="11">
      <t>ヒヨウ</t>
    </rPh>
    <rPh sb="11" eb="13">
      <t>サンシュツ</t>
    </rPh>
    <rPh sb="34" eb="35">
      <t>ヨウ</t>
    </rPh>
    <phoneticPr fontId="74"/>
  </si>
  <si>
    <t>８-１．費用明細書　（共用部）</t>
    <rPh sb="4" eb="6">
      <t>ヒヨウ</t>
    </rPh>
    <rPh sb="6" eb="9">
      <t>メイサイショ</t>
    </rPh>
    <rPh sb="11" eb="13">
      <t>キョウヨウ</t>
    </rPh>
    <rPh sb="13" eb="14">
      <t>ブ</t>
    </rPh>
    <phoneticPr fontId="74"/>
  </si>
  <si>
    <t>８-２．費用明細書　（共用部）</t>
    <rPh sb="4" eb="6">
      <t>ヒヨウ</t>
    </rPh>
    <rPh sb="6" eb="9">
      <t>メイサイショ</t>
    </rPh>
    <rPh sb="11" eb="13">
      <t>キョウヨウ</t>
    </rPh>
    <rPh sb="13" eb="14">
      <t>ブ</t>
    </rPh>
    <phoneticPr fontId="74"/>
  </si>
  <si>
    <t>８-３．費用明細書　（共用部）</t>
    <rPh sb="4" eb="6">
      <t>ヒヨウ</t>
    </rPh>
    <rPh sb="6" eb="9">
      <t>メイサイショ</t>
    </rPh>
    <rPh sb="11" eb="13">
      <t>キョウヨウ</t>
    </rPh>
    <rPh sb="13" eb="14">
      <t>ブ</t>
    </rPh>
    <phoneticPr fontId="74"/>
  </si>
  <si>
    <t>８-４．費用明細書　（共用部）</t>
    <rPh sb="4" eb="6">
      <t>ヒヨウ</t>
    </rPh>
    <rPh sb="6" eb="9">
      <t>メイサイショ</t>
    </rPh>
    <rPh sb="11" eb="13">
      <t>キョウヨウ</t>
    </rPh>
    <rPh sb="13" eb="14">
      <t>ブ</t>
    </rPh>
    <phoneticPr fontId="74"/>
  </si>
  <si>
    <t>９-１．蓄電システム　補助対象経費算出シート（専有部）</t>
    <rPh sb="23" eb="26">
      <t>センユウブ</t>
    </rPh>
    <phoneticPr fontId="74"/>
  </si>
  <si>
    <t>９－２．蓄電システム　補助対象経費算出シート（共用部）</t>
    <rPh sb="23" eb="26">
      <t>キョウヨウブ</t>
    </rPh>
    <phoneticPr fontId="74"/>
  </si>
  <si>
    <t>１０．MEMS　補助対象経費算出シート</t>
    <rPh sb="10" eb="12">
      <t>タイショウ</t>
    </rPh>
    <rPh sb="12" eb="14">
      <t>ケイヒ</t>
    </rPh>
    <phoneticPr fontId="74"/>
  </si>
  <si>
    <t>１１.パネルラジエーター設備費用算出シート</t>
    <rPh sb="12" eb="14">
      <t>セツビ</t>
    </rPh>
    <rPh sb="14" eb="16">
      <t>ヒヨウ</t>
    </rPh>
    <rPh sb="16" eb="18">
      <t>サンシュツ</t>
    </rPh>
    <phoneticPr fontId="74"/>
  </si>
  <si>
    <t>１２．水害等の災害時の電源確保に配慮した蓄電システム導入計画の詳細</t>
    <rPh sb="3" eb="5">
      <t>スイガイ</t>
    </rPh>
    <rPh sb="5" eb="6">
      <t>トウ</t>
    </rPh>
    <rPh sb="7" eb="9">
      <t>サイガイ</t>
    </rPh>
    <rPh sb="9" eb="10">
      <t>ジ</t>
    </rPh>
    <rPh sb="11" eb="13">
      <t>デンゲン</t>
    </rPh>
    <rPh sb="13" eb="15">
      <t>カクホ</t>
    </rPh>
    <rPh sb="16" eb="18">
      <t>ハイリョ</t>
    </rPh>
    <rPh sb="20" eb="22">
      <t>チクデン</t>
    </rPh>
    <rPh sb="26" eb="28">
      <t>ドウニュウ</t>
    </rPh>
    <rPh sb="28" eb="30">
      <t>ケイカク</t>
    </rPh>
    <rPh sb="31" eb="33">
      <t>ショウサイ</t>
    </rPh>
    <phoneticPr fontId="72"/>
  </si>
  <si>
    <t>⑤の金額を「６．共用部定額単価算出シート」の導入する年度の「４）共用部定額単価算出表 合計」欄に記入すること</t>
    <rPh sb="8" eb="11">
      <t>キョウヨウブ</t>
    </rPh>
    <rPh sb="11" eb="15">
      <t>テイガクタンカ</t>
    </rPh>
    <rPh sb="15" eb="17">
      <t>サンシュツ</t>
    </rPh>
    <rPh sb="22" eb="24">
      <t>ドウニュウ</t>
    </rPh>
    <rPh sb="26" eb="28">
      <t>ネンド</t>
    </rPh>
    <phoneticPr fontId="18"/>
  </si>
  <si>
    <t>③の金額を「６．共用部定額単価算出シート」の導入する年度の「４）共用部定額単価算出表 合計」欄に記入すること</t>
    <rPh sb="8" eb="11">
      <t>キョウヨウブ</t>
    </rPh>
    <rPh sb="11" eb="15">
      <t>テイガクタンカ</t>
    </rPh>
    <rPh sb="15" eb="17">
      <t>サンシュツ</t>
    </rPh>
    <rPh sb="22" eb="24">
      <t>ドウニュウ</t>
    </rPh>
    <rPh sb="26" eb="28">
      <t>ネンド</t>
    </rPh>
    <phoneticPr fontId="18"/>
  </si>
  <si>
    <t>戸あたり50万円の上限額を超えています。上限額との差額が「０円」になるように、各年度から調整（入力箇所はピンクのセル）してください。
←</t>
    <rPh sb="0" eb="1">
      <t>コ</t>
    </rPh>
    <rPh sb="6" eb="8">
      <t>マンエン</t>
    </rPh>
    <rPh sb="9" eb="12">
      <t>ジョウゲンガク</t>
    </rPh>
    <rPh sb="13" eb="14">
      <t>コ</t>
    </rPh>
    <rPh sb="20" eb="23">
      <t>ジョウゲンガク</t>
    </rPh>
    <rPh sb="25" eb="27">
      <t>サガク</t>
    </rPh>
    <rPh sb="30" eb="31">
      <t>エン</t>
    </rPh>
    <rPh sb="39" eb="42">
      <t>カクネンド</t>
    </rPh>
    <rPh sb="44" eb="46">
      <t>チョウセイ</t>
    </rPh>
    <rPh sb="47" eb="49">
      <t>ニュウリョク</t>
    </rPh>
    <rPh sb="49" eb="51">
      <t>カショ</t>
    </rPh>
    <phoneticPr fontId="17"/>
  </si>
  <si>
    <t>補助対象経費</t>
    <phoneticPr fontId="18"/>
  </si>
  <si>
    <t>備考</t>
    <rPh sb="0" eb="2">
      <t>ビコウ</t>
    </rPh>
    <phoneticPr fontId="18"/>
  </si>
  <si>
    <t>金額</t>
    <rPh sb="0" eb="2">
      <t>キンガク</t>
    </rPh>
    <phoneticPr fontId="18"/>
  </si>
  <si>
    <t>合計</t>
    <rPh sb="0" eb="2">
      <t>ゴウケイ</t>
    </rPh>
    <phoneticPr fontId="18"/>
  </si>
  <si>
    <t>補助事業名</t>
    <rPh sb="0" eb="5">
      <t>ホジョジギョウメイ</t>
    </rPh>
    <phoneticPr fontId="18"/>
  </si>
  <si>
    <t>支店名</t>
    <rPh sb="0" eb="3">
      <t>シテンメイ</t>
    </rPh>
    <phoneticPr fontId="16"/>
  </si>
  <si>
    <t>担当者名</t>
    <rPh sb="0" eb="4">
      <t>タントウシャメイ</t>
    </rPh>
    <phoneticPr fontId="16"/>
  </si>
  <si>
    <t>電話番号</t>
    <rPh sb="0" eb="4">
      <t>デンワバンゴウ</t>
    </rPh>
    <phoneticPr fontId="16"/>
  </si>
  <si>
    <r>
      <t xml:space="preserve">エアコン付き温水床暖房で
</t>
    </r>
    <r>
      <rPr>
        <b/>
        <sz val="11"/>
        <color rgb="FFFF0000"/>
        <rFont val="ＭＳ Ｐ明朝"/>
        <family val="1"/>
        <charset val="128"/>
      </rPr>
      <t>区分（い）未満を導入する場合のみ使用</t>
    </r>
    <rPh sb="4" eb="5">
      <t>ツ</t>
    </rPh>
    <rPh sb="6" eb="11">
      <t>オンスイユカダンボウ</t>
    </rPh>
    <rPh sb="13" eb="15">
      <t>クブン</t>
    </rPh>
    <rPh sb="18" eb="20">
      <t>ミマン</t>
    </rPh>
    <rPh sb="21" eb="23">
      <t>ドウニュウ</t>
    </rPh>
    <rPh sb="25" eb="27">
      <t>バアイ</t>
    </rPh>
    <rPh sb="29" eb="31">
      <t>シヨウ</t>
    </rPh>
    <phoneticPr fontId="74"/>
  </si>
  <si>
    <r>
      <t xml:space="preserve">床暖房
</t>
    </r>
    <r>
      <rPr>
        <b/>
        <sz val="10"/>
        <color rgb="FFFF0000"/>
        <rFont val="ＭＳ Ｐ明朝"/>
        <family val="1"/>
        <charset val="128"/>
      </rPr>
      <t>（エアコン付き温水床暖房で
区分（い）を導入する場合はこちらの列に入力）</t>
    </r>
    <rPh sb="0" eb="3">
      <t>ユカダンボウ</t>
    </rPh>
    <rPh sb="35" eb="36">
      <t>レツ</t>
    </rPh>
    <rPh sb="37" eb="39">
      <t>ニュウリョク</t>
    </rPh>
    <phoneticPr fontId="74"/>
  </si>
  <si>
    <t>令和５年度
二酸化炭素排出抑制対策事業費等補助金
（集合住宅の省ＣＯ２化促進事業）</t>
    <phoneticPr fontId="17"/>
  </si>
  <si>
    <t>令和５年度　中層ＺＥＨ－Ｍ支援事業</t>
    <phoneticPr fontId="17"/>
  </si>
  <si>
    <t>本事業に関与するZEHデベロッパーの登録状況を選択すること　（登録済みのデベロッパーは実績報告書を提出済であること）</t>
    <rPh sb="0" eb="1">
      <t>ホン</t>
    </rPh>
    <rPh sb="1" eb="3">
      <t>ジギョウ</t>
    </rPh>
    <rPh sb="4" eb="6">
      <t>カンヨ</t>
    </rPh>
    <rPh sb="18" eb="20">
      <t>トウロク</t>
    </rPh>
    <rPh sb="20" eb="22">
      <t>ジョウキョウ</t>
    </rPh>
    <rPh sb="23" eb="25">
      <t>センタク</t>
    </rPh>
    <rPh sb="31" eb="33">
      <t>トウロク</t>
    </rPh>
    <rPh sb="33" eb="34">
      <t>ズ</t>
    </rPh>
    <rPh sb="43" eb="45">
      <t>ジッセキ</t>
    </rPh>
    <rPh sb="45" eb="47">
      <t>ホウコク</t>
    </rPh>
    <rPh sb="47" eb="48">
      <t>ショ</t>
    </rPh>
    <rPh sb="49" eb="51">
      <t>テイシュツ</t>
    </rPh>
    <rPh sb="51" eb="52">
      <t>スミ</t>
    </rPh>
    <phoneticPr fontId="16"/>
  </si>
  <si>
    <r>
      <t xml:space="preserve">定率または定額
</t>
    </r>
    <r>
      <rPr>
        <sz val="11"/>
        <rFont val="ＭＳ 明朝"/>
        <family val="1"/>
        <charset val="128"/>
      </rPr>
      <t>（それぞれの補助金算出額に
1,000円未満の端数が
生じた場合はこれを
切り捨て）</t>
    </r>
    <phoneticPr fontId="17"/>
  </si>
  <si>
    <t>◆見積もり明細より補助対象経費となる費目及び金額をもれなく入力すること</t>
    <rPh sb="1" eb="3">
      <t>ミツ</t>
    </rPh>
    <rPh sb="5" eb="7">
      <t>メイサイ</t>
    </rPh>
    <rPh sb="9" eb="15">
      <t>ホジョタイショウケイヒ</t>
    </rPh>
    <rPh sb="18" eb="20">
      <t>ヒモク</t>
    </rPh>
    <rPh sb="20" eb="21">
      <t>オヨ</t>
    </rPh>
    <rPh sb="22" eb="24">
      <t>キンガク</t>
    </rPh>
    <rPh sb="29" eb="31">
      <t>ニュウリョク</t>
    </rPh>
    <phoneticPr fontId="18"/>
  </si>
  <si>
    <t>３．補助対象経費の算出</t>
    <rPh sb="2" eb="4">
      <t>ホジョ</t>
    </rPh>
    <rPh sb="4" eb="6">
      <t>タイショウ</t>
    </rPh>
    <rPh sb="6" eb="8">
      <t>ケイヒ</t>
    </rPh>
    <rPh sb="9" eb="11">
      <t>サンシュツ</t>
    </rPh>
    <phoneticPr fontId="72"/>
  </si>
  <si>
    <t>（２）　１kWhあたりの補助対象経費の上限</t>
    <rPh sb="12" eb="14">
      <t>ホジョ</t>
    </rPh>
    <rPh sb="14" eb="16">
      <t>タイショウ</t>
    </rPh>
    <rPh sb="16" eb="18">
      <t>ケイヒ</t>
    </rPh>
    <rPh sb="19" eb="21">
      <t>ジョウゲン</t>
    </rPh>
    <phoneticPr fontId="18"/>
  </si>
  <si>
    <t>（３）　蓄電システム（共用部）補助対象経費</t>
    <rPh sb="4" eb="6">
      <t>チクデン</t>
    </rPh>
    <rPh sb="11" eb="14">
      <t>キョウヨウブ</t>
    </rPh>
    <rPh sb="15" eb="17">
      <t>ホジョ</t>
    </rPh>
    <rPh sb="17" eb="19">
      <t>タイショウ</t>
    </rPh>
    <rPh sb="19" eb="21">
      <t>ケイヒ</t>
    </rPh>
    <phoneticPr fontId="18"/>
  </si>
  <si>
    <t>◆見積明細</t>
    <rPh sb="1" eb="3">
      <t>ミツ</t>
    </rPh>
    <rPh sb="3" eb="5">
      <t>メイサイ</t>
    </rPh>
    <phoneticPr fontId="18"/>
  </si>
  <si>
    <t>←消費税を除いた金額を入力</t>
    <phoneticPr fontId="18"/>
  </si>
  <si>
    <t>補助事業に要する
経費</t>
    <rPh sb="0" eb="2">
      <t>ホジョ</t>
    </rPh>
    <rPh sb="2" eb="4">
      <t>ジギョウ</t>
    </rPh>
    <rPh sb="5" eb="6">
      <t>ヨウ</t>
    </rPh>
    <rPh sb="9" eb="11">
      <t>ケイヒ</t>
    </rPh>
    <phoneticPr fontId="72"/>
  </si>
  <si>
    <t>←※設備費、工事費の導入価格を入力すること（消費税を除いた金額を入力）</t>
    <rPh sb="2" eb="5">
      <t>セツビヒ</t>
    </rPh>
    <rPh sb="6" eb="9">
      <t>コウジヒ</t>
    </rPh>
    <rPh sb="10" eb="14">
      <t>ドウニュウカカク</t>
    </rPh>
    <rPh sb="15" eb="17">
      <t>ニュウリョク</t>
    </rPh>
    <phoneticPr fontId="18"/>
  </si>
  <si>
    <t>（１）　導入価格（見積明細により算出）</t>
    <rPh sb="4" eb="6">
      <t>ドウニュウ</t>
    </rPh>
    <rPh sb="6" eb="8">
      <t>カカク</t>
    </rPh>
    <rPh sb="9" eb="11">
      <t>ミツモリ</t>
    </rPh>
    <rPh sb="11" eb="13">
      <t>メイサイ</t>
    </rPh>
    <rPh sb="16" eb="18">
      <t>サンシュツ</t>
    </rPh>
    <phoneticPr fontId="18"/>
  </si>
  <si>
    <t>（集合住宅の省CO2化促進事業）のうち中層ZEH-M（ゼッチ・マンション）支援事業、以下「本事業」といいます。）</t>
    <rPh sb="1" eb="3">
      <t>シュウゴウ</t>
    </rPh>
    <rPh sb="2" eb="3">
      <t>ゴウ</t>
    </rPh>
    <rPh sb="3" eb="5">
      <t>ジュウタク</t>
    </rPh>
    <rPh sb="6" eb="7">
      <t>ショウ</t>
    </rPh>
    <rPh sb="10" eb="11">
      <t>カ</t>
    </rPh>
    <rPh sb="11" eb="15">
      <t>ソクシンジギョウ</t>
    </rPh>
    <rPh sb="19" eb="21">
      <t>チュウソウ</t>
    </rPh>
    <rPh sb="37" eb="41">
      <t>シエンジギョウ</t>
    </rPh>
    <rPh sb="42" eb="44">
      <t>イカ</t>
    </rPh>
    <rPh sb="45" eb="48">
      <t>ホンジギョウ</t>
    </rPh>
    <phoneticPr fontId="72"/>
  </si>
  <si>
    <t>◆小計・合計・集計欄の数式に影響が出るため行を追加する場合には、項目の先頭や最後ではなく、中程で行の追加をすること。</t>
    <phoneticPr fontId="18"/>
  </si>
  <si>
    <t>←数式が入っているので触らないこと</t>
    <rPh sb="1" eb="3">
      <t>スウシキ</t>
    </rPh>
    <rPh sb="4" eb="5">
      <t>ハイ</t>
    </rPh>
    <rPh sb="11" eb="12">
      <t>サワ</t>
    </rPh>
    <phoneticPr fontId="79"/>
  </si>
  <si>
    <t>１３．工程表</t>
    <rPh sb="3" eb="6">
      <t>コウテイヒョウ</t>
    </rPh>
    <phoneticPr fontId="17"/>
  </si>
  <si>
    <t>１３．工程表</t>
    <rPh sb="5" eb="6">
      <t>ヒョウ</t>
    </rPh>
    <phoneticPr fontId="18"/>
  </si>
  <si>
    <t>◆青字の下線があるシート名をクリックすると、該当ページに遷移</t>
    <phoneticPr fontId="16"/>
  </si>
  <si>
    <t>個人情報の取得利用について</t>
    <rPh sb="0" eb="4">
      <t>コジンジョウホウ</t>
    </rPh>
    <rPh sb="5" eb="9">
      <t>シュトクリヨウ</t>
    </rPh>
    <phoneticPr fontId="18"/>
  </si>
  <si>
    <t>５-１～４．補助対象経費総括表（１年目）（２年目）（３年目）（４年目）</t>
    <phoneticPr fontId="18"/>
  </si>
  <si>
    <r>
      <t>　※該当する者は</t>
    </r>
    <r>
      <rPr>
        <sz val="14"/>
        <color rgb="FFFFFF00"/>
        <rFont val="Segoe UI Symbol"/>
        <family val="3"/>
      </rPr>
      <t>❼</t>
    </r>
    <r>
      <rPr>
        <b/>
        <sz val="14"/>
        <color rgb="FFFFFF00"/>
        <rFont val="HGｺﾞｼｯｸM"/>
        <family val="1"/>
        <charset val="128"/>
      </rPr>
      <t>、</t>
    </r>
    <r>
      <rPr>
        <sz val="14"/>
        <color rgb="FFFFFF00"/>
        <rFont val="Segoe UI Symbol"/>
        <family val="1"/>
      </rPr>
      <t>❽</t>
    </r>
    <r>
      <rPr>
        <sz val="14"/>
        <color rgb="FFFFFF00"/>
        <rFont val="HGｺﾞｼｯｸM"/>
        <family val="1"/>
        <charset val="128"/>
      </rPr>
      <t>、</t>
    </r>
    <r>
      <rPr>
        <sz val="14"/>
        <color rgb="FFFFFF00"/>
        <rFont val="Segoe UI Symbol"/>
        <family val="1"/>
      </rPr>
      <t>❾</t>
    </r>
    <r>
      <rPr>
        <b/>
        <sz val="14"/>
        <color rgb="FFFFFF00"/>
        <rFont val="HGｺﾞｼｯｸM"/>
        <family val="3"/>
        <charset val="128"/>
      </rPr>
      <t>も必須のため、白色だが入力を忘れないこと。</t>
    </r>
    <rPh sb="2" eb="4">
      <t>ガイトウ</t>
    </rPh>
    <rPh sb="6" eb="7">
      <t>モノ</t>
    </rPh>
    <rPh sb="14" eb="16">
      <t>ヒッス</t>
    </rPh>
    <rPh sb="20" eb="22">
      <t>シロイロ</t>
    </rPh>
    <rPh sb="24" eb="26">
      <t>ニュウリョク</t>
    </rPh>
    <rPh sb="27" eb="28">
      <t>ワス</t>
    </rPh>
    <phoneticPr fontId="17"/>
  </si>
  <si>
    <t>戸あたり５０万円の補助額の上限</t>
    <rPh sb="0" eb="1">
      <t>コ</t>
    </rPh>
    <rPh sb="6" eb="8">
      <t>マンエン</t>
    </rPh>
    <rPh sb="9" eb="12">
      <t>ホジョガク</t>
    </rPh>
    <rPh sb="13" eb="15">
      <t>ジョウゲン</t>
    </rPh>
    <phoneticPr fontId="18"/>
  </si>
  <si>
    <t>戸あたり５０万円の補助額の上限との差額</t>
    <rPh sb="0" eb="1">
      <t>ト</t>
    </rPh>
    <rPh sb="6" eb="7">
      <t>マン</t>
    </rPh>
    <rPh sb="7" eb="8">
      <t>エン</t>
    </rPh>
    <rPh sb="9" eb="11">
      <t>ホジョ</t>
    </rPh>
    <rPh sb="11" eb="12">
      <t>ガク</t>
    </rPh>
    <rPh sb="13" eb="15">
      <t>ジョウゲン</t>
    </rPh>
    <rPh sb="17" eb="19">
      <t>サガク</t>
    </rPh>
    <phoneticPr fontId="17"/>
  </si>
  <si>
    <t>←公募要領Ｐ１３「補助金額の上限」②のとおり、</t>
    <phoneticPr fontId="17"/>
  </si>
  <si>
    <t>←「戸あたり５０万円の補助額の上限」を超えた場合に調整額を入力してください。</t>
    <rPh sb="2" eb="3">
      <t>コ</t>
    </rPh>
    <rPh sb="8" eb="10">
      <t>マンエン</t>
    </rPh>
    <rPh sb="11" eb="13">
      <t>ホジョ</t>
    </rPh>
    <rPh sb="13" eb="14">
      <t>ガク</t>
    </rPh>
    <rPh sb="15" eb="17">
      <t>ジョウゲン</t>
    </rPh>
    <rPh sb="19" eb="20">
      <t>コ</t>
    </rPh>
    <rPh sb="22" eb="24">
      <t>バアイ</t>
    </rPh>
    <rPh sb="25" eb="27">
      <t>チョウセイ</t>
    </rPh>
    <rPh sb="27" eb="28">
      <t>ガク</t>
    </rPh>
    <rPh sb="29" eb="31">
      <t>ニュウリョク</t>
    </rPh>
    <phoneticPr fontId="17"/>
  </si>
  <si>
    <t xml:space="preserve">   但し、補助金額が０円より大きくなるようにしてください。</t>
    <rPh sb="15" eb="16">
      <t>オオ</t>
    </rPh>
    <phoneticPr fontId="18"/>
  </si>
  <si>
    <t>←公募要領Ｐ１３「補助金額の上限」①のとおり、３億円／年とする</t>
    <phoneticPr fontId="17"/>
  </si>
  <si>
    <r>
      <t>ＢＥＬＳ取得に係る費用（住戸</t>
    </r>
    <r>
      <rPr>
        <sz val="13"/>
        <rFont val="ＭＳ Ｐ明朝"/>
        <family val="1"/>
        <charset val="128"/>
      </rPr>
      <t>BELS取得費用を含む</t>
    </r>
    <r>
      <rPr>
        <sz val="14"/>
        <rFont val="ＭＳ Ｐ明朝"/>
        <family val="1"/>
        <charset val="128"/>
      </rPr>
      <t>）</t>
    </r>
    <rPh sb="12" eb="14">
      <t>ジュウコ</t>
    </rPh>
    <rPh sb="18" eb="20">
      <t>シュトク</t>
    </rPh>
    <rPh sb="20" eb="22">
      <t>ヒヨウ</t>
    </rPh>
    <rPh sb="23" eb="24">
      <t>フク</t>
    </rPh>
    <phoneticPr fontId="16"/>
  </si>
  <si>
    <t>　数量に”０”を入力すること</t>
    <phoneticPr fontId="18"/>
  </si>
  <si>
    <t>「３.住戸情報入力」から自動転記（検算すること）</t>
    <rPh sb="5" eb="7">
      <t>ジョウホウ</t>
    </rPh>
    <rPh sb="7" eb="9">
      <t>ニュウリョク</t>
    </rPh>
    <rPh sb="12" eb="14">
      <t>ジドウ</t>
    </rPh>
    <rPh sb="14" eb="16">
      <t>テンキ</t>
    </rPh>
    <rPh sb="17" eb="19">
      <t>ケンザン</t>
    </rPh>
    <phoneticPr fontId="16"/>
  </si>
  <si>
    <t>←「ＢＥＬＳ取得に係る費用」を補助対象としない場合、</t>
    <rPh sb="6" eb="8">
      <t>シュトク</t>
    </rPh>
    <rPh sb="9" eb="10">
      <t>カカワ</t>
    </rPh>
    <rPh sb="11" eb="13">
      <t>ヒヨウ</t>
    </rPh>
    <rPh sb="15" eb="17">
      <t>ホジョ</t>
    </rPh>
    <rPh sb="17" eb="19">
      <t>タイショウ</t>
    </rPh>
    <rPh sb="23" eb="25">
      <t>バアイ</t>
    </rPh>
    <phoneticPr fontId="17"/>
  </si>
  <si>
    <t>事業年度　１年目</t>
    <rPh sb="0" eb="2">
      <t>ジギョウ</t>
    </rPh>
    <rPh sb="2" eb="4">
      <t>ネンド</t>
    </rPh>
    <rPh sb="6" eb="8">
      <t>ネンメ</t>
    </rPh>
    <phoneticPr fontId="18"/>
  </si>
  <si>
    <t>事業年度　２年目</t>
    <rPh sb="0" eb="2">
      <t>ジギョウ</t>
    </rPh>
    <rPh sb="2" eb="4">
      <t>ネンド</t>
    </rPh>
    <rPh sb="6" eb="8">
      <t>ネンメ</t>
    </rPh>
    <phoneticPr fontId="18"/>
  </si>
  <si>
    <t>事業年度　３年目</t>
    <rPh sb="0" eb="2">
      <t>ジギョウ</t>
    </rPh>
    <rPh sb="2" eb="4">
      <t>ネンド</t>
    </rPh>
    <rPh sb="6" eb="8">
      <t>ネンメ</t>
    </rPh>
    <phoneticPr fontId="18"/>
  </si>
  <si>
    <t>事業年度　４年目</t>
    <rPh sb="0" eb="2">
      <t>ジギョウ</t>
    </rPh>
    <rPh sb="2" eb="4">
      <t>ネンド</t>
    </rPh>
    <rPh sb="6" eb="8">
      <t>ネンメ</t>
    </rPh>
    <phoneticPr fontId="18"/>
  </si>
  <si>
    <t>◆公募要領Ｐ３９共用部の定額単価表を基に入力すること</t>
    <rPh sb="1" eb="5">
      <t>コウボヨウリョウ</t>
    </rPh>
    <rPh sb="8" eb="11">
      <t>キョウヨウブ</t>
    </rPh>
    <rPh sb="12" eb="17">
      <t>テイガクタンカヒョウ</t>
    </rPh>
    <rPh sb="18" eb="19">
      <t>モト</t>
    </rPh>
    <rPh sb="20" eb="22">
      <t>ニュウリョク</t>
    </rPh>
    <phoneticPr fontId="18"/>
  </si>
  <si>
    <t>⑧商業登記簿等</t>
    <rPh sb="1" eb="3">
      <t>ショウギョウ</t>
    </rPh>
    <rPh sb="3" eb="6">
      <t>トウキボ</t>
    </rPh>
    <rPh sb="6" eb="7">
      <t>トウ</t>
    </rPh>
    <phoneticPr fontId="16"/>
  </si>
  <si>
    <t>⑨個人情報の取得と利用について</t>
    <rPh sb="1" eb="5">
      <t>コジンジョウホウ</t>
    </rPh>
    <rPh sb="6" eb="8">
      <t>シュトク</t>
    </rPh>
    <rPh sb="9" eb="11">
      <t>リヨウ</t>
    </rPh>
    <phoneticPr fontId="18"/>
  </si>
  <si>
    <t>⑩その他</t>
    <phoneticPr fontId="18"/>
  </si>
  <si>
    <t>⑪データ提出</t>
    <rPh sb="4" eb="6">
      <t>テイシュツ</t>
    </rPh>
    <phoneticPr fontId="16"/>
  </si>
  <si>
    <r>
      <t>空調設備（</t>
    </r>
    <r>
      <rPr>
        <b/>
        <sz val="11"/>
        <color rgb="FFFF0000"/>
        <rFont val="ＭＳ Ｐ明朝"/>
        <family val="1"/>
        <charset val="128"/>
      </rPr>
      <t>区分（い）</t>
    </r>
    <r>
      <rPr>
        <sz val="11"/>
        <color theme="1"/>
        <rFont val="ＭＳ Ｐ明朝"/>
        <family val="1"/>
        <charset val="128"/>
      </rPr>
      <t>）</t>
    </r>
    <rPh sb="0" eb="2">
      <t>クウチョウ</t>
    </rPh>
    <rPh sb="2" eb="4">
      <t>セツビ</t>
    </rPh>
    <rPh sb="5" eb="7">
      <t>クブン</t>
    </rPh>
    <phoneticPr fontId="74"/>
  </si>
  <si>
    <r>
      <t>空調設備（</t>
    </r>
    <r>
      <rPr>
        <b/>
        <sz val="11"/>
        <color rgb="FFFF0000"/>
        <rFont val="ＭＳ Ｐ明朝"/>
        <family val="1"/>
        <charset val="128"/>
      </rPr>
      <t>区分（い）未満</t>
    </r>
    <r>
      <rPr>
        <sz val="11"/>
        <color theme="1"/>
        <rFont val="ＭＳ Ｐ明朝"/>
        <family val="1"/>
        <charset val="128"/>
      </rPr>
      <t>）</t>
    </r>
    <rPh sb="0" eb="2">
      <t>クウチョウ</t>
    </rPh>
    <rPh sb="2" eb="4">
      <t>セツビ</t>
    </rPh>
    <rPh sb="5" eb="7">
      <t>クブン</t>
    </rPh>
    <rPh sb="10" eb="12">
      <t>ミマン</t>
    </rPh>
    <phoneticPr fontId="74"/>
  </si>
  <si>
    <t>氏と名を分けてひらがなで入力すること（個人申請は入力不要）</t>
    <rPh sb="0" eb="1">
      <t>シ</t>
    </rPh>
    <rPh sb="2" eb="3">
      <t>メイ</t>
    </rPh>
    <rPh sb="4" eb="5">
      <t>ワ</t>
    </rPh>
    <rPh sb="12" eb="14">
      <t>ニュウリョク</t>
    </rPh>
    <rPh sb="19" eb="21">
      <t>コジン</t>
    </rPh>
    <rPh sb="21" eb="23">
      <t>シンセイ</t>
    </rPh>
    <rPh sb="24" eb="28">
      <t>ニュウリョクフヨウ</t>
    </rPh>
    <phoneticPr fontId="16"/>
  </si>
  <si>
    <t>商業登記簿の記載と一致させること（氏と名を分けて入力すること）（個人申請は入力不要）</t>
    <rPh sb="17" eb="18">
      <t>シ</t>
    </rPh>
    <rPh sb="19" eb="20">
      <t>メイ</t>
    </rPh>
    <rPh sb="21" eb="22">
      <t>ワ</t>
    </rPh>
    <rPh sb="24" eb="26">
      <t>ニュウリョク</t>
    </rPh>
    <rPh sb="32" eb="36">
      <t>コジンシンセイ</t>
    </rPh>
    <rPh sb="37" eb="41">
      <t>ニュウリョクフヨウ</t>
    </rPh>
    <phoneticPr fontId="16"/>
  </si>
  <si>
    <t>申請者内における補助事業担当者情報を入力すること（氏と名を分けて入力すること）</t>
    <rPh sb="0" eb="3">
      <t>シンセイシャ</t>
    </rPh>
    <rPh sb="3" eb="4">
      <t>ナイ</t>
    </rPh>
    <rPh sb="8" eb="10">
      <t>ホジョ</t>
    </rPh>
    <rPh sb="10" eb="12">
      <t>ジギョウ</t>
    </rPh>
    <rPh sb="12" eb="15">
      <t>タントウシャ</t>
    </rPh>
    <rPh sb="15" eb="17">
      <t>ジョウホウ</t>
    </rPh>
    <rPh sb="18" eb="20">
      <t>ニュウリョク</t>
    </rPh>
    <rPh sb="25" eb="26">
      <t>シ</t>
    </rPh>
    <rPh sb="27" eb="28">
      <t>メイ</t>
    </rPh>
    <rPh sb="29" eb="30">
      <t>ワ</t>
    </rPh>
    <rPh sb="32" eb="34">
      <t>ニュウリョク</t>
    </rPh>
    <phoneticPr fontId="16"/>
  </si>
  <si>
    <t>エネルギー
計測表示装置</t>
    <rPh sb="6" eb="8">
      <t>ケイソク</t>
    </rPh>
    <rPh sb="8" eb="10">
      <t>ヒョウジ</t>
    </rPh>
    <rPh sb="10" eb="12">
      <t>ソウチ</t>
    </rPh>
    <phoneticPr fontId="74"/>
  </si>
  <si>
    <t>温水床暖房（専用熱源機）</t>
    <rPh sb="0" eb="2">
      <t>オンスイ</t>
    </rPh>
    <rPh sb="2" eb="3">
      <t>ユカ</t>
    </rPh>
    <rPh sb="3" eb="5">
      <t>ダンボウ</t>
    </rPh>
    <rPh sb="6" eb="8">
      <t>センヨウ</t>
    </rPh>
    <rPh sb="8" eb="10">
      <t>ネツゲン</t>
    </rPh>
    <rPh sb="10" eb="11">
      <t>キ</t>
    </rPh>
    <phoneticPr fontId="17"/>
  </si>
  <si>
    <t>エネルギー計測表示装置</t>
    <rPh sb="7" eb="9">
      <t>ヒョウジ</t>
    </rPh>
    <phoneticPr fontId="17"/>
  </si>
  <si>
    <r>
      <t>エネルギー計測表示装置</t>
    </r>
    <r>
      <rPr>
        <sz val="12"/>
        <rFont val="ＭＳ Ｐ明朝"/>
        <family val="1"/>
        <charset val="128"/>
      </rPr>
      <t>（ガスの計測ができるもの）</t>
    </r>
    <rPh sb="5" eb="7">
      <t>ケイソク</t>
    </rPh>
    <rPh sb="7" eb="9">
      <t>ヒョウジ</t>
    </rPh>
    <rPh sb="9" eb="11">
      <t>ソウチ</t>
    </rPh>
    <rPh sb="15" eb="17">
      <t>ケイソク</t>
    </rPh>
    <phoneticPr fontId="17"/>
  </si>
  <si>
    <t>温水床暖房（専用熱源機 ）</t>
    <rPh sb="0" eb="2">
      <t>オンスイ</t>
    </rPh>
    <rPh sb="2" eb="3">
      <t>ユカ</t>
    </rPh>
    <rPh sb="3" eb="5">
      <t>ダンボウ</t>
    </rPh>
    <rPh sb="6" eb="8">
      <t>センヨウ</t>
    </rPh>
    <rPh sb="8" eb="10">
      <t>ネツゲン</t>
    </rPh>
    <rPh sb="10" eb="11">
      <t>キ</t>
    </rPh>
    <phoneticPr fontId="17"/>
  </si>
  <si>
    <t>他の補助金への申請有無をプルダウンより選択すること</t>
    <rPh sb="0" eb="1">
      <t>ホカ</t>
    </rPh>
    <rPh sb="2" eb="5">
      <t>ホジョキン</t>
    </rPh>
    <rPh sb="7" eb="9">
      <t>シンセイ</t>
    </rPh>
    <rPh sb="9" eb="11">
      <t>ウム</t>
    </rPh>
    <rPh sb="19" eb="21">
      <t>センタク</t>
    </rPh>
    <phoneticPr fontId="16"/>
  </si>
  <si>
    <t>９-１～２．蓄電システム補助対象経費算出シート（専有部、共用部）</t>
    <rPh sb="6" eb="8">
      <t>チクデン</t>
    </rPh>
    <rPh sb="12" eb="18">
      <t>ホジョタイショウケイヒ</t>
    </rPh>
    <rPh sb="18" eb="20">
      <t>サンシュツ</t>
    </rPh>
    <rPh sb="24" eb="27">
      <t>センユウブ</t>
    </rPh>
    <rPh sb="28" eb="31">
      <t>キョウヨウブ</t>
    </rPh>
    <phoneticPr fontId="16"/>
  </si>
  <si>
    <t>E-MAIL</t>
    <phoneticPr fontId="17"/>
  </si>
  <si>
    <t>１３桁（国税庁｜法人番号公表サイト参照）</t>
    <rPh sb="2" eb="3">
      <t>ケタ</t>
    </rPh>
    <rPh sb="4" eb="7">
      <t>コクゼイチョウ</t>
    </rPh>
    <rPh sb="8" eb="10">
      <t>ホウジン</t>
    </rPh>
    <rPh sb="10" eb="12">
      <t>バンゴウ</t>
    </rPh>
    <rPh sb="12" eb="14">
      <t>コウヒョウ</t>
    </rPh>
    <rPh sb="17" eb="19">
      <t>サンショウ</t>
    </rPh>
    <phoneticPr fontId="16"/>
  </si>
  <si>
    <r>
      <t xml:space="preserve">  調整後の補助金の額</t>
    </r>
    <r>
      <rPr>
        <sz val="12"/>
        <color theme="1"/>
        <rFont val="ＭＳ 明朝"/>
        <family val="1"/>
        <charset val="128"/>
      </rPr>
      <t>(補助金算出額の合計に1,000円未満の端数が生じた場合はこれを切り捨て)</t>
    </r>
    <rPh sb="2" eb="4">
      <t>チョウセイ</t>
    </rPh>
    <rPh sb="4" eb="5">
      <t>ゴ</t>
    </rPh>
    <rPh sb="6" eb="8">
      <t>ホジョ</t>
    </rPh>
    <rPh sb="10" eb="11">
      <t>ガク</t>
    </rPh>
    <rPh sb="12" eb="15">
      <t>ホジョキン</t>
    </rPh>
    <rPh sb="15" eb="17">
      <t>サンシュツ</t>
    </rPh>
    <rPh sb="17" eb="18">
      <t>ガク</t>
    </rPh>
    <rPh sb="19" eb="21">
      <t>ゴウケイ</t>
    </rPh>
    <rPh sb="27" eb="28">
      <t>エン</t>
    </rPh>
    <rPh sb="28" eb="30">
      <t>ミマン</t>
    </rPh>
    <rPh sb="31" eb="33">
      <t>ハスウ</t>
    </rPh>
    <rPh sb="34" eb="35">
      <t>ショウ</t>
    </rPh>
    <rPh sb="37" eb="39">
      <t>バアイ</t>
    </rPh>
    <rPh sb="43" eb="44">
      <t>キ</t>
    </rPh>
    <rPh sb="45" eb="46">
      <t>ス</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</si>
</sst>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1">
    <numFmt numFmtId="5" formatCode="&quot;¥&quot;#,##0;&quot;¥&quot;\-#,##0"/>
    <numFmt numFmtId="6" formatCode="&quot;¥&quot;#,##0;[Red]&quot;¥&quot;\-#,##0"/>
    <numFmt numFmtId="176" formatCode="000\-0000"/>
    <numFmt numFmtId="177" formatCode="[=1]&quot;単年度事業&quot;;0\ &quot;年度事業（１年目）&quot;"/>
    <numFmt numFmtId="178" formatCode="yyyy\ &quot; 年 &quot;\ m\ &quot; 月 &quot;\ d\ &quot; 日 &quot;"/>
    <numFmt numFmtId="179" formatCode="ggg\ e\ &quot; 年 &quot;\ m\ &quot; 月 &quot;\ d\ &quot; 日 &quot;"/>
    <numFmt numFmtId="180" formatCode="yyyy\ &quot; 年 &quot;\ m\ &quot; 月 &quot;\ d\ &quot; 日&quot;"/>
    <numFmt numFmtId="181" formatCode="#,##0&quot;円&quot;"/>
    <numFmt numFmtId="182" formatCode="&quot;〒&quot;\ 000\ \-\ 0000"/>
    <numFmt numFmtId="183" formatCode="0.00_ "/>
    <numFmt numFmtId="184" formatCode="0.000_ "/>
    <numFmt numFmtId="185" formatCode="#,##0.00_ "/>
    <numFmt numFmtId="186" formatCode="#,##0_ ;[Red]\-#,##0\ "/>
    <numFmt numFmtId="187" formatCode="#,##0.0"/>
    <numFmt numFmtId="188" formatCode="0_ "/>
    <numFmt numFmtId="189" formatCode="General&quot;年目&quot;"/>
    <numFmt numFmtId="190" formatCode="0.00_);[Red]\(0.00\)"/>
    <numFmt numFmtId="191" formatCode="\(@\)"/>
    <numFmt numFmtId="192" formatCode="@&quot;年目&quot;"/>
    <numFmt numFmtId="193" formatCode="\(@&quot;年&quot;&quot;目&quot;\)"/>
    <numFmt numFmtId="194" formatCode="#,##0.0;[Red]\-#,##0.0"/>
    <numFmt numFmtId="195" formatCode="0_);[Red]\(0\)"/>
    <numFmt numFmtId="196" formatCode="0.0"/>
    <numFmt numFmtId="197" formatCode="#,##0;&quot;▲ &quot;#,##0"/>
    <numFmt numFmtId="198" formatCode="#,##0_);[Red]\(#,##0\)"/>
    <numFmt numFmtId="199" formatCode="[DBNum3]00"/>
    <numFmt numFmtId="200" formatCode="yyyy\ &quot; 年   &quot;\ m\ &quot; 月 &quot;"/>
    <numFmt numFmtId="201" formatCode="yyyy&quot;年&quot;m&quot;月&quot;;@"/>
    <numFmt numFmtId="202" formatCode="yyyy/mm/dd"/>
    <numFmt numFmtId="203" formatCode="hh&quot;時&quot;mm&quot;分&quot;"/>
    <numFmt numFmtId="204" formatCode="0.0%"/>
    <numFmt numFmtId="205" formatCode="#,##0.0_ "/>
    <numFmt numFmtId="206" formatCode="#,##0.0000;[Red]\-#,##0.0000"/>
    <numFmt numFmtId="207" formatCode="0.00&quot;㎡未満&quot;"/>
    <numFmt numFmtId="208" formatCode="0.00&quot;㎡以上&quot;"/>
    <numFmt numFmtId="209" formatCode="0&quot;㎜未満&quot;"/>
    <numFmt numFmtId="210" formatCode="0&quot;㎜以上&quot;"/>
    <numFmt numFmtId="211" formatCode="&quot;高さ&quot;0&quot;㎜以下&quot;"/>
    <numFmt numFmtId="212" formatCode="&quot;奥行&quot;0&quot;㎜以上&quot;"/>
    <numFmt numFmtId="213" formatCode="0&quot;台&quot;"/>
    <numFmt numFmtId="214" formatCode="#,##0_ "/>
    <numFmt numFmtId="215" formatCode="#,##0&quot;円/kW&quot;"/>
    <numFmt numFmtId="216" formatCode="\+#,##0&quot;円/台&quot;"/>
    <numFmt numFmtId="217" formatCode="#,##0&quot;円/台&quot;"/>
    <numFmt numFmtId="218" formatCode="#,##0_ ;\-#,##0_ "/>
    <numFmt numFmtId="219" formatCode="#,##0_ ;[Red]\-#,##0_ ;0_ "/>
    <numFmt numFmtId="220" formatCode="0_ ;[Red]\-0_ "/>
    <numFmt numFmtId="221" formatCode="#,##0_ ;[Red]\-#,##0_ "/>
    <numFmt numFmtId="222" formatCode="#,##0.0_ ;[Red]\-#,##0.0_ "/>
    <numFmt numFmtId="223" formatCode="#,##0_ ;&quot;▲ &quot;#,##0_ ;0_ "/>
    <numFmt numFmtId="224" formatCode="#,##0_ ;[Red]\-#,##0_ ;&quot;-&quot;_ ;@_ "/>
  </numFmts>
  <fonts count="218">
    <font>
      <sz val="11"/>
      <color theme="1"/>
      <name val="Yu Gothic UI"/>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Yu Gothic UI"/>
      <family val="2"/>
      <charset val="128"/>
    </font>
    <font>
      <b/>
      <sz val="15"/>
      <color theme="3"/>
      <name val="Yu Gothic UI"/>
      <family val="2"/>
      <charset val="128"/>
    </font>
    <font>
      <b/>
      <sz val="11"/>
      <color theme="3"/>
      <name val="Yu Gothic UI"/>
      <family val="2"/>
      <charset val="128"/>
    </font>
    <font>
      <sz val="6"/>
      <name val="Yu Gothic UI"/>
      <family val="2"/>
      <charset val="128"/>
    </font>
    <font>
      <b/>
      <sz val="10"/>
      <color theme="1"/>
      <name val="Yu Gothic UI"/>
      <family val="3"/>
      <charset val="128"/>
    </font>
    <font>
      <sz val="12"/>
      <color rgb="FFFFCC99"/>
      <name val="Yu Gothic UI"/>
      <family val="2"/>
      <charset val="128"/>
    </font>
    <font>
      <sz val="10"/>
      <color theme="1"/>
      <name val="Yu Gothic UI"/>
      <family val="2"/>
      <charset val="128"/>
    </font>
    <font>
      <sz val="14"/>
      <color theme="1"/>
      <name val="Yu Gothic UI"/>
      <family val="2"/>
      <charset val="128"/>
    </font>
    <font>
      <b/>
      <sz val="14"/>
      <color rgb="FFFF0000"/>
      <name val="Yu Gothic UI"/>
      <family val="3"/>
      <charset val="128"/>
    </font>
    <font>
      <b/>
      <sz val="14"/>
      <color rgb="FFFFCC99"/>
      <name val="Meiryo UI"/>
      <family val="3"/>
      <charset val="128"/>
    </font>
    <font>
      <b/>
      <sz val="14"/>
      <color theme="9" tint="0.59999389629810485"/>
      <name val="Meiryo UI"/>
      <family val="3"/>
      <charset val="128"/>
    </font>
    <font>
      <b/>
      <sz val="14"/>
      <color theme="1" tint="0.14999847407452621"/>
      <name val="Meiryo UI"/>
      <family val="3"/>
      <charset val="128"/>
    </font>
    <font>
      <b/>
      <sz val="14"/>
      <color theme="1"/>
      <name val="Yu Gothic UI"/>
      <family val="3"/>
      <charset val="128"/>
    </font>
    <font>
      <b/>
      <sz val="14"/>
      <name val="Yu Gothic UI"/>
      <family val="3"/>
      <charset val="128"/>
    </font>
    <font>
      <b/>
      <sz val="14"/>
      <color theme="0"/>
      <name val="Yu Gothic UI"/>
      <family val="3"/>
      <charset val="128"/>
    </font>
    <font>
      <sz val="14"/>
      <color rgb="FFFF0000"/>
      <name val="Meiryo UI"/>
      <family val="3"/>
      <charset val="128"/>
    </font>
    <font>
      <sz val="12"/>
      <color rgb="FF808080"/>
      <name val="Yu Gothic UI"/>
      <family val="3"/>
      <charset val="128"/>
    </font>
    <font>
      <sz val="16"/>
      <color theme="1"/>
      <name val="Yu Gothic UI"/>
      <family val="2"/>
      <charset val="128"/>
    </font>
    <font>
      <b/>
      <sz val="16"/>
      <color theme="1"/>
      <name val="Yu Gothic UI"/>
      <family val="3"/>
      <charset val="128"/>
    </font>
    <font>
      <sz val="14"/>
      <color theme="0"/>
      <name val="Yu Gothic UI"/>
      <family val="2"/>
      <charset val="128"/>
    </font>
    <font>
      <sz val="14"/>
      <color theme="0"/>
      <name val="Yu Gothic UI"/>
      <family val="3"/>
      <charset val="128"/>
    </font>
    <font>
      <b/>
      <sz val="16"/>
      <color rgb="FFFFFF00"/>
      <name val="Yu Gothic UI"/>
      <family val="3"/>
      <charset val="128"/>
    </font>
    <font>
      <sz val="16"/>
      <color theme="1"/>
      <name val="ＭＳ 明朝"/>
      <family val="1"/>
      <charset val="128"/>
    </font>
    <font>
      <sz val="14"/>
      <color theme="1"/>
      <name val="ＭＳ 明朝"/>
      <family val="1"/>
      <charset val="128"/>
    </font>
    <font>
      <sz val="36"/>
      <color theme="1"/>
      <name val="ＭＳ 明朝"/>
      <family val="1"/>
      <charset val="128"/>
    </font>
    <font>
      <sz val="22"/>
      <color theme="1"/>
      <name val="ＭＳ 明朝"/>
      <family val="1"/>
      <charset val="128"/>
    </font>
    <font>
      <sz val="26"/>
      <color theme="1"/>
      <name val="ＭＳ 明朝"/>
      <family val="1"/>
      <charset val="128"/>
    </font>
    <font>
      <b/>
      <sz val="14"/>
      <color rgb="FFFFFF00"/>
      <name val="ＭＳ 明朝"/>
      <family val="1"/>
      <charset val="128"/>
    </font>
    <font>
      <sz val="48"/>
      <color theme="1"/>
      <name val="ＭＳ 明朝"/>
      <family val="1"/>
      <charset val="128"/>
    </font>
    <font>
      <sz val="8"/>
      <color theme="1"/>
      <name val="ＭＳ 明朝"/>
      <family val="1"/>
      <charset val="128"/>
    </font>
    <font>
      <sz val="6"/>
      <color theme="1"/>
      <name val="ＭＳ 明朝"/>
      <family val="1"/>
      <charset val="128"/>
    </font>
    <font>
      <sz val="34"/>
      <color theme="1"/>
      <name val="ＭＳ 明朝"/>
      <family val="1"/>
      <charset val="128"/>
    </font>
    <font>
      <sz val="12"/>
      <color theme="1"/>
      <name val="ＭＳ 明朝"/>
      <family val="1"/>
      <charset val="128"/>
    </font>
    <font>
      <sz val="14"/>
      <color theme="0"/>
      <name val="ＭＳ 明朝"/>
      <family val="1"/>
      <charset val="128"/>
    </font>
    <font>
      <sz val="14"/>
      <color theme="1"/>
      <name val="ＭＳ Ｐ明朝"/>
      <family val="1"/>
      <charset val="128"/>
    </font>
    <font>
      <sz val="11"/>
      <name val="ＭＳ Ｐゴシック"/>
      <family val="3"/>
      <charset val="128"/>
    </font>
    <font>
      <sz val="11"/>
      <color indexed="8"/>
      <name val="ＭＳ Ｐゴシック"/>
      <family val="3"/>
      <charset val="128"/>
    </font>
    <font>
      <sz val="11"/>
      <color theme="1"/>
      <name val="游ゴシック"/>
      <family val="2"/>
      <charset val="128"/>
      <scheme val="minor"/>
    </font>
    <font>
      <b/>
      <sz val="16"/>
      <color theme="1"/>
      <name val="ＭＳ 明朝"/>
      <family val="1"/>
      <charset val="128"/>
    </font>
    <font>
      <sz val="18"/>
      <color theme="1"/>
      <name val="ＭＳ 明朝"/>
      <family val="1"/>
      <charset val="128"/>
    </font>
    <font>
      <sz val="10"/>
      <color theme="1"/>
      <name val="ＭＳ 明朝"/>
      <family val="1"/>
      <charset val="128"/>
    </font>
    <font>
      <sz val="24"/>
      <color theme="1"/>
      <name val="ＭＳ 明朝"/>
      <family val="1"/>
      <charset val="128"/>
    </font>
    <font>
      <sz val="20"/>
      <color theme="1"/>
      <name val="ＭＳ 明朝"/>
      <family val="1"/>
      <charset val="128"/>
    </font>
    <font>
      <u/>
      <sz val="14"/>
      <color theme="1"/>
      <name val="ＭＳ 明朝"/>
      <family val="1"/>
      <charset val="128"/>
    </font>
    <font>
      <sz val="32"/>
      <color theme="1"/>
      <name val="ＭＳ 明朝"/>
      <family val="1"/>
      <charset val="128"/>
    </font>
    <font>
      <sz val="9"/>
      <color rgb="FFCCFFFF"/>
      <name val="Yu Gothic UI"/>
      <family val="3"/>
      <charset val="128"/>
    </font>
    <font>
      <b/>
      <sz val="9"/>
      <color rgb="FFCCFFFF"/>
      <name val="Yu Gothic UI"/>
      <family val="3"/>
      <charset val="128"/>
    </font>
    <font>
      <sz val="10"/>
      <color theme="1"/>
      <name val="Yu Gothic UI"/>
      <family val="3"/>
      <charset val="128"/>
    </font>
    <font>
      <sz val="12"/>
      <color theme="1"/>
      <name val="Yu Gothic UI"/>
      <family val="2"/>
      <charset val="128"/>
    </font>
    <font>
      <sz val="12"/>
      <color theme="1"/>
      <name val="Yu Gothic UI"/>
      <family val="3"/>
      <charset val="128"/>
    </font>
    <font>
      <sz val="12"/>
      <color theme="1"/>
      <name val="ＭＳ Ｐ明朝"/>
      <family val="1"/>
      <charset val="128"/>
    </font>
    <font>
      <sz val="14"/>
      <color rgb="FFDDDDDD"/>
      <name val="ＭＳ 明朝"/>
      <family val="1"/>
      <charset val="128"/>
    </font>
    <font>
      <sz val="18"/>
      <color theme="0"/>
      <name val="ＭＳ 明朝"/>
      <family val="1"/>
      <charset val="128"/>
    </font>
    <font>
      <sz val="16"/>
      <name val="ＭＳ 明朝"/>
      <family val="1"/>
      <charset val="128"/>
    </font>
    <font>
      <sz val="11"/>
      <color theme="1"/>
      <name val="ＭＳ Ｐ明朝"/>
      <family val="1"/>
      <charset val="128"/>
    </font>
    <font>
      <sz val="11"/>
      <color theme="1"/>
      <name val="ＭＳ 明朝"/>
      <family val="1"/>
      <charset val="128"/>
    </font>
    <font>
      <u/>
      <sz val="10"/>
      <color theme="1"/>
      <name val="ＭＳ 明朝"/>
      <family val="1"/>
      <charset val="128"/>
    </font>
    <font>
      <sz val="6"/>
      <name val="ＭＳ Ｐゴシック"/>
      <family val="3"/>
      <charset val="128"/>
    </font>
    <font>
      <sz val="9"/>
      <color theme="1"/>
      <name val="ＭＳ Ｐ明朝"/>
      <family val="1"/>
      <charset val="128"/>
    </font>
    <font>
      <sz val="6"/>
      <name val="游ゴシック"/>
      <family val="2"/>
      <charset val="128"/>
      <scheme val="minor"/>
    </font>
    <font>
      <sz val="9"/>
      <color theme="0"/>
      <name val="ＭＳ Ｐ明朝"/>
      <family val="1"/>
      <charset val="128"/>
    </font>
    <font>
      <b/>
      <sz val="16"/>
      <color theme="1"/>
      <name val="ＭＳ Ｐ明朝"/>
      <family val="1"/>
      <charset val="128"/>
    </font>
    <font>
      <sz val="26"/>
      <color theme="1"/>
      <name val="ＭＳ Ｐ明朝"/>
      <family val="1"/>
      <charset val="128"/>
    </font>
    <font>
      <sz val="16"/>
      <color theme="1"/>
      <name val="ＭＳ Ｐ明朝"/>
      <family val="1"/>
      <charset val="128"/>
    </font>
    <font>
      <sz val="18"/>
      <color theme="1"/>
      <name val="ＭＳ Ｐ明朝"/>
      <family val="1"/>
      <charset val="128"/>
    </font>
    <font>
      <sz val="12"/>
      <color indexed="81"/>
      <name val="MS P ゴシック"/>
      <family val="3"/>
      <charset val="128"/>
    </font>
    <font>
      <sz val="14"/>
      <name val="ＭＳ 明朝"/>
      <family val="1"/>
      <charset val="128"/>
    </font>
    <font>
      <sz val="11"/>
      <color theme="1"/>
      <name val="游ゴシック"/>
      <family val="3"/>
      <charset val="128"/>
      <scheme val="minor"/>
    </font>
    <font>
      <sz val="10"/>
      <name val="ＭＳ Ｐ明朝"/>
      <family val="1"/>
      <charset val="128"/>
    </font>
    <font>
      <sz val="10"/>
      <color theme="1"/>
      <name val="游ゴシック"/>
      <family val="2"/>
      <charset val="128"/>
      <scheme val="minor"/>
    </font>
    <font>
      <sz val="6"/>
      <name val="游ゴシック"/>
      <family val="3"/>
      <charset val="128"/>
      <scheme val="minor"/>
    </font>
    <font>
      <b/>
      <sz val="14"/>
      <name val="ＭＳ Ｐ明朝"/>
      <family val="1"/>
      <charset val="128"/>
    </font>
    <font>
      <sz val="12"/>
      <name val="ＭＳ Ｐ明朝"/>
      <family val="1"/>
      <charset val="128"/>
    </font>
    <font>
      <b/>
      <sz val="12"/>
      <name val="ＭＳ Ｐ明朝"/>
      <family val="1"/>
      <charset val="128"/>
    </font>
    <font>
      <sz val="14"/>
      <color rgb="FFFF0000"/>
      <name val="Yu Gothic UI"/>
      <family val="2"/>
      <charset val="128"/>
    </font>
    <font>
      <sz val="14"/>
      <color theme="1"/>
      <name val="Yu Gothic UI"/>
      <family val="3"/>
      <charset val="128"/>
    </font>
    <font>
      <sz val="14"/>
      <name val="ＭＳ Ｐ明朝"/>
      <family val="1"/>
      <charset val="128"/>
    </font>
    <font>
      <sz val="14"/>
      <name val="Yu Gothic UI"/>
      <family val="3"/>
      <charset val="128"/>
    </font>
    <font>
      <sz val="9"/>
      <color theme="1"/>
      <name val="Yu Gothic UI"/>
      <family val="2"/>
      <charset val="128"/>
    </font>
    <font>
      <sz val="12"/>
      <name val="ＭＳ 明朝"/>
      <family val="1"/>
      <charset val="128"/>
    </font>
    <font>
      <sz val="14"/>
      <color rgb="FFFF0000"/>
      <name val="Yu Gothic UI"/>
      <family val="3"/>
      <charset val="128"/>
    </font>
    <font>
      <b/>
      <sz val="8"/>
      <color theme="1"/>
      <name val="Yu Gothic UI"/>
      <family val="3"/>
      <charset val="128"/>
    </font>
    <font>
      <sz val="14"/>
      <name val="Yu Gothic UI"/>
      <family val="2"/>
      <charset val="128"/>
    </font>
    <font>
      <sz val="13"/>
      <name val="ＭＳ 明朝"/>
      <family val="1"/>
      <charset val="128"/>
    </font>
    <font>
      <sz val="13"/>
      <name val="ＭＳ Ｐ明朝"/>
      <family val="1"/>
      <charset val="128"/>
    </font>
    <font>
      <sz val="40"/>
      <color theme="1"/>
      <name val="ＭＳ Ｐ明朝"/>
      <family val="1"/>
      <charset val="128"/>
    </font>
    <font>
      <sz val="20"/>
      <name val="ＭＳ Ｐ明朝"/>
      <family val="1"/>
      <charset val="128"/>
    </font>
    <font>
      <sz val="36"/>
      <name val="ＭＳ Ｐ明朝"/>
      <family val="1"/>
      <charset val="128"/>
    </font>
    <font>
      <sz val="20"/>
      <color theme="1"/>
      <name val="ＭＳ Ｐ明朝"/>
      <family val="1"/>
      <charset val="128"/>
    </font>
    <font>
      <sz val="22"/>
      <color rgb="FFFF0000"/>
      <name val="ＭＳ 明朝"/>
      <family val="1"/>
      <charset val="128"/>
    </font>
    <font>
      <b/>
      <sz val="12"/>
      <color indexed="81"/>
      <name val="MS P ゴシック"/>
      <family val="3"/>
      <charset val="128"/>
    </font>
    <font>
      <b/>
      <sz val="14"/>
      <color indexed="81"/>
      <name val="MS P ゴシック"/>
      <family val="3"/>
      <charset val="128"/>
    </font>
    <font>
      <sz val="9"/>
      <color indexed="81"/>
      <name val="MS P ゴシック"/>
      <family val="3"/>
      <charset val="128"/>
    </font>
    <font>
      <b/>
      <sz val="10"/>
      <color rgb="FFFFFF00"/>
      <name val="ＭＳ Ｐゴシック"/>
      <family val="3"/>
      <charset val="128"/>
    </font>
    <font>
      <sz val="12"/>
      <color rgb="FF808080"/>
      <name val="ＭＳ 明朝"/>
      <family val="1"/>
      <charset val="128"/>
    </font>
    <font>
      <sz val="12"/>
      <color theme="0" tint="-0.499984740745262"/>
      <name val="Yu Gothic UI"/>
      <family val="2"/>
      <charset val="128"/>
    </font>
    <font>
      <sz val="10"/>
      <color theme="0" tint="-0.499984740745262"/>
      <name val="ＭＳ Ｐ明朝"/>
      <family val="1"/>
      <charset val="128"/>
    </font>
    <font>
      <sz val="12"/>
      <color theme="0" tint="-0.499984740745262"/>
      <name val="ＭＳ Ｐ明朝"/>
      <family val="1"/>
      <charset val="128"/>
    </font>
    <font>
      <sz val="10"/>
      <color theme="0" tint="-0.499984740745262"/>
      <name val="ＭＳ 明朝"/>
      <family val="1"/>
      <charset val="128"/>
    </font>
    <font>
      <b/>
      <sz val="14"/>
      <color theme="1"/>
      <name val="Meiryo UI"/>
      <family val="3"/>
      <charset val="128"/>
    </font>
    <font>
      <sz val="14"/>
      <color rgb="FFFF0000"/>
      <name val="ＭＳ 明朝"/>
      <family val="1"/>
      <charset val="128"/>
    </font>
    <font>
      <sz val="14"/>
      <color rgb="FF808080"/>
      <name val="ＭＳ 明朝"/>
      <family val="1"/>
      <charset val="128"/>
    </font>
    <font>
      <sz val="18"/>
      <name val="ＭＳ 明朝"/>
      <family val="1"/>
      <charset val="128"/>
    </font>
    <font>
      <b/>
      <sz val="16"/>
      <name val="ＭＳ 明朝"/>
      <family val="1"/>
      <charset val="128"/>
    </font>
    <font>
      <sz val="26"/>
      <name val="ＭＳ 明朝"/>
      <family val="1"/>
      <charset val="128"/>
    </font>
    <font>
      <sz val="24"/>
      <name val="ＭＳ 明朝"/>
      <family val="1"/>
      <charset val="128"/>
    </font>
    <font>
      <sz val="6"/>
      <name val="ＭＳ 明朝"/>
      <family val="1"/>
      <charset val="128"/>
    </font>
    <font>
      <sz val="8"/>
      <name val="ＭＳ Ｐゴシック"/>
      <family val="3"/>
      <charset val="128"/>
    </font>
    <font>
      <u/>
      <sz val="14"/>
      <name val="ＭＳ 明朝"/>
      <family val="1"/>
      <charset val="128"/>
    </font>
    <font>
      <sz val="10"/>
      <name val="ＭＳ 明朝"/>
      <family val="1"/>
      <charset val="128"/>
    </font>
    <font>
      <sz val="10.5"/>
      <name val="ＭＳ 明朝"/>
      <family val="1"/>
      <charset val="128"/>
    </font>
    <font>
      <b/>
      <sz val="12"/>
      <color theme="1"/>
      <name val="ＭＳ 明朝"/>
      <family val="1"/>
      <charset val="128"/>
    </font>
    <font>
      <b/>
      <sz val="16"/>
      <color rgb="FFFFFF00"/>
      <name val="HGｺﾞｼｯｸM"/>
      <family val="3"/>
      <charset val="128"/>
    </font>
    <font>
      <sz val="14"/>
      <color theme="1"/>
      <name val="HGｺﾞｼｯｸM"/>
      <family val="3"/>
      <charset val="128"/>
    </font>
    <font>
      <sz val="22"/>
      <color theme="1"/>
      <name val="HGｺﾞｼｯｸM"/>
      <family val="3"/>
      <charset val="128"/>
    </font>
    <font>
      <sz val="24"/>
      <color theme="1"/>
      <name val="HGｺﾞｼｯｸM"/>
      <family val="3"/>
      <charset val="128"/>
    </font>
    <font>
      <b/>
      <sz val="14"/>
      <color rgb="FFFFFF00"/>
      <name val="HGｺﾞｼｯｸM"/>
      <family val="3"/>
      <charset val="128"/>
    </font>
    <font>
      <sz val="12"/>
      <color theme="1"/>
      <name val="HGｺﾞｼｯｸM"/>
      <family val="3"/>
      <charset val="128"/>
    </font>
    <font>
      <sz val="16"/>
      <color theme="1"/>
      <name val="HGｺﾞｼｯｸM"/>
      <family val="3"/>
      <charset val="128"/>
    </font>
    <font>
      <b/>
      <sz val="16"/>
      <color rgb="FFFFFF00"/>
      <name val="Segoe UI Symbol"/>
      <family val="3"/>
    </font>
    <font>
      <sz val="14"/>
      <color theme="0"/>
      <name val="HGｺﾞｼｯｸM"/>
      <family val="3"/>
      <charset val="128"/>
    </font>
    <font>
      <b/>
      <sz val="12"/>
      <color rgb="FFFFFF00"/>
      <name val="HGｺﾞｼｯｸM"/>
      <family val="3"/>
      <charset val="128"/>
    </font>
    <font>
      <b/>
      <sz val="11"/>
      <color rgb="FFFFFF00"/>
      <name val="HGｺﾞｼｯｸM"/>
      <family val="3"/>
      <charset val="128"/>
    </font>
    <font>
      <sz val="11"/>
      <color theme="1"/>
      <name val="HGｺﾞｼｯｸM"/>
      <family val="3"/>
      <charset val="128"/>
    </font>
    <font>
      <sz val="12"/>
      <name val="HGｺﾞｼｯｸM"/>
      <family val="3"/>
      <charset val="128"/>
    </font>
    <font>
      <b/>
      <sz val="14"/>
      <color theme="0"/>
      <name val="ＭＳ 明朝"/>
      <family val="1"/>
      <charset val="128"/>
    </font>
    <font>
      <b/>
      <u/>
      <sz val="14"/>
      <color theme="0"/>
      <name val="ＭＳ 明朝"/>
      <family val="1"/>
      <charset val="128"/>
    </font>
    <font>
      <b/>
      <sz val="14"/>
      <color rgb="FFA0A0A0"/>
      <name val="ＭＳ 明朝"/>
      <family val="1"/>
      <charset val="128"/>
    </font>
    <font>
      <sz val="14"/>
      <color rgb="FF0000FF"/>
      <name val="Yu Gothic UI"/>
      <family val="3"/>
      <charset val="128"/>
    </font>
    <font>
      <b/>
      <sz val="20"/>
      <name val="ＭＳ Ｐ明朝"/>
      <family val="1"/>
      <charset val="128"/>
    </font>
    <font>
      <b/>
      <sz val="16"/>
      <name val="Yu Gothic UI"/>
      <family val="3"/>
      <charset val="128"/>
    </font>
    <font>
      <sz val="13"/>
      <name val="ＭＳ Ｐゴシック"/>
      <family val="3"/>
      <charset val="128"/>
    </font>
    <font>
      <sz val="10"/>
      <name val="ＭＳ Ｐゴシック"/>
      <family val="3"/>
      <charset val="128"/>
    </font>
    <font>
      <sz val="12"/>
      <name val="ＭＳ Ｐゴシック"/>
      <family val="3"/>
      <charset val="128"/>
    </font>
    <font>
      <sz val="11"/>
      <name val="ＭＳ Ｐ明朝"/>
      <family val="1"/>
      <charset val="128"/>
    </font>
    <font>
      <sz val="10"/>
      <color indexed="8"/>
      <name val="ＭＳ Ｐ明朝"/>
      <family val="1"/>
      <charset val="128"/>
    </font>
    <font>
      <sz val="9"/>
      <name val="ＭＳ Ｐ明朝"/>
      <family val="1"/>
      <charset val="128"/>
    </font>
    <font>
      <b/>
      <sz val="14"/>
      <color theme="1"/>
      <name val="ＭＳ Ｐ明朝"/>
      <family val="1"/>
      <charset val="128"/>
    </font>
    <font>
      <sz val="24"/>
      <color theme="1"/>
      <name val="ＭＳ Ｐ明朝"/>
      <family val="1"/>
      <charset val="128"/>
    </font>
    <font>
      <u/>
      <sz val="9"/>
      <name val="ＭＳ Ｐ明朝"/>
      <family val="1"/>
      <charset val="128"/>
    </font>
    <font>
      <sz val="10"/>
      <color theme="1"/>
      <name val="ＭＳ Ｐ明朝"/>
      <family val="1"/>
      <charset val="128"/>
    </font>
    <font>
      <sz val="8"/>
      <name val="ＭＳ Ｐ明朝"/>
      <family val="1"/>
      <charset val="128"/>
    </font>
    <font>
      <b/>
      <sz val="11"/>
      <name val="ＭＳ Ｐ明朝"/>
      <family val="1"/>
      <charset val="128"/>
    </font>
    <font>
      <sz val="10"/>
      <color theme="1"/>
      <name val="ＭＳ Ｐゴシック"/>
      <family val="3"/>
      <charset val="128"/>
    </font>
    <font>
      <sz val="10"/>
      <color indexed="8"/>
      <name val="ＭＳ Ｐゴシック"/>
      <family val="3"/>
      <charset val="128"/>
    </font>
    <font>
      <sz val="12"/>
      <color theme="1"/>
      <name val="ＭＳ Ｐゴシック"/>
      <family val="3"/>
      <charset val="128"/>
    </font>
    <font>
      <sz val="9"/>
      <color theme="1" tint="4.9989318521683403E-2"/>
      <name val="ＭＳ Ｐ明朝"/>
      <family val="1"/>
      <charset val="128"/>
    </font>
    <font>
      <sz val="11"/>
      <name val="HGSｺﾞｼｯｸM"/>
      <family val="3"/>
      <charset val="128"/>
    </font>
    <font>
      <b/>
      <sz val="14"/>
      <color rgb="FFFFFF00"/>
      <name val="HGｺﾞｼｯｸM"/>
      <family val="1"/>
      <charset val="128"/>
    </font>
    <font>
      <u/>
      <sz val="11"/>
      <color indexed="12"/>
      <name val="ＭＳ Ｐゴシック"/>
      <family val="3"/>
      <charset val="128"/>
    </font>
    <font>
      <sz val="11"/>
      <color rgb="FF000000"/>
      <name val="游ゴシック"/>
      <family val="2"/>
      <charset val="128"/>
      <scheme val="minor"/>
    </font>
    <font>
      <sz val="10"/>
      <name val="ＭＳ ゴシック"/>
      <family val="3"/>
      <charset val="128"/>
    </font>
    <font>
      <u/>
      <sz val="11"/>
      <color theme="1"/>
      <name val="ＭＳ Ｐ明朝"/>
      <family val="1"/>
      <charset val="128"/>
    </font>
    <font>
      <sz val="11"/>
      <color theme="1"/>
      <name val="HGPｺﾞｼｯｸM"/>
      <family val="3"/>
      <charset val="128"/>
    </font>
    <font>
      <sz val="16"/>
      <color theme="1"/>
      <name val="Yu Gothic UI"/>
      <family val="3"/>
      <charset val="128"/>
    </font>
    <font>
      <sz val="20"/>
      <color theme="1"/>
      <name val="Yu Gothic UI"/>
      <family val="3"/>
      <charset val="128"/>
    </font>
    <font>
      <sz val="28"/>
      <color theme="1"/>
      <name val="Yu Gothic UI"/>
      <family val="3"/>
      <charset val="128"/>
    </font>
    <font>
      <sz val="11"/>
      <name val="Yu Gothic UI"/>
      <family val="3"/>
      <charset val="128"/>
    </font>
    <font>
      <b/>
      <sz val="11"/>
      <color rgb="FFFFFF00"/>
      <name val="HGPｺﾞｼｯｸM"/>
      <family val="3"/>
      <charset val="128"/>
    </font>
    <font>
      <b/>
      <sz val="11"/>
      <color theme="1"/>
      <name val="HGPｺﾞｼｯｸM"/>
      <family val="3"/>
      <charset val="128"/>
    </font>
    <font>
      <b/>
      <strike/>
      <sz val="11"/>
      <color rgb="FFFFFF00"/>
      <name val="HGPｺﾞｼｯｸM"/>
      <family val="3"/>
      <charset val="128"/>
    </font>
    <font>
      <b/>
      <sz val="20"/>
      <name val="ＭＳ 明朝"/>
      <family val="1"/>
      <charset val="128"/>
    </font>
    <font>
      <sz val="11"/>
      <name val="ＭＳ 明朝"/>
      <family val="1"/>
      <charset val="128"/>
    </font>
    <font>
      <u/>
      <sz val="11"/>
      <color theme="1"/>
      <name val="ＭＳ 明朝"/>
      <family val="1"/>
      <charset val="128"/>
    </font>
    <font>
      <b/>
      <sz val="12"/>
      <name val="ＭＳ 明朝"/>
      <family val="1"/>
      <charset val="128"/>
    </font>
    <font>
      <b/>
      <sz val="14"/>
      <color rgb="FFFFFF00"/>
      <name val="HGPｺﾞｼｯｸM"/>
      <family val="3"/>
      <charset val="128"/>
    </font>
    <font>
      <sz val="10"/>
      <color theme="1"/>
      <name val="HGPｺﾞｼｯｸM"/>
      <family val="3"/>
      <charset val="128"/>
    </font>
    <font>
      <strike/>
      <sz val="14"/>
      <name val="Yu Gothic UI"/>
      <family val="3"/>
      <charset val="128"/>
    </font>
    <font>
      <sz val="8.5"/>
      <name val="ＭＳ Ｐ明朝"/>
      <family val="1"/>
      <charset val="128"/>
    </font>
    <font>
      <sz val="12"/>
      <name val="Yu Gothic UI"/>
      <family val="3"/>
      <charset val="128"/>
    </font>
    <font>
      <sz val="14"/>
      <color rgb="FFFFFF00"/>
      <name val="ＭＳ 明朝"/>
      <family val="1"/>
      <charset val="128"/>
    </font>
    <font>
      <u/>
      <sz val="14"/>
      <name val="ＭＳ Ｐ明朝"/>
      <family val="1"/>
      <charset val="128"/>
    </font>
    <font>
      <b/>
      <sz val="9"/>
      <color indexed="81"/>
      <name val="MS P ゴシック"/>
      <family val="3"/>
      <charset val="128"/>
    </font>
    <font>
      <u/>
      <sz val="16"/>
      <color theme="1"/>
      <name val="ＭＳ Ｐ明朝"/>
      <family val="1"/>
      <charset val="128"/>
    </font>
    <font>
      <sz val="14"/>
      <color rgb="FFFFFF00"/>
      <name val="Segoe UI Symbol"/>
      <family val="3"/>
    </font>
    <font>
      <sz val="14"/>
      <color rgb="FFFFFF00"/>
      <name val="Segoe UI Symbol"/>
      <family val="1"/>
    </font>
    <font>
      <u/>
      <sz val="12"/>
      <color theme="1"/>
      <name val="ＭＳ Ｐ明朝"/>
      <family val="1"/>
      <charset val="128"/>
    </font>
    <font>
      <u/>
      <sz val="14"/>
      <name val="Yu Gothic UI"/>
      <family val="2"/>
      <charset val="128"/>
    </font>
    <font>
      <b/>
      <sz val="11"/>
      <color rgb="FFFFFF00"/>
      <name val="HGSｺﾞｼｯｸM"/>
      <family val="3"/>
      <charset val="128"/>
    </font>
    <font>
      <b/>
      <sz val="20"/>
      <color theme="1"/>
      <name val="ＭＳ Ｐ明朝"/>
      <family val="1"/>
      <charset val="128"/>
    </font>
    <font>
      <u/>
      <sz val="11"/>
      <color theme="10"/>
      <name val="Yu Gothic UI"/>
      <family val="2"/>
      <charset val="128"/>
    </font>
    <font>
      <u/>
      <sz val="12"/>
      <name val="ＭＳ Ｐ明朝"/>
      <family val="1"/>
      <charset val="128"/>
    </font>
    <font>
      <sz val="9"/>
      <color rgb="FFFF0000"/>
      <name val="ＭＳ Ｐ明朝"/>
      <family val="1"/>
      <charset val="128"/>
    </font>
    <font>
      <b/>
      <u/>
      <sz val="14"/>
      <color rgb="FFFF0000"/>
      <name val="ＭＳ 明朝"/>
      <family val="1"/>
      <charset val="128"/>
    </font>
    <font>
      <b/>
      <sz val="16"/>
      <color rgb="FFFF0000"/>
      <name val="ＭＳ 明朝"/>
      <family val="1"/>
      <charset val="128"/>
    </font>
    <font>
      <sz val="18"/>
      <name val="ＭＳ Ｐ明朝"/>
      <family val="1"/>
      <charset val="128"/>
    </font>
    <font>
      <b/>
      <sz val="16"/>
      <color rgb="FFFFFF00"/>
      <name val="ＭＳ Ｐゴシック"/>
      <family val="3"/>
      <charset val="128"/>
    </font>
    <font>
      <b/>
      <sz val="12"/>
      <color rgb="FFFFFF00"/>
      <name val="ＭＳ Ｐ明朝"/>
      <family val="1"/>
      <charset val="128"/>
    </font>
    <font>
      <sz val="12"/>
      <color rgb="FFFFFF00"/>
      <name val="ＭＳ Ｐ明朝"/>
      <family val="1"/>
      <charset val="128"/>
    </font>
    <font>
      <b/>
      <sz val="12"/>
      <color rgb="FFFFFF00"/>
      <name val="ＭＳ Ｐゴシック"/>
      <family val="3"/>
      <charset val="128"/>
    </font>
    <font>
      <sz val="12"/>
      <color theme="1"/>
      <name val="ＭＳ ゴシック"/>
      <family val="3"/>
      <charset val="128"/>
    </font>
    <font>
      <u/>
      <sz val="11"/>
      <color theme="10"/>
      <name val="游ゴシック"/>
      <family val="2"/>
      <charset val="128"/>
      <scheme val="minor"/>
    </font>
    <font>
      <sz val="14"/>
      <color rgb="FF000000"/>
      <name val="Yu Gothic UI"/>
      <family val="3"/>
      <charset val="128"/>
    </font>
    <font>
      <sz val="11"/>
      <color indexed="81"/>
      <name val="MS P ゴシック"/>
      <family val="3"/>
      <charset val="128"/>
    </font>
    <font>
      <sz val="14"/>
      <color theme="1" tint="0.14999847407452621"/>
      <name val="Yu Gothic UI"/>
      <family val="3"/>
      <charset val="128"/>
    </font>
    <font>
      <b/>
      <u/>
      <sz val="8"/>
      <name val="ＭＳ Ｐ明朝"/>
      <family val="1"/>
      <charset val="128"/>
    </font>
    <font>
      <sz val="10"/>
      <color rgb="FFFF0000"/>
      <name val="ＭＳ Ｐ明朝"/>
      <family val="1"/>
      <charset val="128"/>
    </font>
    <font>
      <b/>
      <sz val="11"/>
      <color rgb="FFFF0000"/>
      <name val="ＭＳ Ｐ明朝"/>
      <family val="1"/>
      <charset val="128"/>
    </font>
    <font>
      <b/>
      <sz val="10"/>
      <color rgb="FFFF0000"/>
      <name val="ＭＳ Ｐ明朝"/>
      <family val="1"/>
      <charset val="128"/>
    </font>
    <font>
      <sz val="14"/>
      <color theme="1" tint="0.14999847407452621"/>
      <name val="Meiryo UI"/>
      <family val="3"/>
      <charset val="128"/>
    </font>
    <font>
      <u/>
      <sz val="14"/>
      <color theme="10"/>
      <name val="Yu Gothic UI"/>
      <family val="3"/>
      <charset val="128"/>
    </font>
    <font>
      <u/>
      <sz val="14"/>
      <color theme="10"/>
      <name val="Yu Gothic UI"/>
      <family val="2"/>
      <charset val="128"/>
    </font>
    <font>
      <sz val="14"/>
      <color rgb="FFFFFF00"/>
      <name val="HGｺﾞｼｯｸM"/>
      <family val="1"/>
      <charset val="128"/>
    </font>
  </fonts>
  <fills count="26">
    <fill>
      <patternFill patternType="none"/>
    </fill>
    <fill>
      <patternFill patternType="gray125"/>
    </fill>
    <fill>
      <patternFill patternType="solid">
        <fgColor rgb="FF99CCFF"/>
        <bgColor indexed="64"/>
      </patternFill>
    </fill>
    <fill>
      <patternFill patternType="solid">
        <fgColor rgb="FFDDDDDD"/>
        <bgColor indexed="64"/>
      </patternFill>
    </fill>
    <fill>
      <patternFill patternType="solid">
        <fgColor rgb="FFCCFFFF"/>
        <bgColor indexed="64"/>
      </patternFill>
    </fill>
    <fill>
      <patternFill patternType="solid">
        <fgColor rgb="FFEAEAEA"/>
        <bgColor indexed="64"/>
      </patternFill>
    </fill>
    <fill>
      <patternFill patternType="solid">
        <fgColor rgb="FF333399"/>
        <bgColor indexed="64"/>
      </patternFill>
    </fill>
    <fill>
      <patternFill patternType="solid">
        <fgColor rgb="FFFFFF99"/>
        <bgColor indexed="64"/>
      </patternFill>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indexed="9"/>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00"/>
        <bgColor indexed="64"/>
      </patternFill>
    </fill>
    <fill>
      <patternFill patternType="solid">
        <fgColor rgb="FFF0F3FA"/>
        <bgColor indexed="64"/>
      </patternFill>
    </fill>
    <fill>
      <patternFill patternType="solid">
        <fgColor theme="5" tint="0.79998168889431442"/>
        <bgColor indexed="64"/>
      </patternFill>
    </fill>
    <fill>
      <patternFill patternType="solid">
        <fgColor rgb="FFD9D9D9"/>
        <bgColor indexed="64"/>
      </patternFill>
    </fill>
    <fill>
      <patternFill patternType="solid">
        <fgColor rgb="FFFFCCFF"/>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rgb="FFFF0000"/>
        <bgColor indexed="64"/>
      </patternFill>
    </fill>
    <fill>
      <patternFill patternType="solid">
        <fgColor rgb="FFDDEBF7"/>
        <bgColor indexed="64"/>
      </patternFill>
    </fill>
  </fills>
  <borders count="266">
    <border>
      <left/>
      <right/>
      <top/>
      <bottom/>
      <diagonal/>
    </border>
    <border>
      <left style="thick">
        <color rgb="FFFF0066"/>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right style="thin">
        <color auto="1"/>
      </right>
      <top/>
      <bottom style="thin">
        <color theme="0"/>
      </bottom>
      <diagonal/>
    </border>
    <border>
      <left/>
      <right style="thin">
        <color auto="1"/>
      </right>
      <top style="thin">
        <color theme="0"/>
      </top>
      <bottom style="thin">
        <color theme="0"/>
      </bottom>
      <diagonal/>
    </border>
    <border>
      <left/>
      <right style="thin">
        <color auto="1"/>
      </right>
      <top style="thin">
        <color theme="0"/>
      </top>
      <bottom/>
      <diagonal/>
    </border>
    <border>
      <left style="thin">
        <color theme="0"/>
      </left>
      <right style="thin">
        <color theme="0"/>
      </right>
      <top style="thin">
        <color theme="0"/>
      </top>
      <bottom/>
      <diagonal/>
    </border>
    <border>
      <left/>
      <right/>
      <top/>
      <bottom style="dotted">
        <color auto="1"/>
      </bottom>
      <diagonal/>
    </border>
    <border>
      <left/>
      <right style="thin">
        <color theme="0"/>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top/>
      <bottom style="thin">
        <color indexed="64"/>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right/>
      <top/>
      <bottom style="double">
        <color auto="1"/>
      </bottom>
      <diagonal/>
    </border>
    <border>
      <left/>
      <right style="thin">
        <color auto="1"/>
      </right>
      <top/>
      <bottom style="double">
        <color auto="1"/>
      </bottom>
      <diagonal/>
    </border>
    <border>
      <left/>
      <right style="thin">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indexed="64"/>
      </left>
      <right/>
      <top style="medium">
        <color indexed="64"/>
      </top>
      <bottom style="thin">
        <color auto="1"/>
      </bottom>
      <diagonal/>
    </border>
    <border>
      <left/>
      <right style="thin">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right/>
      <top style="double">
        <color auto="1"/>
      </top>
      <bottom style="thin">
        <color indexed="64"/>
      </bottom>
      <diagonal/>
    </border>
    <border>
      <left style="thin">
        <color auto="1"/>
      </left>
      <right style="thin">
        <color auto="1"/>
      </right>
      <top style="thin">
        <color auto="1"/>
      </top>
      <bottom style="double">
        <color indexed="64"/>
      </bottom>
      <diagonal/>
    </border>
    <border>
      <left style="thin">
        <color auto="1"/>
      </left>
      <right/>
      <top style="hair">
        <color auto="1"/>
      </top>
      <bottom style="double">
        <color auto="1"/>
      </bottom>
      <diagonal/>
    </border>
    <border>
      <left/>
      <right/>
      <top style="hair">
        <color auto="1"/>
      </top>
      <bottom style="double">
        <color auto="1"/>
      </bottom>
      <diagonal/>
    </border>
    <border>
      <left/>
      <right style="thin">
        <color auto="1"/>
      </right>
      <top style="hair">
        <color auto="1"/>
      </top>
      <bottom style="double">
        <color auto="1"/>
      </bottom>
      <diagonal/>
    </border>
    <border diagonalUp="1">
      <left style="thin">
        <color auto="1"/>
      </left>
      <right/>
      <top style="thin">
        <color auto="1"/>
      </top>
      <bottom style="hair">
        <color auto="1"/>
      </bottom>
      <diagonal style="hair">
        <color theme="0" tint="-0.24994659260841701"/>
      </diagonal>
    </border>
    <border diagonalUp="1">
      <left/>
      <right style="thin">
        <color auto="1"/>
      </right>
      <top style="thin">
        <color auto="1"/>
      </top>
      <bottom style="hair">
        <color auto="1"/>
      </bottom>
      <diagonal style="hair">
        <color theme="0" tint="-0.24994659260841701"/>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auto="1"/>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dotted">
        <color auto="1"/>
      </top>
      <bottom style="dotted">
        <color auto="1"/>
      </bottom>
      <diagonal/>
    </border>
    <border>
      <left style="thin">
        <color auto="1"/>
      </left>
      <right/>
      <top style="medium">
        <color indexed="64"/>
      </top>
      <bottom style="double">
        <color auto="1"/>
      </bottom>
      <diagonal/>
    </border>
    <border>
      <left/>
      <right style="medium">
        <color indexed="64"/>
      </right>
      <top/>
      <bottom style="thin">
        <color auto="1"/>
      </bottom>
      <diagonal/>
    </border>
    <border>
      <left style="thin">
        <color auto="1"/>
      </left>
      <right style="thin">
        <color auto="1"/>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style="thin">
        <color auto="1"/>
      </left>
      <right/>
      <top/>
      <bottom style="double">
        <color auto="1"/>
      </bottom>
      <diagonal/>
    </border>
    <border>
      <left/>
      <right style="medium">
        <color indexed="64"/>
      </right>
      <top style="double">
        <color indexed="64"/>
      </top>
      <bottom style="medium">
        <color indexed="64"/>
      </bottom>
      <diagonal/>
    </border>
    <border>
      <left style="thin">
        <color auto="1"/>
      </left>
      <right style="thin">
        <color auto="1"/>
      </right>
      <top style="double">
        <color auto="1"/>
      </top>
      <bottom style="thin">
        <color auto="1"/>
      </bottom>
      <diagonal/>
    </border>
    <border>
      <left/>
      <right style="thin">
        <color indexed="64"/>
      </right>
      <top style="double">
        <color indexed="64"/>
      </top>
      <bottom style="thin">
        <color indexed="64"/>
      </bottom>
      <diagonal/>
    </border>
    <border diagonalUp="1">
      <left style="thin">
        <color auto="1"/>
      </left>
      <right/>
      <top style="thin">
        <color auto="1"/>
      </top>
      <bottom style="thin">
        <color auto="1"/>
      </bottom>
      <diagonal style="thin">
        <color theme="0" tint="-0.24994659260841701"/>
      </diagonal>
    </border>
    <border diagonalUp="1">
      <left/>
      <right style="thin">
        <color auto="1"/>
      </right>
      <top style="thin">
        <color auto="1"/>
      </top>
      <bottom style="thin">
        <color auto="1"/>
      </bottom>
      <diagonal style="thin">
        <color theme="0" tint="-0.24994659260841701"/>
      </diagonal>
    </border>
    <border>
      <left style="thin">
        <color indexed="64"/>
      </left>
      <right style="medium">
        <color indexed="64"/>
      </right>
      <top style="double">
        <color indexed="64"/>
      </top>
      <bottom style="medium">
        <color indexed="64"/>
      </bottom>
      <diagonal/>
    </border>
    <border>
      <left style="thin">
        <color auto="1"/>
      </left>
      <right style="thin">
        <color auto="1"/>
      </right>
      <top style="double">
        <color indexed="64"/>
      </top>
      <bottom style="medium">
        <color indexed="64"/>
      </bottom>
      <diagonal/>
    </border>
    <border>
      <left/>
      <right/>
      <top style="double">
        <color auto="1"/>
      </top>
      <bottom style="medium">
        <color indexed="64"/>
      </bottom>
      <diagonal/>
    </border>
    <border>
      <left style="dashed">
        <color indexed="64"/>
      </left>
      <right style="thin">
        <color auto="1"/>
      </right>
      <top style="thin">
        <color auto="1"/>
      </top>
      <bottom style="double">
        <color indexed="64"/>
      </bottom>
      <diagonal/>
    </border>
    <border>
      <left style="dashed">
        <color indexed="64"/>
      </left>
      <right style="thin">
        <color auto="1"/>
      </right>
      <top style="thin">
        <color auto="1"/>
      </top>
      <bottom style="thin">
        <color auto="1"/>
      </bottom>
      <diagonal/>
    </border>
    <border>
      <left style="dashed">
        <color indexed="64"/>
      </left>
      <right style="thin">
        <color auto="1"/>
      </right>
      <top/>
      <bottom/>
      <diagonal/>
    </border>
    <border>
      <left style="dashed">
        <color indexed="64"/>
      </left>
      <right style="thin">
        <color auto="1"/>
      </right>
      <top style="medium">
        <color indexed="64"/>
      </top>
      <bottom style="thin">
        <color indexed="64"/>
      </bottom>
      <diagonal/>
    </border>
    <border>
      <left style="dashed">
        <color indexed="64"/>
      </left>
      <right style="thin">
        <color auto="1"/>
      </right>
      <top/>
      <bottom style="medium">
        <color indexed="64"/>
      </bottom>
      <diagonal/>
    </border>
    <border>
      <left style="dashed">
        <color indexed="64"/>
      </left>
      <right style="thin">
        <color auto="1"/>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1" tint="0.24994659260841701"/>
      </left>
      <right style="medium">
        <color theme="1" tint="0.24994659260841701"/>
      </right>
      <top style="medium">
        <color theme="1" tint="0.24994659260841701"/>
      </top>
      <bottom style="thin">
        <color auto="1"/>
      </bottom>
      <diagonal/>
    </border>
    <border>
      <left style="medium">
        <color theme="1" tint="0.24994659260841701"/>
      </left>
      <right style="medium">
        <color theme="1" tint="0.24994659260841701"/>
      </right>
      <top style="thin">
        <color auto="1"/>
      </top>
      <bottom style="thin">
        <color auto="1"/>
      </bottom>
      <diagonal/>
    </border>
    <border>
      <left style="medium">
        <color theme="1" tint="0.24994659260841701"/>
      </left>
      <right style="medium">
        <color theme="1" tint="0.24994659260841701"/>
      </right>
      <top style="thin">
        <color auto="1"/>
      </top>
      <bottom style="medium">
        <color theme="1" tint="0.24994659260841701"/>
      </bottom>
      <diagonal/>
    </border>
    <border>
      <left style="medium">
        <color theme="1" tint="0.24994659260841701"/>
      </left>
      <right/>
      <top style="medium">
        <color theme="1" tint="0.24994659260841701"/>
      </top>
      <bottom style="thin">
        <color auto="1"/>
      </bottom>
      <diagonal/>
    </border>
    <border>
      <left style="medium">
        <color theme="1" tint="0.24994659260841701"/>
      </left>
      <right/>
      <top style="thin">
        <color auto="1"/>
      </top>
      <bottom style="thin">
        <color auto="1"/>
      </bottom>
      <diagonal/>
    </border>
    <border>
      <left style="medium">
        <color theme="1" tint="0.24994659260841701"/>
      </left>
      <right/>
      <top style="thin">
        <color auto="1"/>
      </top>
      <bottom style="medium">
        <color theme="1" tint="0.24994659260841701"/>
      </bottom>
      <diagonal/>
    </border>
    <border>
      <left style="medium">
        <color theme="1" tint="0.24994659260841701"/>
      </left>
      <right style="thin">
        <color auto="1"/>
      </right>
      <top style="medium">
        <color theme="1" tint="0.24994659260841701"/>
      </top>
      <bottom style="thin">
        <color auto="1"/>
      </bottom>
      <diagonal/>
    </border>
    <border>
      <left style="thin">
        <color auto="1"/>
      </left>
      <right style="medium">
        <color theme="1" tint="0.24994659260841701"/>
      </right>
      <top style="medium">
        <color theme="1" tint="0.24994659260841701"/>
      </top>
      <bottom style="thin">
        <color auto="1"/>
      </bottom>
      <diagonal/>
    </border>
    <border>
      <left style="medium">
        <color theme="1" tint="0.24994659260841701"/>
      </left>
      <right style="thin">
        <color auto="1"/>
      </right>
      <top style="thin">
        <color auto="1"/>
      </top>
      <bottom style="thin">
        <color auto="1"/>
      </bottom>
      <diagonal/>
    </border>
    <border>
      <left style="thin">
        <color auto="1"/>
      </left>
      <right style="medium">
        <color theme="1" tint="0.24994659260841701"/>
      </right>
      <top style="thin">
        <color auto="1"/>
      </top>
      <bottom style="thin">
        <color auto="1"/>
      </bottom>
      <diagonal/>
    </border>
    <border>
      <left style="thin">
        <color auto="1"/>
      </left>
      <right style="thin">
        <color auto="1"/>
      </right>
      <top style="medium">
        <color theme="1" tint="0.24994659260841701"/>
      </top>
      <bottom style="thin">
        <color auto="1"/>
      </bottom>
      <diagonal/>
    </border>
    <border>
      <left style="thin">
        <color auto="1"/>
      </left>
      <right style="thin">
        <color auto="1"/>
      </right>
      <top style="thin">
        <color auto="1"/>
      </top>
      <bottom style="medium">
        <color theme="1" tint="0.24994659260841701"/>
      </bottom>
      <diagonal/>
    </border>
    <border>
      <left style="thin">
        <color auto="1"/>
      </left>
      <right/>
      <top style="medium">
        <color theme="1" tint="0.24994659260841701"/>
      </top>
      <bottom style="thin">
        <color auto="1"/>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bottom/>
      <diagonal style="thin">
        <color auto="1"/>
      </diagonal>
    </border>
    <border diagonalUp="1">
      <left style="thin">
        <color auto="1"/>
      </left>
      <right style="thin">
        <color auto="1"/>
      </right>
      <top/>
      <bottom style="thin">
        <color auto="1"/>
      </bottom>
      <diagonal style="thin">
        <color auto="1"/>
      </diagonal>
    </border>
    <border>
      <left style="thin">
        <color theme="0"/>
      </left>
      <right/>
      <top/>
      <bottom/>
      <diagonal/>
    </border>
    <border diagonalUp="1">
      <left style="thin">
        <color auto="1"/>
      </left>
      <right/>
      <top style="thin">
        <color auto="1"/>
      </top>
      <bottom style="double">
        <color indexed="64"/>
      </bottom>
      <diagonal style="hair">
        <color theme="0" tint="-0.24994659260841701"/>
      </diagonal>
    </border>
    <border diagonalUp="1">
      <left/>
      <right/>
      <top style="thin">
        <color auto="1"/>
      </top>
      <bottom style="double">
        <color indexed="64"/>
      </bottom>
      <diagonal style="hair">
        <color theme="0" tint="-0.24994659260841701"/>
      </diagonal>
    </border>
    <border diagonalUp="1">
      <left/>
      <right style="thin">
        <color auto="1"/>
      </right>
      <top style="thin">
        <color auto="1"/>
      </top>
      <bottom style="double">
        <color indexed="64"/>
      </bottom>
      <diagonal style="hair">
        <color theme="0" tint="-0.24994659260841701"/>
      </diagonal>
    </border>
    <border>
      <left style="thin">
        <color indexed="64"/>
      </left>
      <right style="thin">
        <color auto="1"/>
      </right>
      <top style="double">
        <color auto="1"/>
      </top>
      <bottom/>
      <diagonal/>
    </border>
    <border>
      <left style="thin">
        <color indexed="64"/>
      </left>
      <right/>
      <top style="double">
        <color auto="1"/>
      </top>
      <bottom style="double">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thin">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thin">
        <color auto="1"/>
      </left>
      <right style="thin">
        <color auto="1"/>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style="thin">
        <color indexed="64"/>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diagonal/>
    </border>
    <border>
      <left style="thin">
        <color auto="1"/>
      </left>
      <right style="medium">
        <color indexed="64"/>
      </right>
      <top/>
      <bottom style="thin">
        <color auto="1"/>
      </bottom>
      <diagonal/>
    </border>
    <border>
      <left style="medium">
        <color theme="0"/>
      </left>
      <right style="medium">
        <color theme="0"/>
      </right>
      <top style="medium">
        <color theme="0"/>
      </top>
      <bottom style="medium">
        <color theme="0"/>
      </bottom>
      <diagonal/>
    </border>
    <border diagonalUp="1">
      <left style="thin">
        <color auto="1"/>
      </left>
      <right style="thin">
        <color indexed="64"/>
      </right>
      <top style="thin">
        <color auto="1"/>
      </top>
      <bottom style="thin">
        <color auto="1"/>
      </bottom>
      <diagonal style="thin">
        <color auto="1"/>
      </diagonal>
    </border>
    <border>
      <left style="thin">
        <color theme="0"/>
      </left>
      <right style="thin">
        <color theme="0"/>
      </right>
      <top/>
      <bottom style="thin">
        <color theme="0"/>
      </bottom>
      <diagonal/>
    </border>
    <border>
      <left style="thin">
        <color indexed="64"/>
      </left>
      <right/>
      <top style="hair">
        <color indexed="64"/>
      </top>
      <bottom/>
      <diagonal/>
    </border>
    <border>
      <left/>
      <right/>
      <top style="hair">
        <color indexed="64"/>
      </top>
      <bottom/>
      <diagonal/>
    </border>
    <border>
      <left style="hair">
        <color indexed="64"/>
      </left>
      <right style="thin">
        <color indexed="64"/>
      </right>
      <top style="hair">
        <color indexed="64"/>
      </top>
      <bottom style="hair">
        <color indexed="64"/>
      </bottom>
      <diagonal/>
    </border>
    <border>
      <left/>
      <right/>
      <top style="medium">
        <color theme="1" tint="0.24994659260841701"/>
      </top>
      <bottom style="thin">
        <color auto="1"/>
      </bottom>
      <diagonal/>
    </border>
    <border>
      <left style="medium">
        <color theme="1" tint="0.24994659260841701"/>
      </left>
      <right/>
      <top/>
      <bottom style="thin">
        <color auto="1"/>
      </bottom>
      <diagonal/>
    </border>
    <border>
      <left/>
      <right style="medium">
        <color theme="1" tint="0.24994659260841701"/>
      </right>
      <top/>
      <bottom style="thin">
        <color auto="1"/>
      </bottom>
      <diagonal/>
    </border>
    <border>
      <left style="medium">
        <color theme="1" tint="0.24994659260841701"/>
      </left>
      <right/>
      <top style="medium">
        <color indexed="64"/>
      </top>
      <bottom/>
      <diagonal/>
    </border>
    <border>
      <left/>
      <right style="medium">
        <color theme="1" tint="0.24994659260841701"/>
      </right>
      <top style="medium">
        <color indexed="64"/>
      </top>
      <bottom/>
      <diagonal/>
    </border>
    <border>
      <left/>
      <right style="medium">
        <color theme="1" tint="0.24994659260841701"/>
      </right>
      <top style="medium">
        <color theme="1" tint="0.24994659260841701"/>
      </top>
      <bottom style="thin">
        <color auto="1"/>
      </bottom>
      <diagonal/>
    </border>
    <border>
      <left style="medium">
        <color theme="1" tint="0.24994659260841701"/>
      </left>
      <right/>
      <top style="medium">
        <color theme="1" tint="0.24994659260841701"/>
      </top>
      <bottom/>
      <diagonal/>
    </border>
    <border>
      <left/>
      <right style="medium">
        <color theme="1" tint="0.24994659260841701"/>
      </right>
      <top style="medium">
        <color theme="1" tint="0.24994659260841701"/>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indexed="64"/>
      </bottom>
      <diagonal/>
    </border>
    <border>
      <left/>
      <right style="thin">
        <color theme="1"/>
      </right>
      <top/>
      <bottom style="thin">
        <color indexed="64"/>
      </bottom>
      <diagonal/>
    </border>
    <border>
      <left style="thin">
        <color auto="1"/>
      </left>
      <right style="dotted">
        <color indexed="64"/>
      </right>
      <top style="thin">
        <color auto="1"/>
      </top>
      <bottom style="thin">
        <color auto="1"/>
      </bottom>
      <diagonal/>
    </border>
    <border>
      <left style="medium">
        <color auto="1"/>
      </left>
      <right style="thin">
        <color indexed="64"/>
      </right>
      <top style="medium">
        <color auto="1"/>
      </top>
      <bottom/>
      <diagonal/>
    </border>
    <border>
      <left style="thin">
        <color indexed="64"/>
      </left>
      <right/>
      <top style="medium">
        <color auto="1"/>
      </top>
      <bottom style="hair">
        <color indexed="64"/>
      </bottom>
      <diagonal/>
    </border>
    <border>
      <left/>
      <right/>
      <top style="medium">
        <color auto="1"/>
      </top>
      <bottom style="hair">
        <color indexed="64"/>
      </bottom>
      <diagonal/>
    </border>
    <border>
      <left/>
      <right style="hair">
        <color auto="1"/>
      </right>
      <top style="medium">
        <color auto="1"/>
      </top>
      <bottom style="hair">
        <color indexed="64"/>
      </bottom>
      <diagonal/>
    </border>
    <border>
      <left style="hair">
        <color auto="1"/>
      </left>
      <right style="double">
        <color auto="1"/>
      </right>
      <top style="medium">
        <color auto="1"/>
      </top>
      <bottom/>
      <diagonal/>
    </border>
    <border>
      <left style="double">
        <color auto="1"/>
      </left>
      <right style="medium">
        <color indexed="64"/>
      </right>
      <top style="medium">
        <color indexed="64"/>
      </top>
      <bottom/>
      <diagonal/>
    </border>
    <border>
      <left style="medium">
        <color auto="1"/>
      </left>
      <right style="thin">
        <color indexed="64"/>
      </right>
      <top/>
      <bottom style="double">
        <color indexed="64"/>
      </bottom>
      <diagonal/>
    </border>
    <border>
      <left style="thin">
        <color indexed="64"/>
      </left>
      <right style="hair">
        <color auto="1"/>
      </right>
      <top/>
      <bottom style="double">
        <color indexed="64"/>
      </bottom>
      <diagonal/>
    </border>
    <border>
      <left style="hair">
        <color auto="1"/>
      </left>
      <right style="hair">
        <color auto="1"/>
      </right>
      <top/>
      <bottom style="double">
        <color indexed="64"/>
      </bottom>
      <diagonal/>
    </border>
    <border>
      <left style="hair">
        <color auto="1"/>
      </left>
      <right style="double">
        <color auto="1"/>
      </right>
      <top/>
      <bottom style="double">
        <color indexed="64"/>
      </bottom>
      <diagonal/>
    </border>
    <border>
      <left style="double">
        <color auto="1"/>
      </left>
      <right style="medium">
        <color indexed="64"/>
      </right>
      <top/>
      <bottom style="double">
        <color indexed="64"/>
      </bottom>
      <diagonal/>
    </border>
    <border>
      <left style="medium">
        <color auto="1"/>
      </left>
      <right style="hair">
        <color auto="1"/>
      </right>
      <top style="medium">
        <color auto="1"/>
      </top>
      <bottom style="double">
        <color indexed="64"/>
      </bottom>
      <diagonal/>
    </border>
    <border>
      <left style="hair">
        <color auto="1"/>
      </left>
      <right style="medium">
        <color auto="1"/>
      </right>
      <top style="medium">
        <color auto="1"/>
      </top>
      <bottom style="double">
        <color indexed="64"/>
      </bottom>
      <diagonal/>
    </border>
    <border>
      <left style="medium">
        <color auto="1"/>
      </left>
      <right style="thin">
        <color indexed="64"/>
      </right>
      <top style="double">
        <color indexed="64"/>
      </top>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double">
        <color auto="1"/>
      </left>
      <right style="medium">
        <color indexed="64"/>
      </right>
      <top style="double">
        <color indexed="64"/>
      </top>
      <bottom/>
      <diagonal/>
    </border>
    <border>
      <left style="medium">
        <color auto="1"/>
      </left>
      <right style="hair">
        <color auto="1"/>
      </right>
      <top/>
      <bottom style="hair">
        <color auto="1"/>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double">
        <color auto="1"/>
      </left>
      <right style="medium">
        <color indexed="64"/>
      </right>
      <top/>
      <bottom/>
      <diagonal/>
    </border>
    <border>
      <left style="medium">
        <color auto="1"/>
      </left>
      <right style="hair">
        <color auto="1"/>
      </right>
      <top style="hair">
        <color auto="1"/>
      </top>
      <bottom style="hair">
        <color auto="1"/>
      </bottom>
      <diagonal/>
    </border>
    <border>
      <left style="double">
        <color auto="1"/>
      </left>
      <right style="medium">
        <color indexed="64"/>
      </right>
      <top/>
      <bottom style="thin">
        <color auto="1"/>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double">
        <color auto="1"/>
      </left>
      <right style="medium">
        <color indexed="64"/>
      </right>
      <top/>
      <bottom style="medium">
        <color indexed="64"/>
      </bottom>
      <diagonal/>
    </border>
    <border>
      <left style="medium">
        <color auto="1"/>
      </left>
      <right/>
      <top/>
      <bottom style="double">
        <color indexed="64"/>
      </bottom>
      <diagonal/>
    </border>
    <border>
      <left style="thin">
        <color indexed="64"/>
      </left>
      <right style="thin">
        <color auto="1"/>
      </right>
      <top style="double">
        <color indexed="64"/>
      </top>
      <bottom style="double">
        <color indexed="64"/>
      </bottom>
      <diagonal/>
    </border>
    <border>
      <left style="medium">
        <color auto="1"/>
      </left>
      <right style="hair">
        <color auto="1"/>
      </right>
      <top style="double">
        <color indexed="64"/>
      </top>
      <bottom/>
      <diagonal/>
    </border>
    <border>
      <left style="medium">
        <color auto="1"/>
      </left>
      <right style="hair">
        <color auto="1"/>
      </right>
      <top/>
      <bottom style="thin">
        <color indexed="64"/>
      </bottom>
      <diagonal/>
    </border>
    <border>
      <left style="hair">
        <color auto="1"/>
      </left>
      <right style="medium">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double">
        <color auto="1"/>
      </right>
      <top style="hair">
        <color auto="1"/>
      </top>
      <bottom style="thin">
        <color indexed="64"/>
      </bottom>
      <diagonal/>
    </border>
    <border>
      <left/>
      <right style="hair">
        <color auto="1"/>
      </right>
      <top style="thin">
        <color indexed="64"/>
      </top>
      <bottom style="medium">
        <color auto="1"/>
      </bottom>
      <diagonal/>
    </border>
    <border>
      <left style="hair">
        <color auto="1"/>
      </left>
      <right style="medium">
        <color auto="1"/>
      </right>
      <top/>
      <bottom style="medium">
        <color auto="1"/>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auto="1"/>
      </right>
      <top style="hair">
        <color auto="1"/>
      </top>
      <bottom/>
      <diagonal/>
    </border>
    <border>
      <left style="medium">
        <color indexed="64"/>
      </left>
      <right/>
      <top style="double">
        <color indexed="64"/>
      </top>
      <bottom style="thin">
        <color indexed="64"/>
      </bottom>
      <diagonal/>
    </border>
    <border diagonalUp="1">
      <left style="thin">
        <color auto="1"/>
      </left>
      <right/>
      <top style="thin">
        <color auto="1"/>
      </top>
      <bottom style="double">
        <color indexed="64"/>
      </bottom>
      <diagonal style="thin">
        <color theme="0" tint="-0.24994659260841701"/>
      </diagonal>
    </border>
    <border diagonalUp="1">
      <left/>
      <right style="thin">
        <color auto="1"/>
      </right>
      <top style="thin">
        <color auto="1"/>
      </top>
      <bottom style="double">
        <color indexed="64"/>
      </bottom>
      <diagonal style="thin">
        <color theme="0" tint="-0.24994659260841701"/>
      </diagonal>
    </border>
    <border>
      <left style="hair">
        <color auto="1"/>
      </left>
      <right style="thin">
        <color indexed="64"/>
      </right>
      <top style="medium">
        <color auto="1"/>
      </top>
      <bottom/>
      <diagonal/>
    </border>
    <border>
      <left/>
      <right style="medium">
        <color indexed="64"/>
      </right>
      <top style="medium">
        <color indexed="64"/>
      </top>
      <bottom/>
      <diagonal/>
    </border>
    <border>
      <left style="medium">
        <color indexed="64"/>
      </left>
      <right style="medium">
        <color auto="1"/>
      </right>
      <top/>
      <bottom/>
      <diagonal/>
    </border>
    <border>
      <left style="hair">
        <color auto="1"/>
      </left>
      <right style="thin">
        <color indexed="64"/>
      </right>
      <top/>
      <bottom style="double">
        <color indexed="64"/>
      </bottom>
      <diagonal/>
    </border>
    <border>
      <left/>
      <right style="medium">
        <color indexed="64"/>
      </right>
      <top/>
      <bottom style="double">
        <color indexed="64"/>
      </bottom>
      <diagonal/>
    </border>
    <border>
      <left style="hair">
        <color auto="1"/>
      </left>
      <right style="thin">
        <color indexed="64"/>
      </right>
      <top/>
      <bottom style="hair">
        <color auto="1"/>
      </bottom>
      <diagonal/>
    </border>
    <border>
      <left/>
      <right style="thin">
        <color indexed="64"/>
      </right>
      <top style="double">
        <color indexed="64"/>
      </top>
      <bottom/>
      <diagonal/>
    </border>
    <border>
      <left style="thin">
        <color indexed="64"/>
      </left>
      <right style="hair">
        <color auto="1"/>
      </right>
      <top style="hair">
        <color auto="1"/>
      </top>
      <bottom style="double">
        <color indexed="64"/>
      </bottom>
      <diagonal/>
    </border>
    <border>
      <left style="hair">
        <color auto="1"/>
      </left>
      <right style="hair">
        <color auto="1"/>
      </right>
      <top style="hair">
        <color auto="1"/>
      </top>
      <bottom style="double">
        <color indexed="64"/>
      </bottom>
      <diagonal/>
    </border>
    <border>
      <left style="hair">
        <color auto="1"/>
      </left>
      <right style="thin">
        <color indexed="64"/>
      </right>
      <top style="hair">
        <color auto="1"/>
      </top>
      <bottom style="double">
        <color indexed="64"/>
      </bottom>
      <diagonal/>
    </border>
    <border>
      <left style="medium">
        <color auto="1"/>
      </left>
      <right style="hair">
        <color auto="1"/>
      </right>
      <top/>
      <bottom/>
      <diagonal/>
    </border>
    <border>
      <left style="hair">
        <color auto="1"/>
      </left>
      <right style="medium">
        <color auto="1"/>
      </right>
      <top/>
      <bottom/>
      <diagonal/>
    </border>
    <border>
      <left style="medium">
        <color indexed="64"/>
      </left>
      <right/>
      <top style="double">
        <color indexed="64"/>
      </top>
      <bottom/>
      <diagonal/>
    </border>
    <border>
      <left style="thin">
        <color rgb="FF595959"/>
      </left>
      <right style="thin">
        <color rgb="FF595959"/>
      </right>
      <top style="thin">
        <color rgb="FF595959"/>
      </top>
      <bottom style="thin">
        <color rgb="FF595959"/>
      </bottom>
      <diagonal/>
    </border>
    <border>
      <left/>
      <right style="hair">
        <color auto="1"/>
      </right>
      <top/>
      <bottom style="hair">
        <color indexed="64"/>
      </bottom>
      <diagonal/>
    </border>
    <border>
      <left style="medium">
        <color auto="1"/>
      </left>
      <right style="hair">
        <color auto="1"/>
      </right>
      <top/>
      <bottom style="medium">
        <color indexed="64"/>
      </bottom>
      <diagonal/>
    </border>
    <border>
      <left style="hair">
        <color auto="1"/>
      </left>
      <right style="thin">
        <color indexed="64"/>
      </right>
      <top/>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double">
        <color auto="1"/>
      </left>
      <right/>
      <top style="medium">
        <color indexed="64"/>
      </top>
      <bottom/>
      <diagonal/>
    </border>
    <border>
      <left style="double">
        <color auto="1"/>
      </left>
      <right/>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style="medium">
        <color indexed="64"/>
      </right>
      <top style="hair">
        <color indexed="64"/>
      </top>
      <bottom/>
      <diagonal/>
    </border>
    <border>
      <left style="thin">
        <color indexed="64"/>
      </left>
      <right style="hair">
        <color auto="1"/>
      </right>
      <top style="double">
        <color indexed="64"/>
      </top>
      <bottom/>
      <diagonal/>
    </border>
    <border>
      <left style="thin">
        <color indexed="64"/>
      </left>
      <right style="hair">
        <color auto="1"/>
      </right>
      <top/>
      <bottom/>
      <diagonal/>
    </border>
    <border>
      <left style="thin">
        <color indexed="64"/>
      </left>
      <right style="hair">
        <color auto="1"/>
      </right>
      <top/>
      <bottom style="thin">
        <color indexed="64"/>
      </bottom>
      <diagonal/>
    </border>
    <border>
      <left style="thin">
        <color theme="0"/>
      </left>
      <right style="thin">
        <color theme="0"/>
      </right>
      <top/>
      <bottom/>
      <diagonal/>
    </border>
    <border>
      <left/>
      <right style="thin">
        <color theme="0"/>
      </right>
      <top style="thin">
        <color theme="0"/>
      </top>
      <bottom/>
      <diagonal/>
    </border>
    <border>
      <left style="hair">
        <color indexed="64"/>
      </left>
      <right/>
      <top style="hair">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diagonalUp="1">
      <left/>
      <right style="thin">
        <color auto="1"/>
      </right>
      <top style="thin">
        <color auto="1"/>
      </top>
      <bottom/>
      <diagonal style="hair">
        <color theme="0" tint="-0.24994659260841701"/>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top style="thin">
        <color auto="1"/>
      </top>
      <bottom style="thin">
        <color auto="1"/>
      </bottom>
      <diagonal/>
    </border>
    <border>
      <left/>
      <right style="hair">
        <color indexed="64"/>
      </right>
      <top style="thin">
        <color auto="1"/>
      </top>
      <bottom style="thin">
        <color auto="1"/>
      </bottom>
      <diagonal/>
    </border>
    <border>
      <left style="thin">
        <color indexed="64"/>
      </left>
      <right style="hair">
        <color indexed="64"/>
      </right>
      <top style="thin">
        <color indexed="64"/>
      </top>
      <bottom style="thin">
        <color indexed="64"/>
      </bottom>
      <diagonal/>
    </border>
    <border>
      <left/>
      <right/>
      <top/>
      <bottom style="dotted">
        <color theme="0" tint="-0.14993743705557422"/>
      </bottom>
      <diagonal/>
    </border>
    <border>
      <left/>
      <right/>
      <top style="dotted">
        <color theme="0" tint="-0.14993743705557422"/>
      </top>
      <bottom/>
      <diagonal/>
    </border>
  </borders>
  <cellStyleXfs count="1259">
    <xf numFmtId="0" fontId="0" fillId="0" borderId="0">
      <alignment vertical="center"/>
    </xf>
    <xf numFmtId="38" fontId="15" fillId="0" borderId="0" applyFont="0" applyFill="0" applyBorder="0" applyAlignment="0" applyProtection="0">
      <alignment vertical="center"/>
    </xf>
    <xf numFmtId="0" fontId="50" fillId="0" borderId="0"/>
    <xf numFmtId="0" fontId="51" fillId="0" borderId="0">
      <alignment vertical="center"/>
    </xf>
    <xf numFmtId="38" fontId="52" fillId="0" borderId="0" applyFont="0" applyFill="0" applyBorder="0" applyAlignment="0" applyProtection="0">
      <alignment vertical="center"/>
    </xf>
    <xf numFmtId="0" fontId="52" fillId="0" borderId="0">
      <alignment vertical="center"/>
    </xf>
    <xf numFmtId="0" fontId="82" fillId="0" borderId="0">
      <alignment vertical="center"/>
    </xf>
    <xf numFmtId="38" fontId="82" fillId="0" borderId="0" applyFont="0" applyFill="0" applyBorder="0" applyAlignment="0" applyProtection="0">
      <alignment vertical="center"/>
    </xf>
    <xf numFmtId="0" fontId="84" fillId="0" borderId="0">
      <alignment vertical="center"/>
    </xf>
    <xf numFmtId="38" fontId="51" fillId="0" borderId="0" applyFont="0" applyFill="0" applyBorder="0" applyAlignment="0" applyProtection="0">
      <alignment vertical="center"/>
    </xf>
    <xf numFmtId="38" fontId="84" fillId="0" borderId="0" applyFont="0" applyFill="0" applyBorder="0" applyAlignment="0" applyProtection="0">
      <alignment vertical="center"/>
    </xf>
    <xf numFmtId="6" fontId="82" fillId="0" borderId="0" applyFont="0" applyFill="0" applyBorder="0" applyAlignment="0" applyProtection="0">
      <alignment vertical="center"/>
    </xf>
    <xf numFmtId="0" fontId="51" fillId="0" borderId="0">
      <alignment vertical="center"/>
    </xf>
    <xf numFmtId="0" fontId="14" fillId="0" borderId="0">
      <alignment vertical="center"/>
    </xf>
    <xf numFmtId="0" fontId="82" fillId="0" borderId="0">
      <alignment vertical="center"/>
    </xf>
    <xf numFmtId="0" fontId="13" fillId="0" borderId="0">
      <alignment vertical="center"/>
    </xf>
    <xf numFmtId="6" fontId="82" fillId="0" borderId="0" applyFont="0" applyFill="0" applyBorder="0" applyAlignment="0" applyProtection="0">
      <alignment vertical="center"/>
    </xf>
    <xf numFmtId="38" fontId="84" fillId="0" borderId="0" applyFont="0" applyFill="0" applyBorder="0" applyAlignment="0" applyProtection="0">
      <alignment vertical="center"/>
    </xf>
    <xf numFmtId="38" fontId="82" fillId="0" borderId="0" applyFont="0" applyFill="0" applyBorder="0" applyAlignment="0" applyProtection="0">
      <alignment vertical="center"/>
    </xf>
    <xf numFmtId="6" fontId="82" fillId="0" borderId="0" applyFont="0" applyFill="0" applyBorder="0" applyAlignment="0" applyProtection="0">
      <alignment vertical="center"/>
    </xf>
    <xf numFmtId="0" fontId="13" fillId="0" borderId="0">
      <alignment vertical="center"/>
    </xf>
    <xf numFmtId="0" fontId="12" fillId="0" borderId="0">
      <alignment vertical="center"/>
    </xf>
    <xf numFmtId="0" fontId="12" fillId="0" borderId="0">
      <alignment vertical="center"/>
    </xf>
    <xf numFmtId="0" fontId="84" fillId="0" borderId="0">
      <alignment vertical="center"/>
    </xf>
    <xf numFmtId="0" fontId="11" fillId="0" borderId="0">
      <alignment vertical="center"/>
    </xf>
    <xf numFmtId="38" fontId="10"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0" fontId="8" fillId="0" borderId="0">
      <alignment vertical="center"/>
    </xf>
    <xf numFmtId="38" fontId="8" fillId="0" borderId="0" applyFont="0" applyFill="0" applyBorder="0" applyAlignment="0" applyProtection="0">
      <alignment vertical="center"/>
    </xf>
    <xf numFmtId="0" fontId="164" fillId="0" borderId="0" applyNumberFormat="0" applyFill="0" applyBorder="0" applyAlignment="0" applyProtection="0">
      <alignment vertical="top"/>
      <protection locked="0"/>
    </xf>
    <xf numFmtId="38" fontId="50" fillId="0" borderId="0" applyFont="0" applyFill="0" applyBorder="0" applyAlignment="0" applyProtection="0">
      <alignment vertical="center"/>
    </xf>
    <xf numFmtId="0" fontId="8" fillId="0" borderId="0">
      <alignment vertical="center"/>
    </xf>
    <xf numFmtId="6" fontId="50" fillId="0" borderId="0" applyFont="0" applyFill="0" applyBorder="0" applyAlignment="0" applyProtection="0">
      <alignment vertical="center"/>
    </xf>
    <xf numFmtId="38" fontId="50" fillId="0" borderId="0" applyFont="0" applyFill="0" applyBorder="0" applyAlignment="0" applyProtection="0"/>
    <xf numFmtId="0" fontId="51" fillId="0" borderId="0">
      <alignment vertical="center"/>
    </xf>
    <xf numFmtId="0" fontId="8" fillId="0" borderId="0">
      <alignment vertical="center"/>
    </xf>
    <xf numFmtId="6" fontId="82" fillId="0" borderId="0" applyFont="0" applyFill="0" applyBorder="0" applyAlignment="0" applyProtection="0">
      <alignment vertical="center"/>
    </xf>
    <xf numFmtId="9" fontId="50" fillId="0" borderId="0" applyFont="0" applyFill="0" applyBorder="0" applyAlignment="0" applyProtection="0"/>
    <xf numFmtId="0" fontId="82" fillId="0" borderId="0">
      <alignment vertical="center"/>
    </xf>
    <xf numFmtId="0" fontId="82" fillId="0" borderId="0">
      <alignment vertical="center"/>
    </xf>
    <xf numFmtId="0" fontId="82" fillId="0" borderId="0">
      <alignment vertical="center"/>
    </xf>
    <xf numFmtId="0" fontId="82" fillId="0" borderId="0">
      <alignment vertical="center"/>
    </xf>
    <xf numFmtId="0" fontId="82" fillId="0" borderId="0">
      <alignment vertical="center"/>
    </xf>
    <xf numFmtId="0" fontId="82" fillId="0" borderId="0">
      <alignment vertical="center"/>
    </xf>
    <xf numFmtId="0" fontId="51" fillId="0" borderId="0">
      <alignment vertical="center"/>
    </xf>
    <xf numFmtId="0" fontId="51" fillId="0" borderId="0">
      <alignment vertical="center"/>
    </xf>
    <xf numFmtId="0" fontId="51" fillId="0" borderId="0">
      <alignment vertical="center"/>
    </xf>
    <xf numFmtId="0" fontId="82" fillId="0" borderId="0">
      <alignment vertical="center"/>
    </xf>
    <xf numFmtId="0" fontId="51" fillId="0" borderId="0">
      <alignment vertical="center"/>
    </xf>
    <xf numFmtId="0" fontId="82" fillId="0" borderId="0">
      <alignment vertical="center"/>
    </xf>
    <xf numFmtId="9" fontId="8" fillId="0" borderId="0" applyFont="0" applyFill="0" applyBorder="0" applyAlignment="0" applyProtection="0">
      <alignment vertical="center"/>
    </xf>
    <xf numFmtId="0" fontId="50" fillId="0" borderId="0"/>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9" fontId="50" fillId="0" borderId="0" applyFont="0" applyFill="0" applyBorder="0" applyAlignment="0" applyProtection="0">
      <alignment vertical="center"/>
    </xf>
    <xf numFmtId="0" fontId="50" fillId="0" borderId="0"/>
    <xf numFmtId="0" fontId="50" fillId="0" borderId="0"/>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9" fontId="50" fillId="0" borderId="0" applyFont="0" applyFill="0" applyBorder="0" applyAlignment="0" applyProtection="0"/>
    <xf numFmtId="9" fontId="82" fillId="0" borderId="0" applyFont="0" applyFill="0" applyBorder="0" applyAlignment="0" applyProtection="0">
      <alignment vertical="center"/>
    </xf>
    <xf numFmtId="9" fontId="50" fillId="0" borderId="0" applyFont="0" applyFill="0" applyBorder="0" applyAlignment="0" applyProtection="0">
      <alignment vertical="center"/>
    </xf>
    <xf numFmtId="3" fontId="51" fillId="0" borderId="0" applyFont="0" applyFill="0" applyBorder="0" applyAlignment="0" applyProtection="0">
      <alignment vertical="center"/>
    </xf>
    <xf numFmtId="38" fontId="82" fillId="0" borderId="0" applyFont="0" applyFill="0" applyBorder="0" applyAlignment="0" applyProtection="0">
      <alignment vertical="center"/>
    </xf>
    <xf numFmtId="3" fontId="51" fillId="0" borderId="0" applyFont="0" applyFill="0" applyBorder="0" applyAlignment="0" applyProtection="0">
      <alignment vertical="center"/>
    </xf>
    <xf numFmtId="0" fontId="50" fillId="0" borderId="0"/>
    <xf numFmtId="0" fontId="82" fillId="0" borderId="0"/>
    <xf numFmtId="0" fontId="8" fillId="0" borderId="0">
      <alignment vertical="center"/>
    </xf>
    <xf numFmtId="0" fontId="8" fillId="0" borderId="0">
      <alignment vertical="center"/>
    </xf>
    <xf numFmtId="0" fontId="165" fillId="0" borderId="0">
      <alignment vertical="center"/>
    </xf>
    <xf numFmtId="0" fontId="8" fillId="0" borderId="0">
      <alignment vertical="center"/>
    </xf>
    <xf numFmtId="9" fontId="50"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66" fillId="0" borderId="0"/>
    <xf numFmtId="9" fontId="50" fillId="0" borderId="0" applyFont="0" applyFill="0" applyBorder="0" applyAlignment="0" applyProtection="0">
      <alignment vertical="center"/>
    </xf>
    <xf numFmtId="9" fontId="82" fillId="0" borderId="0" applyFont="0" applyFill="0" applyBorder="0" applyAlignment="0" applyProtection="0">
      <alignment vertical="center"/>
    </xf>
    <xf numFmtId="9" fontId="8" fillId="0" borderId="0" applyFont="0" applyFill="0" applyBorder="0" applyAlignment="0" applyProtection="0">
      <alignment vertical="center"/>
    </xf>
    <xf numFmtId="38" fontId="50" fillId="0" borderId="0" applyFont="0" applyFill="0" applyBorder="0" applyAlignment="0" applyProtection="0">
      <alignment vertical="center"/>
    </xf>
    <xf numFmtId="38" fontId="8" fillId="0" borderId="0" applyFont="0" applyFill="0" applyBorder="0" applyAlignment="0" applyProtection="0">
      <alignment vertical="center"/>
    </xf>
    <xf numFmtId="38" fontId="82"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0" fillId="0" borderId="0"/>
    <xf numFmtId="0" fontId="82" fillId="0" borderId="0">
      <alignment vertical="center"/>
    </xf>
    <xf numFmtId="0" fontId="82"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4" fillId="0" borderId="0">
      <alignment vertical="center"/>
    </xf>
    <xf numFmtId="0" fontId="50" fillId="0" borderId="0"/>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9" fontId="50"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0" fillId="0" borderId="0"/>
    <xf numFmtId="38" fontId="50"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9" fontId="50"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38" fontId="7"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5" fillId="0" borderId="0">
      <alignment vertical="center"/>
    </xf>
    <xf numFmtId="38" fontId="5"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95" fillId="0" borderId="0" applyNumberFormat="0" applyFill="0" applyBorder="0" applyAlignment="0" applyProtection="0">
      <alignment vertical="center"/>
    </xf>
    <xf numFmtId="0" fontId="206" fillId="0" borderId="0" applyNumberFormat="0" applyFill="0" applyBorder="0" applyAlignment="0" applyProtection="0">
      <alignment vertical="center"/>
    </xf>
    <xf numFmtId="0" fontId="1" fillId="0" borderId="0">
      <alignment vertical="center"/>
    </xf>
  </cellStyleXfs>
  <cellXfs count="2095">
    <xf numFmtId="0" fontId="0" fillId="0" borderId="0" xfId="0">
      <alignment vertical="center"/>
    </xf>
    <xf numFmtId="0" fontId="21" fillId="0" borderId="0" xfId="0" applyFont="1">
      <alignment vertical="center"/>
    </xf>
    <xf numFmtId="0" fontId="22" fillId="0" borderId="6" xfId="0" applyFont="1" applyBorder="1" applyAlignment="1" applyProtection="1">
      <alignment horizontal="center" vertical="center" shrinkToFit="1"/>
      <protection locked="0"/>
    </xf>
    <xf numFmtId="0" fontId="38" fillId="0" borderId="0" xfId="0" applyFont="1">
      <alignment vertical="center"/>
    </xf>
    <xf numFmtId="0" fontId="22" fillId="0" borderId="11" xfId="0" applyFont="1" applyBorder="1" applyAlignment="1" applyProtection="1">
      <alignment horizontal="left" vertical="center" indent="1"/>
      <protection locked="0"/>
    </xf>
    <xf numFmtId="0" fontId="54" fillId="0" borderId="0" xfId="0" applyFont="1" applyProtection="1">
      <alignment vertical="center"/>
    </xf>
    <xf numFmtId="0" fontId="38" fillId="0" borderId="0" xfId="0" applyFont="1" applyProtection="1">
      <alignment vertical="center"/>
    </xf>
    <xf numFmtId="0" fontId="57" fillId="0" borderId="0" xfId="0" applyFont="1" applyProtection="1">
      <alignment vertical="center"/>
    </xf>
    <xf numFmtId="0" fontId="55" fillId="0" borderId="0" xfId="0" applyFont="1" applyProtection="1">
      <alignment vertical="center"/>
    </xf>
    <xf numFmtId="0" fontId="53" fillId="0" borderId="0" xfId="0" applyFont="1" applyProtection="1">
      <alignment vertical="center"/>
    </xf>
    <xf numFmtId="0" fontId="67" fillId="0" borderId="0" xfId="0" applyFont="1" applyBorder="1" applyAlignment="1">
      <alignment vertical="center" shrinkToFit="1"/>
    </xf>
    <xf numFmtId="0" fontId="53" fillId="0" borderId="0" xfId="0" applyFont="1">
      <alignment vertical="center"/>
    </xf>
    <xf numFmtId="0" fontId="54" fillId="0" borderId="0" xfId="0" applyFont="1">
      <alignment vertical="center"/>
    </xf>
    <xf numFmtId="0" fontId="48" fillId="0" borderId="0" xfId="0" applyFont="1" applyBorder="1">
      <alignment vertical="center"/>
    </xf>
    <xf numFmtId="0" fontId="54" fillId="0" borderId="0" xfId="0" applyFont="1" applyProtection="1">
      <alignment vertical="center"/>
      <protection locked="0"/>
    </xf>
    <xf numFmtId="49" fontId="69" fillId="0" borderId="0" xfId="5" applyNumberFormat="1" applyFont="1" applyAlignment="1">
      <alignment horizontal="center" vertical="center" wrapText="1"/>
    </xf>
    <xf numFmtId="0" fontId="73" fillId="0" borderId="0" xfId="5" applyFont="1" applyAlignment="1">
      <alignment horizontal="center" vertical="center" wrapText="1"/>
    </xf>
    <xf numFmtId="0" fontId="75" fillId="0" borderId="0" xfId="5" applyFont="1" applyAlignment="1">
      <alignment horizontal="center" vertical="center" wrapText="1"/>
    </xf>
    <xf numFmtId="0" fontId="75" fillId="0" borderId="0" xfId="5" applyFont="1" applyAlignment="1">
      <alignment horizontal="center" vertical="center" shrinkToFit="1"/>
    </xf>
    <xf numFmtId="0" fontId="77" fillId="0" borderId="0" xfId="5" applyFont="1" applyAlignment="1">
      <alignment horizontal="center" vertical="center" wrapText="1"/>
    </xf>
    <xf numFmtId="0" fontId="73" fillId="0" borderId="0" xfId="5" applyFont="1" applyAlignment="1">
      <alignment horizontal="center" vertical="center" shrinkToFit="1"/>
    </xf>
    <xf numFmtId="0" fontId="78" fillId="0" borderId="0" xfId="5" applyFont="1" applyAlignment="1">
      <alignment horizontal="center" vertical="center" wrapText="1"/>
    </xf>
    <xf numFmtId="0" fontId="69" fillId="0" borderId="0" xfId="5" applyFont="1" applyAlignment="1" applyProtection="1">
      <alignment horizontal="center" vertical="center" wrapText="1"/>
      <protection locked="0"/>
    </xf>
    <xf numFmtId="49" fontId="69" fillId="0" borderId="0" xfId="5" applyNumberFormat="1" applyFont="1" applyAlignment="1" applyProtection="1">
      <alignment horizontal="center" vertical="center" wrapText="1"/>
      <protection locked="0"/>
    </xf>
    <xf numFmtId="38" fontId="38" fillId="0" borderId="0" xfId="1" applyFont="1">
      <alignment vertical="center"/>
    </xf>
    <xf numFmtId="38" fontId="56" fillId="0" borderId="0" xfId="1" applyFont="1">
      <alignment vertical="center"/>
    </xf>
    <xf numFmtId="38" fontId="54" fillId="0" borderId="0" xfId="1" applyFont="1">
      <alignment vertical="center"/>
    </xf>
    <xf numFmtId="38" fontId="38" fillId="0" borderId="0" xfId="1" applyFont="1" applyAlignment="1">
      <alignment horizontal="right" vertical="center"/>
    </xf>
    <xf numFmtId="38" fontId="55" fillId="0" borderId="0" xfId="1" applyFont="1">
      <alignment vertical="center"/>
    </xf>
    <xf numFmtId="38" fontId="38" fillId="0" borderId="6" xfId="1" applyFont="1" applyBorder="1" applyAlignment="1">
      <alignment horizontal="center" vertical="center"/>
    </xf>
    <xf numFmtId="38" fontId="49" fillId="0" borderId="6" xfId="1" applyFont="1" applyBorder="1" applyAlignment="1">
      <alignment horizontal="center" vertical="center"/>
    </xf>
    <xf numFmtId="38" fontId="66" fillId="0" borderId="6" xfId="1" applyFont="1" applyBorder="1" applyAlignment="1">
      <alignment horizontal="center" vertical="center"/>
    </xf>
    <xf numFmtId="38" fontId="38" fillId="0" borderId="43" xfId="1" applyFont="1" applyBorder="1" applyAlignment="1">
      <alignment horizontal="center" vertical="center"/>
    </xf>
    <xf numFmtId="193" fontId="38" fillId="0" borderId="0" xfId="1" applyNumberFormat="1" applyFont="1">
      <alignment vertical="center"/>
    </xf>
    <xf numFmtId="0" fontId="38" fillId="0" borderId="0" xfId="0" applyFont="1" applyProtection="1">
      <alignment vertical="center"/>
      <protection locked="0"/>
    </xf>
    <xf numFmtId="0" fontId="38" fillId="0" borderId="0" xfId="0" applyFont="1" applyBorder="1">
      <alignment vertical="center"/>
    </xf>
    <xf numFmtId="0" fontId="69" fillId="0" borderId="0" xfId="5" applyFont="1" applyAlignment="1">
      <alignment horizontal="center" vertical="center" wrapText="1"/>
    </xf>
    <xf numFmtId="189" fontId="69" fillId="0" borderId="0" xfId="5" applyNumberFormat="1" applyFont="1" applyAlignment="1">
      <alignment horizontal="center" vertical="center" textRotation="255" wrapText="1"/>
    </xf>
    <xf numFmtId="38" fontId="69" fillId="0" borderId="0" xfId="4" applyFont="1" applyAlignment="1">
      <alignment horizontal="center" vertical="center" wrapText="1"/>
    </xf>
    <xf numFmtId="197" fontId="87" fillId="0" borderId="81" xfId="2" applyNumberFormat="1" applyFont="1" applyBorder="1" applyAlignment="1">
      <alignment horizontal="center" vertical="center" shrinkToFit="1"/>
    </xf>
    <xf numFmtId="38" fontId="75" fillId="0" borderId="0" xfId="1" applyFont="1" applyAlignment="1">
      <alignment horizontal="center" vertical="center" wrapText="1"/>
    </xf>
    <xf numFmtId="38" fontId="73" fillId="0" borderId="0" xfId="1" applyFont="1" applyAlignment="1">
      <alignment horizontal="center" vertical="center" wrapText="1"/>
    </xf>
    <xf numFmtId="0" fontId="92" fillId="0" borderId="6" xfId="0" applyFont="1" applyBorder="1" applyAlignment="1">
      <alignment horizontal="center" vertical="center"/>
    </xf>
    <xf numFmtId="0" fontId="96" fillId="0" borderId="7" xfId="0" applyFont="1" applyBorder="1" applyAlignment="1" applyProtection="1">
      <alignment horizontal="left" vertical="center" indent="2"/>
      <protection locked="0"/>
    </xf>
    <xf numFmtId="38" fontId="69" fillId="0" borderId="0" xfId="1" applyFont="1" applyAlignment="1" applyProtection="1">
      <alignment horizontal="center" vertical="center" wrapText="1"/>
      <protection locked="0"/>
    </xf>
    <xf numFmtId="38" fontId="69" fillId="0" borderId="0" xfId="4" applyFont="1" applyFill="1" applyAlignment="1" applyProtection="1">
      <alignment horizontal="center" vertical="center" wrapText="1"/>
      <protection locked="0"/>
    </xf>
    <xf numFmtId="38" fontId="69" fillId="0" borderId="0" xfId="4" applyFont="1" applyAlignment="1" applyProtection="1">
      <alignment horizontal="center" vertical="center" wrapText="1"/>
      <protection locked="0"/>
    </xf>
    <xf numFmtId="38" fontId="38" fillId="0" borderId="0" xfId="1" applyFont="1" applyBorder="1">
      <alignment vertical="center"/>
    </xf>
    <xf numFmtId="0" fontId="47" fillId="0" borderId="0" xfId="0" applyFont="1" applyProtection="1">
      <alignment vertical="center"/>
    </xf>
    <xf numFmtId="0" fontId="47" fillId="0" borderId="0" xfId="0" applyFont="1" applyAlignment="1" applyProtection="1">
      <alignment horizontal="center" vertical="center"/>
    </xf>
    <xf numFmtId="0" fontId="40" fillId="0" borderId="0" xfId="0" applyFont="1" applyProtection="1">
      <alignment vertical="center"/>
    </xf>
    <xf numFmtId="0" fontId="69" fillId="0" borderId="0" xfId="5" applyFont="1" applyAlignment="1">
      <alignment horizontal="center" vertical="center" wrapText="1"/>
    </xf>
    <xf numFmtId="0" fontId="65" fillId="0" borderId="0" xfId="22" applyFont="1">
      <alignment vertical="center"/>
    </xf>
    <xf numFmtId="0" fontId="65" fillId="0" borderId="0" xfId="22" applyFont="1" applyAlignment="1">
      <alignment vertical="center" shrinkToFit="1"/>
    </xf>
    <xf numFmtId="0" fontId="87" fillId="0" borderId="107" xfId="2" applyFont="1" applyBorder="1" applyAlignment="1">
      <alignment vertical="center" shrinkToFit="1"/>
    </xf>
    <xf numFmtId="0" fontId="87" fillId="0" borderId="102" xfId="2" applyFont="1" applyBorder="1" applyAlignment="1">
      <alignment vertical="center" shrinkToFit="1"/>
    </xf>
    <xf numFmtId="197" fontId="87" fillId="15" borderId="81" xfId="2" applyNumberFormat="1" applyFont="1" applyFill="1" applyBorder="1" applyAlignment="1">
      <alignment horizontal="center" vertical="center" shrinkToFit="1"/>
    </xf>
    <xf numFmtId="197" fontId="87" fillId="16" borderId="81" xfId="2" applyNumberFormat="1" applyFont="1" applyFill="1" applyBorder="1" applyAlignment="1">
      <alignment horizontal="center" vertical="center" shrinkToFit="1"/>
    </xf>
    <xf numFmtId="0" fontId="65" fillId="0" borderId="0" xfId="22" applyFont="1" applyAlignment="1">
      <alignment horizontal="center" vertical="center"/>
    </xf>
    <xf numFmtId="0" fontId="65" fillId="0" borderId="0" xfId="22" applyFont="1" applyAlignment="1">
      <alignment horizontal="center" vertical="center" shrinkToFit="1"/>
    </xf>
    <xf numFmtId="0" fontId="0" fillId="0" borderId="0" xfId="0" applyBorder="1">
      <alignment vertical="center"/>
    </xf>
    <xf numFmtId="0" fontId="87" fillId="0" borderId="0" xfId="2" applyFont="1" applyBorder="1" applyAlignment="1">
      <alignment vertical="center"/>
    </xf>
    <xf numFmtId="0" fontId="65" fillId="0" borderId="0" xfId="22" applyFont="1" applyBorder="1">
      <alignment vertical="center"/>
    </xf>
    <xf numFmtId="0" fontId="87" fillId="0" borderId="118" xfId="2" applyFont="1" applyBorder="1" applyAlignment="1">
      <alignment horizontal="left" vertical="center" wrapText="1" shrinkToFit="1"/>
    </xf>
    <xf numFmtId="0" fontId="0" fillId="0" borderId="0" xfId="0">
      <alignment vertical="center"/>
    </xf>
    <xf numFmtId="0" fontId="38" fillId="0" borderId="0" xfId="0" applyFont="1" applyBorder="1">
      <alignment vertical="center"/>
    </xf>
    <xf numFmtId="0" fontId="69" fillId="0" borderId="0" xfId="5" applyFont="1" applyBorder="1" applyAlignment="1">
      <alignment horizontal="center" vertical="center" wrapText="1"/>
    </xf>
    <xf numFmtId="0" fontId="69" fillId="0" borderId="6" xfId="5" applyFont="1" applyBorder="1" applyAlignment="1" applyProtection="1">
      <alignment horizontal="center" vertical="center" wrapText="1"/>
      <protection locked="0"/>
    </xf>
    <xf numFmtId="0" fontId="69" fillId="0" borderId="120" xfId="5" applyFont="1" applyBorder="1" applyAlignment="1" applyProtection="1">
      <alignment horizontal="center" vertical="center" wrapText="1"/>
      <protection locked="0"/>
    </xf>
    <xf numFmtId="49" fontId="69" fillId="0" borderId="120" xfId="5" applyNumberFormat="1" applyFont="1" applyBorder="1" applyAlignment="1" applyProtection="1">
      <alignment horizontal="center" vertical="center" wrapText="1"/>
      <protection locked="0"/>
    </xf>
    <xf numFmtId="0" fontId="69" fillId="0" borderId="121" xfId="5" applyFont="1" applyBorder="1" applyAlignment="1" applyProtection="1">
      <alignment horizontal="center" vertical="center" wrapText="1"/>
      <protection locked="0"/>
    </xf>
    <xf numFmtId="49" fontId="69" fillId="0" borderId="121" xfId="5" applyNumberFormat="1" applyFont="1" applyBorder="1" applyAlignment="1" applyProtection="1">
      <alignment horizontal="center" vertical="center" wrapText="1"/>
      <protection locked="0"/>
    </xf>
    <xf numFmtId="0" fontId="69" fillId="0" borderId="127" xfId="5" applyFont="1" applyBorder="1" applyAlignment="1" applyProtection="1">
      <alignment horizontal="center" vertical="center" wrapText="1"/>
      <protection locked="0"/>
    </xf>
    <xf numFmtId="0" fontId="69" fillId="0" borderId="128" xfId="5" applyFont="1" applyBorder="1" applyAlignment="1" applyProtection="1">
      <alignment horizontal="center" vertical="center" wrapText="1"/>
      <protection locked="0"/>
    </xf>
    <xf numFmtId="0" fontId="69" fillId="0" borderId="130" xfId="5" applyFont="1" applyBorder="1" applyAlignment="1" applyProtection="1">
      <alignment horizontal="center" vertical="center" wrapText="1"/>
      <protection locked="0"/>
    </xf>
    <xf numFmtId="0" fontId="69" fillId="0" borderId="123" xfId="5" applyFont="1" applyBorder="1" applyAlignment="1" applyProtection="1">
      <alignment horizontal="center" vertical="center" wrapText="1"/>
      <protection locked="0"/>
    </xf>
    <xf numFmtId="0" fontId="69" fillId="0" borderId="124" xfId="5" applyFont="1" applyBorder="1" applyAlignment="1" applyProtection="1">
      <alignment horizontal="center" vertical="center" wrapText="1"/>
      <protection locked="0"/>
    </xf>
    <xf numFmtId="38" fontId="69" fillId="0" borderId="123" xfId="1" applyFont="1" applyBorder="1" applyAlignment="1" applyProtection="1">
      <alignment horizontal="center" vertical="center" wrapText="1"/>
      <protection locked="0"/>
    </xf>
    <xf numFmtId="38" fontId="69" fillId="0" borderId="124" xfId="1" applyFont="1" applyBorder="1" applyAlignment="1" applyProtection="1">
      <alignment horizontal="center" vertical="center" wrapText="1"/>
      <protection locked="0"/>
    </xf>
    <xf numFmtId="0" fontId="69" fillId="0" borderId="0" xfId="5" applyFont="1" applyFill="1" applyAlignment="1">
      <alignment horizontal="center" vertical="center" wrapText="1"/>
    </xf>
    <xf numFmtId="49" fontId="69" fillId="0" borderId="0" xfId="5" applyNumberFormat="1" applyFont="1" applyFill="1" applyAlignment="1">
      <alignment horizontal="center" vertical="center" wrapText="1"/>
    </xf>
    <xf numFmtId="0" fontId="69" fillId="0" borderId="0" xfId="5" applyFont="1" applyFill="1" applyBorder="1" applyAlignment="1">
      <alignment horizontal="center" vertical="center" wrapText="1"/>
    </xf>
    <xf numFmtId="0" fontId="75" fillId="0" borderId="0" xfId="5" applyFont="1" applyFill="1" applyAlignment="1">
      <alignment horizontal="center" vertical="center" wrapText="1"/>
    </xf>
    <xf numFmtId="38" fontId="75" fillId="0" borderId="0" xfId="4" applyFont="1" applyFill="1" applyAlignment="1">
      <alignment horizontal="center" vertical="center" wrapText="1"/>
    </xf>
    <xf numFmtId="0" fontId="75" fillId="0" borderId="0" xfId="5" applyFont="1" applyFill="1" applyAlignment="1">
      <alignment horizontal="center" vertical="center" shrinkToFit="1"/>
    </xf>
    <xf numFmtId="38" fontId="75" fillId="0" borderId="0" xfId="1" applyFont="1" applyFill="1" applyAlignment="1">
      <alignment horizontal="center" vertical="center" wrapText="1"/>
    </xf>
    <xf numFmtId="189" fontId="75" fillId="0" borderId="0" xfId="5" applyNumberFormat="1" applyFont="1" applyFill="1" applyAlignment="1">
      <alignment horizontal="center" vertical="center" textRotation="255" shrinkToFit="1"/>
    </xf>
    <xf numFmtId="189" fontId="75" fillId="0" borderId="0" xfId="5" applyNumberFormat="1" applyFont="1" applyAlignment="1">
      <alignment horizontal="center" vertical="center" textRotation="255" shrinkToFit="1"/>
    </xf>
    <xf numFmtId="189" fontId="73" fillId="0" borderId="0" xfId="5" applyNumberFormat="1" applyFont="1" applyAlignment="1">
      <alignment horizontal="center" vertical="center" textRotation="255" shrinkToFit="1"/>
    </xf>
    <xf numFmtId="189" fontId="69" fillId="0" borderId="6" xfId="5" applyNumberFormat="1" applyFont="1" applyBorder="1" applyAlignment="1" applyProtection="1">
      <alignment horizontal="center" vertical="center" textRotation="255" shrinkToFit="1"/>
      <protection locked="0"/>
    </xf>
    <xf numFmtId="189" fontId="69" fillId="0" borderId="0" xfId="5" applyNumberFormat="1" applyFont="1" applyAlignment="1" applyProtection="1">
      <alignment horizontal="center" vertical="center" textRotation="255" shrinkToFit="1"/>
      <protection locked="0"/>
    </xf>
    <xf numFmtId="189" fontId="69" fillId="0" borderId="128" xfId="5" applyNumberFormat="1" applyFont="1" applyBorder="1" applyAlignment="1" applyProtection="1">
      <alignment horizontal="center" vertical="center" textRotation="255" shrinkToFit="1"/>
      <protection locked="0"/>
    </xf>
    <xf numFmtId="189" fontId="69" fillId="0" borderId="0" xfId="5" applyNumberFormat="1" applyFont="1" applyAlignment="1">
      <alignment horizontal="center" vertical="center" textRotation="255" shrinkToFit="1"/>
    </xf>
    <xf numFmtId="0" fontId="100" fillId="0" borderId="0" xfId="5" applyFont="1" applyAlignment="1">
      <alignment horizontal="center" vertical="center" wrapText="1"/>
    </xf>
    <xf numFmtId="0" fontId="65" fillId="0" borderId="120" xfId="5" applyFont="1" applyBorder="1" applyAlignment="1" applyProtection="1">
      <alignment horizontal="center" vertical="center" wrapText="1"/>
      <protection locked="0"/>
    </xf>
    <xf numFmtId="0" fontId="65" fillId="0" borderId="121" xfId="5" applyFont="1" applyBorder="1" applyAlignment="1" applyProtection="1">
      <alignment horizontal="center" vertical="center" wrapText="1"/>
      <protection locked="0"/>
    </xf>
    <xf numFmtId="0" fontId="65" fillId="0" borderId="0" xfId="5" applyFont="1" applyAlignment="1" applyProtection="1">
      <alignment horizontal="center" vertical="center" wrapText="1"/>
      <protection locked="0"/>
    </xf>
    <xf numFmtId="0" fontId="101" fillId="0" borderId="0" xfId="2" applyFont="1" applyBorder="1" applyAlignment="1">
      <alignment vertical="center"/>
    </xf>
    <xf numFmtId="0" fontId="103" fillId="0" borderId="0" xfId="22" applyFont="1" applyBorder="1">
      <alignment vertical="center"/>
    </xf>
    <xf numFmtId="0" fontId="91" fillId="0" borderId="0" xfId="2" applyFont="1" applyBorder="1" applyAlignment="1">
      <alignment vertical="center"/>
    </xf>
    <xf numFmtId="0" fontId="49" fillId="0" borderId="0" xfId="22" applyFont="1" applyBorder="1">
      <alignment vertical="center"/>
    </xf>
    <xf numFmtId="0" fontId="102" fillId="0" borderId="0" xfId="2" applyFont="1" applyBorder="1" applyAlignment="1">
      <alignment vertical="center"/>
    </xf>
    <xf numFmtId="38" fontId="48" fillId="0" borderId="0" xfId="1" applyFont="1" applyFill="1">
      <alignment vertical="center"/>
    </xf>
    <xf numFmtId="195" fontId="69" fillId="0" borderId="0" xfId="5" applyNumberFormat="1" applyFont="1" applyFill="1" applyAlignment="1">
      <alignment horizontal="center" vertical="center" wrapText="1"/>
    </xf>
    <xf numFmtId="195" fontId="69" fillId="0" borderId="0" xfId="5" applyNumberFormat="1" applyFont="1" applyAlignment="1">
      <alignment horizontal="center" vertical="center" wrapText="1"/>
    </xf>
    <xf numFmtId="195" fontId="69" fillId="0" borderId="120" xfId="5" applyNumberFormat="1" applyFont="1" applyBorder="1" applyAlignment="1" applyProtection="1">
      <alignment horizontal="center" vertical="center" wrapText="1"/>
      <protection locked="0"/>
    </xf>
    <xf numFmtId="195" fontId="69" fillId="0" borderId="121" xfId="5" applyNumberFormat="1" applyFont="1" applyBorder="1" applyAlignment="1" applyProtection="1">
      <alignment horizontal="center" vertical="center" wrapText="1"/>
      <protection locked="0"/>
    </xf>
    <xf numFmtId="195" fontId="69" fillId="0" borderId="0" xfId="5" applyNumberFormat="1" applyFont="1" applyAlignment="1" applyProtection="1">
      <alignment horizontal="center" vertical="center" wrapText="1"/>
      <protection locked="0"/>
    </xf>
    <xf numFmtId="0" fontId="79" fillId="0" borderId="0" xfId="5" applyFont="1" applyAlignment="1">
      <alignment horizontal="center" vertical="center" wrapText="1"/>
    </xf>
    <xf numFmtId="0" fontId="103" fillId="0" borderId="0" xfId="5" applyFont="1" applyAlignment="1">
      <alignment horizontal="center" vertical="center" wrapText="1"/>
    </xf>
    <xf numFmtId="0" fontId="83" fillId="0" borderId="0" xfId="2" applyFont="1" applyBorder="1" applyAlignment="1">
      <alignment vertical="center"/>
    </xf>
    <xf numFmtId="0" fontId="108" fillId="0" borderId="0" xfId="2" applyFont="1" applyFill="1" applyAlignment="1">
      <alignment vertical="center"/>
    </xf>
    <xf numFmtId="0" fontId="83" fillId="0" borderId="0" xfId="2" applyFont="1" applyAlignment="1">
      <alignment vertical="center" shrinkToFit="1"/>
    </xf>
    <xf numFmtId="0" fontId="83" fillId="0" borderId="0" xfId="2" applyFont="1" applyAlignment="1">
      <alignment vertical="center"/>
    </xf>
    <xf numFmtId="0" fontId="83" fillId="0" borderId="0" xfId="2" applyFont="1" applyAlignment="1">
      <alignment horizontal="center" vertical="center"/>
    </xf>
    <xf numFmtId="197" fontId="83" fillId="0" borderId="0" xfId="2" applyNumberFormat="1" applyFont="1" applyAlignment="1">
      <alignment vertical="center"/>
    </xf>
    <xf numFmtId="197" fontId="83" fillId="0" borderId="0" xfId="2" applyNumberFormat="1" applyFont="1" applyAlignment="1">
      <alignment horizontal="center" vertical="center"/>
    </xf>
    <xf numFmtId="0" fontId="87" fillId="0" borderId="51" xfId="2" applyFont="1" applyBorder="1" applyAlignment="1" applyProtection="1">
      <alignment horizontal="left" vertical="center" shrinkToFit="1"/>
      <protection locked="0"/>
    </xf>
    <xf numFmtId="0" fontId="87" fillId="0" borderId="113" xfId="2" applyFont="1" applyBorder="1" applyAlignment="1" applyProtection="1">
      <alignment vertical="center" shrinkToFit="1"/>
      <protection locked="0"/>
    </xf>
    <xf numFmtId="198" fontId="87" fillId="0" borderId="82" xfId="2" applyNumberFormat="1" applyFont="1" applyBorder="1" applyAlignment="1" applyProtection="1">
      <alignment horizontal="center" vertical="center" shrinkToFit="1"/>
      <protection locked="0"/>
    </xf>
    <xf numFmtId="0" fontId="87" fillId="0" borderId="51" xfId="2" applyFont="1" applyBorder="1" applyAlignment="1" applyProtection="1">
      <alignment horizontal="right" vertical="center" shrinkToFit="1"/>
      <protection locked="0"/>
    </xf>
    <xf numFmtId="0" fontId="87" fillId="0" borderId="111" xfId="2" applyFont="1" applyBorder="1" applyAlignment="1" applyProtection="1">
      <alignment horizontal="right" vertical="center" shrinkToFit="1"/>
      <protection locked="0"/>
    </xf>
    <xf numFmtId="0" fontId="87" fillId="0" borderId="83" xfId="2" applyFont="1" applyBorder="1" applyAlignment="1" applyProtection="1">
      <alignment horizontal="right" vertical="center" shrinkToFit="1"/>
      <protection locked="0"/>
    </xf>
    <xf numFmtId="198" fontId="87" fillId="0" borderId="84" xfId="2" applyNumberFormat="1" applyFont="1" applyBorder="1" applyAlignment="1" applyProtection="1">
      <alignment horizontal="center" vertical="center" shrinkToFit="1"/>
      <protection locked="0"/>
    </xf>
    <xf numFmtId="0" fontId="87" fillId="0" borderId="52" xfId="2" applyFont="1" applyBorder="1" applyAlignment="1" applyProtection="1">
      <alignment vertical="center" shrinkToFit="1"/>
      <protection locked="0"/>
    </xf>
    <xf numFmtId="0" fontId="87" fillId="0" borderId="85" xfId="2" applyFont="1" applyBorder="1" applyAlignment="1" applyProtection="1">
      <alignment vertical="center" shrinkToFit="1"/>
      <protection locked="0"/>
    </xf>
    <xf numFmtId="38" fontId="113" fillId="0" borderId="0" xfId="1" applyFont="1" applyAlignment="1">
      <alignment horizontal="right" vertical="top"/>
    </xf>
    <xf numFmtId="0" fontId="92" fillId="0" borderId="0" xfId="0" applyFont="1">
      <alignment vertical="center"/>
    </xf>
    <xf numFmtId="0" fontId="38" fillId="0" borderId="6" xfId="0" applyFont="1" applyBorder="1" applyAlignment="1" applyProtection="1">
      <alignment horizontal="center" vertical="center"/>
    </xf>
    <xf numFmtId="0" fontId="47" fillId="0" borderId="0" xfId="0" applyFont="1" applyProtection="1">
      <alignment vertical="center"/>
    </xf>
    <xf numFmtId="0" fontId="47" fillId="0" borderId="6" xfId="0" applyNumberFormat="1" applyFont="1" applyBorder="1" applyAlignment="1" applyProtection="1">
      <alignment horizontal="center" vertical="center" shrinkToFit="1"/>
      <protection locked="0"/>
    </xf>
    <xf numFmtId="199" fontId="47" fillId="0" borderId="6" xfId="0" applyNumberFormat="1" applyFont="1" applyFill="1" applyBorder="1" applyAlignment="1" applyProtection="1">
      <alignment horizontal="center" vertical="center" shrinkToFit="1"/>
      <protection locked="0"/>
    </xf>
    <xf numFmtId="0" fontId="47" fillId="0" borderId="0" xfId="0" applyFont="1" applyProtection="1">
      <alignment vertical="center"/>
    </xf>
    <xf numFmtId="0" fontId="38" fillId="0" borderId="0" xfId="0" applyFont="1" applyBorder="1" applyAlignment="1" applyProtection="1">
      <alignment horizontal="center" vertical="center"/>
    </xf>
    <xf numFmtId="0" fontId="38" fillId="0" borderId="0" xfId="0" applyFont="1" applyBorder="1" applyAlignment="1" applyProtection="1">
      <alignment horizontal="left" vertical="center" indent="1" shrinkToFit="1"/>
    </xf>
    <xf numFmtId="0" fontId="117" fillId="0" borderId="0" xfId="0" applyFont="1" applyBorder="1" applyAlignment="1">
      <alignment vertical="center" shrinkToFit="1"/>
    </xf>
    <xf numFmtId="0" fontId="81" fillId="0" borderId="0" xfId="0" applyFont="1" applyBorder="1">
      <alignment vertical="center"/>
    </xf>
    <xf numFmtId="0" fontId="81" fillId="0" borderId="0" xfId="0" applyFont="1" applyBorder="1">
      <alignment vertical="center"/>
    </xf>
    <xf numFmtId="0" fontId="119" fillId="0" borderId="0" xfId="0" applyFont="1" applyBorder="1" applyAlignment="1">
      <alignment vertical="center" shrinkToFit="1"/>
    </xf>
    <xf numFmtId="0" fontId="81" fillId="0" borderId="0" xfId="0" applyFont="1" applyBorder="1" applyAlignment="1">
      <alignment vertical="center"/>
    </xf>
    <xf numFmtId="0" fontId="81" fillId="0" borderId="0" xfId="0" applyFont="1" applyBorder="1" applyAlignment="1">
      <alignment horizontal="right" vertical="center"/>
    </xf>
    <xf numFmtId="0" fontId="81" fillId="0" borderId="9" xfId="0" applyFont="1" applyBorder="1" applyAlignment="1">
      <alignment horizontal="right" vertical="center"/>
    </xf>
    <xf numFmtId="0" fontId="81" fillId="0" borderId="8" xfId="0" applyFont="1" applyBorder="1" applyProtection="1">
      <alignment vertical="center"/>
      <protection locked="0"/>
    </xf>
    <xf numFmtId="0" fontId="120" fillId="0" borderId="0" xfId="0" applyFont="1" applyBorder="1" applyAlignment="1">
      <alignment vertical="center" shrinkToFit="1"/>
    </xf>
    <xf numFmtId="0" fontId="81" fillId="0" borderId="34" xfId="0" applyFont="1" applyBorder="1" applyAlignment="1" applyProtection="1">
      <alignment horizontal="right" vertical="center"/>
      <protection locked="0"/>
    </xf>
    <xf numFmtId="0" fontId="81" fillId="0" borderId="35" xfId="0" applyFont="1" applyBorder="1" applyAlignment="1" applyProtection="1">
      <alignment horizontal="right" vertical="center"/>
      <protection locked="0"/>
    </xf>
    <xf numFmtId="0" fontId="81" fillId="0" borderId="38" xfId="0" applyFont="1" applyBorder="1" applyAlignment="1" applyProtection="1">
      <alignment horizontal="right" vertical="center"/>
      <protection locked="0"/>
    </xf>
    <xf numFmtId="0" fontId="121" fillId="0" borderId="0" xfId="0" applyFont="1" applyBorder="1" applyAlignment="1">
      <alignment vertical="center"/>
    </xf>
    <xf numFmtId="0" fontId="98" fillId="0" borderId="6" xfId="0" applyFont="1" applyBorder="1" applyAlignment="1" applyProtection="1">
      <alignment horizontal="center" vertical="center" shrinkToFit="1"/>
      <protection locked="0"/>
    </xf>
    <xf numFmtId="0" fontId="98" fillId="0" borderId="6" xfId="0" applyFont="1" applyBorder="1" applyAlignment="1" applyProtection="1">
      <alignment horizontal="center" vertical="center"/>
      <protection locked="0"/>
    </xf>
    <xf numFmtId="0" fontId="81" fillId="0" borderId="7" xfId="0" applyFont="1" applyBorder="1" applyProtection="1">
      <alignment vertical="center"/>
      <protection locked="0"/>
    </xf>
    <xf numFmtId="0" fontId="121" fillId="0" borderId="0" xfId="0" applyFont="1" applyBorder="1">
      <alignment vertical="center"/>
    </xf>
    <xf numFmtId="0" fontId="98" fillId="0" borderId="6" xfId="0" applyFont="1" applyBorder="1" applyAlignment="1" applyProtection="1">
      <alignment vertical="center" shrinkToFit="1"/>
      <protection locked="0"/>
    </xf>
    <xf numFmtId="0" fontId="81" fillId="0" borderId="0" xfId="0" applyFont="1" applyFill="1" applyBorder="1">
      <alignment vertical="center"/>
    </xf>
    <xf numFmtId="0" fontId="47" fillId="0" borderId="6" xfId="0" applyNumberFormat="1" applyFont="1" applyBorder="1" applyAlignment="1" applyProtection="1">
      <alignment horizontal="left" vertical="center" shrinkToFit="1"/>
      <protection locked="0"/>
    </xf>
    <xf numFmtId="0" fontId="47" fillId="0" borderId="0" xfId="0" applyFont="1" applyProtection="1">
      <alignment vertical="center"/>
    </xf>
    <xf numFmtId="0" fontId="121" fillId="0" borderId="0" xfId="0" applyFont="1" applyFill="1" applyBorder="1" applyAlignment="1">
      <alignment vertical="center" shrinkToFit="1"/>
    </xf>
    <xf numFmtId="0" fontId="118" fillId="0" borderId="0" xfId="0" applyFont="1" applyBorder="1" applyAlignment="1">
      <alignment vertical="center"/>
    </xf>
    <xf numFmtId="38" fontId="38" fillId="0" borderId="35" xfId="1" applyFont="1" applyFill="1" applyBorder="1" applyAlignment="1">
      <alignment vertical="center" wrapText="1"/>
    </xf>
    <xf numFmtId="38" fontId="38" fillId="0" borderId="35" xfId="1" applyFont="1" applyFill="1" applyBorder="1" applyAlignment="1">
      <alignment vertical="center"/>
    </xf>
    <xf numFmtId="38" fontId="38" fillId="0" borderId="0" xfId="1" applyFont="1" applyFill="1" applyBorder="1" applyAlignment="1">
      <alignment vertical="center"/>
    </xf>
    <xf numFmtId="0" fontId="69" fillId="0" borderId="127" xfId="5" applyFont="1" applyFill="1" applyBorder="1" applyAlignment="1" applyProtection="1">
      <alignment horizontal="center" vertical="center" wrapText="1"/>
      <protection locked="0"/>
    </xf>
    <xf numFmtId="0" fontId="69" fillId="0" borderId="6" xfId="5" applyFont="1" applyFill="1" applyBorder="1" applyAlignment="1" applyProtection="1">
      <alignment horizontal="center" vertical="center" wrapText="1"/>
      <protection locked="0"/>
    </xf>
    <xf numFmtId="0" fontId="81" fillId="3" borderId="62" xfId="0" applyFont="1" applyFill="1" applyBorder="1" applyAlignment="1">
      <alignment horizontal="center" vertical="center"/>
    </xf>
    <xf numFmtId="0" fontId="81" fillId="3" borderId="53" xfId="0" applyFont="1" applyFill="1" applyBorder="1" applyAlignment="1">
      <alignment horizontal="center" vertical="center"/>
    </xf>
    <xf numFmtId="0" fontId="81" fillId="3" borderId="65" xfId="0" applyFont="1" applyFill="1" applyBorder="1" applyAlignment="1">
      <alignment horizontal="center" vertical="center"/>
    </xf>
    <xf numFmtId="0" fontId="81" fillId="3" borderId="86" xfId="0" applyFont="1" applyFill="1" applyBorder="1" applyAlignment="1">
      <alignment horizontal="center" vertical="center"/>
    </xf>
    <xf numFmtId="0" fontId="81" fillId="3" borderId="117" xfId="0" applyFont="1" applyFill="1" applyBorder="1" applyAlignment="1">
      <alignment horizontal="center" vertical="center"/>
    </xf>
    <xf numFmtId="0" fontId="81" fillId="0" borderId="56" xfId="0" applyFont="1" applyBorder="1" applyProtection="1">
      <alignment vertical="center"/>
      <protection locked="0"/>
    </xf>
    <xf numFmtId="0" fontId="81" fillId="0" borderId="61" xfId="0" applyFont="1" applyBorder="1" applyAlignment="1">
      <alignment horizontal="right" vertical="center"/>
    </xf>
    <xf numFmtId="0" fontId="38" fillId="0" borderId="0" xfId="0" applyFont="1" applyBorder="1" applyAlignment="1" applyProtection="1">
      <alignment vertical="center"/>
    </xf>
    <xf numFmtId="0" fontId="81" fillId="0" borderId="53" xfId="0" applyFont="1" applyBorder="1" applyAlignment="1" applyProtection="1">
      <alignment horizontal="center" vertical="center"/>
      <protection locked="0"/>
    </xf>
    <xf numFmtId="0" fontId="38" fillId="0" borderId="0" xfId="0" applyNumberFormat="1" applyFont="1" applyProtection="1">
      <alignment vertical="center"/>
    </xf>
    <xf numFmtId="0" fontId="40" fillId="0" borderId="0" xfId="0" applyNumberFormat="1" applyFont="1" applyProtection="1">
      <alignment vertical="center"/>
    </xf>
    <xf numFmtId="0" fontId="38" fillId="0" borderId="0" xfId="0" applyNumberFormat="1" applyFont="1" applyAlignment="1" applyProtection="1">
      <alignment vertical="center"/>
    </xf>
    <xf numFmtId="0" fontId="40" fillId="0" borderId="0" xfId="0" applyNumberFormat="1" applyFont="1" applyAlignment="1" applyProtection="1">
      <alignment vertical="center"/>
    </xf>
    <xf numFmtId="0" fontId="48" fillId="0" borderId="0" xfId="0" applyNumberFormat="1" applyFont="1" applyProtection="1">
      <alignment vertical="center"/>
    </xf>
    <xf numFmtId="182" fontId="38" fillId="0" borderId="0" xfId="0" applyNumberFormat="1" applyFont="1" applyAlignment="1" applyProtection="1">
      <alignment vertical="center"/>
    </xf>
    <xf numFmtId="0" fontId="81" fillId="0" borderId="0" xfId="0" applyNumberFormat="1" applyFont="1" applyAlignment="1" applyProtection="1">
      <alignment horizontal="right" vertical="center"/>
    </xf>
    <xf numFmtId="0" fontId="38" fillId="0" borderId="0" xfId="0" applyNumberFormat="1" applyFont="1" applyAlignment="1" applyProtection="1">
      <alignment vertical="center" wrapText="1" shrinkToFit="1"/>
    </xf>
    <xf numFmtId="0" fontId="39" fillId="0" borderId="0" xfId="0" applyNumberFormat="1" applyFont="1" applyProtection="1">
      <alignment vertical="center"/>
    </xf>
    <xf numFmtId="0" fontId="38" fillId="0" borderId="0" xfId="0" applyNumberFormat="1" applyFont="1" applyAlignment="1" applyProtection="1">
      <alignment vertical="center" shrinkToFit="1"/>
    </xf>
    <xf numFmtId="0" fontId="109" fillId="0" borderId="0" xfId="0" applyNumberFormat="1" applyFont="1" applyAlignment="1" applyProtection="1">
      <alignment horizontal="left" vertical="center" indent="1"/>
    </xf>
    <xf numFmtId="179" fontId="38" fillId="0" borderId="0" xfId="0" applyNumberFormat="1" applyFont="1" applyAlignment="1" applyProtection="1">
      <alignment vertical="center"/>
    </xf>
    <xf numFmtId="179" fontId="38" fillId="0" borderId="0" xfId="0" applyNumberFormat="1" applyFont="1" applyAlignment="1" applyProtection="1">
      <alignment horizontal="left" vertical="center" indent="1"/>
    </xf>
    <xf numFmtId="0" fontId="59" fillId="0" borderId="0" xfId="0" applyNumberFormat="1" applyFont="1" applyProtection="1">
      <alignment vertical="center"/>
    </xf>
    <xf numFmtId="0" fontId="81" fillId="0" borderId="0" xfId="0" applyNumberFormat="1" applyFont="1" applyAlignment="1" applyProtection="1">
      <alignment vertical="center" wrapText="1"/>
    </xf>
    <xf numFmtId="0" fontId="115" fillId="0" borderId="0" xfId="0" applyNumberFormat="1" applyFont="1" applyAlignment="1" applyProtection="1">
      <alignment horizontal="left" vertical="center" wrapText="1"/>
    </xf>
    <xf numFmtId="0" fontId="38" fillId="0" borderId="0" xfId="0" applyNumberFormat="1" applyFont="1" applyAlignment="1" applyProtection="1">
      <alignment horizontal="left" vertical="center" indent="3"/>
    </xf>
    <xf numFmtId="49" fontId="38" fillId="0" borderId="0" xfId="0" applyNumberFormat="1" applyFont="1" applyAlignment="1" applyProtection="1">
      <alignment vertical="center"/>
    </xf>
    <xf numFmtId="0" fontId="38" fillId="0" borderId="0" xfId="0" applyNumberFormat="1" applyFont="1" applyAlignment="1" applyProtection="1">
      <alignment horizontal="right" vertical="center"/>
    </xf>
    <xf numFmtId="181" fontId="37" fillId="0" borderId="0" xfId="1" applyNumberFormat="1" applyFont="1" applyAlignment="1" applyProtection="1">
      <alignment vertical="center"/>
    </xf>
    <xf numFmtId="0" fontId="45" fillId="0" borderId="0" xfId="0" applyNumberFormat="1" applyFont="1" applyProtection="1">
      <alignment vertical="center"/>
    </xf>
    <xf numFmtId="180" fontId="37" fillId="0" borderId="0" xfId="0" applyNumberFormat="1" applyFont="1" applyAlignment="1" applyProtection="1">
      <alignment vertical="center"/>
    </xf>
    <xf numFmtId="0" fontId="44" fillId="0" borderId="0" xfId="0" applyNumberFormat="1" applyFont="1" applyProtection="1">
      <alignment vertical="center"/>
    </xf>
    <xf numFmtId="0" fontId="38" fillId="0" borderId="0" xfId="0" applyNumberFormat="1" applyFont="1" applyAlignment="1" applyProtection="1">
      <alignment horizontal="left" vertical="center" indent="4"/>
    </xf>
    <xf numFmtId="0" fontId="46" fillId="0" borderId="0" xfId="0" applyNumberFormat="1" applyFont="1" applyProtection="1">
      <alignment vertical="center"/>
    </xf>
    <xf numFmtId="0" fontId="38" fillId="0" borderId="34" xfId="0" applyNumberFormat="1" applyFont="1" applyBorder="1" applyAlignment="1" applyProtection="1">
      <alignment horizontal="center"/>
    </xf>
    <xf numFmtId="0" fontId="38" fillId="0" borderId="36" xfId="0" applyNumberFormat="1" applyFont="1" applyBorder="1" applyAlignment="1" applyProtection="1">
      <alignment horizontal="center"/>
    </xf>
    <xf numFmtId="0" fontId="38" fillId="0" borderId="0" xfId="0" applyNumberFormat="1" applyFont="1" applyBorder="1" applyAlignment="1" applyProtection="1">
      <alignment vertical="center"/>
    </xf>
    <xf numFmtId="0" fontId="38" fillId="0" borderId="40" xfId="0" applyNumberFormat="1" applyFont="1" applyBorder="1" applyAlignment="1" applyProtection="1">
      <alignment horizontal="center" vertical="top"/>
    </xf>
    <xf numFmtId="0" fontId="38" fillId="0" borderId="41" xfId="0" applyNumberFormat="1" applyFont="1" applyBorder="1" applyAlignment="1" applyProtection="1">
      <alignment horizontal="center" vertical="top"/>
    </xf>
    <xf numFmtId="0" fontId="38" fillId="0" borderId="0" xfId="0" applyNumberFormat="1" applyFont="1" applyAlignment="1" applyProtection="1">
      <alignment horizontal="center" vertical="center"/>
    </xf>
    <xf numFmtId="38" fontId="38" fillId="0" borderId="0" xfId="1" applyFont="1" applyBorder="1" applyAlignment="1" applyProtection="1">
      <alignment vertical="center"/>
    </xf>
    <xf numFmtId="0" fontId="43" fillId="0" borderId="0" xfId="0" applyNumberFormat="1" applyFont="1" applyProtection="1">
      <alignment vertical="center"/>
    </xf>
    <xf numFmtId="0" fontId="38" fillId="0" borderId="0" xfId="0" applyNumberFormat="1" applyFont="1" applyAlignment="1" applyProtection="1">
      <alignment vertical="center" wrapText="1"/>
    </xf>
    <xf numFmtId="0" fontId="38" fillId="0" borderId="0" xfId="0" applyNumberFormat="1" applyFont="1" applyAlignment="1" applyProtection="1">
      <alignment vertical="top" wrapText="1"/>
    </xf>
    <xf numFmtId="0" fontId="38" fillId="0" borderId="0" xfId="0" applyNumberFormat="1" applyFont="1" applyAlignment="1" applyProtection="1">
      <alignment vertical="top"/>
    </xf>
    <xf numFmtId="0" fontId="104" fillId="0" borderId="0" xfId="0" applyFont="1" applyProtection="1">
      <alignment vertical="center"/>
    </xf>
    <xf numFmtId="0" fontId="47" fillId="0" borderId="0" xfId="0" applyNumberFormat="1" applyFont="1" applyProtection="1">
      <alignment vertical="center"/>
    </xf>
    <xf numFmtId="0" fontId="40" fillId="0" borderId="0" xfId="0" applyNumberFormat="1" applyFont="1" applyAlignment="1" applyProtection="1">
      <alignment horizontal="center" vertical="center"/>
    </xf>
    <xf numFmtId="0" fontId="38" fillId="5" borderId="6" xfId="0" applyNumberFormat="1" applyFont="1" applyFill="1" applyBorder="1" applyAlignment="1" applyProtection="1">
      <alignment horizontal="center" vertical="center"/>
    </xf>
    <xf numFmtId="0" fontId="48" fillId="0" borderId="0" xfId="0" applyNumberFormat="1" applyFont="1" applyAlignment="1" applyProtection="1">
      <alignment vertical="center"/>
    </xf>
    <xf numFmtId="0" fontId="41" fillId="0" borderId="0" xfId="0" applyNumberFormat="1" applyFont="1" applyProtection="1">
      <alignment vertical="center"/>
    </xf>
    <xf numFmtId="0" fontId="38" fillId="0" borderId="0" xfId="0" applyFont="1" applyAlignment="1" applyProtection="1">
      <alignment vertical="center" shrinkToFit="1"/>
    </xf>
    <xf numFmtId="0" fontId="38" fillId="0" borderId="6" xfId="0" applyFont="1" applyBorder="1" applyAlignment="1" applyProtection="1">
      <alignment horizontal="left" vertical="center" indent="1" shrinkToFit="1"/>
      <protection locked="0"/>
    </xf>
    <xf numFmtId="38" fontId="38" fillId="0" borderId="7" xfId="1" applyFont="1" applyBorder="1" applyAlignment="1" applyProtection="1">
      <alignment horizontal="center" vertical="center"/>
    </xf>
    <xf numFmtId="201" fontId="98" fillId="0" borderId="6" xfId="0" applyNumberFormat="1" applyFont="1" applyBorder="1" applyAlignment="1" applyProtection="1">
      <alignment horizontal="center" vertical="center" shrinkToFit="1"/>
      <protection locked="0"/>
    </xf>
    <xf numFmtId="38" fontId="42" fillId="0" borderId="0" xfId="1" applyFont="1" applyAlignment="1">
      <alignment vertical="center"/>
    </xf>
    <xf numFmtId="0" fontId="81" fillId="0" borderId="0" xfId="0" applyFont="1" applyBorder="1" applyAlignment="1" applyProtection="1">
      <alignment vertical="center"/>
    </xf>
    <xf numFmtId="0" fontId="81" fillId="0" borderId="0" xfId="0" applyFont="1" applyBorder="1" applyAlignment="1" applyProtection="1">
      <alignment vertical="center" wrapText="1"/>
    </xf>
    <xf numFmtId="0" fontId="69" fillId="18" borderId="6" xfId="5" applyFont="1" applyFill="1" applyBorder="1" applyAlignment="1" applyProtection="1">
      <alignment horizontal="center" vertical="center" wrapText="1"/>
    </xf>
    <xf numFmtId="0" fontId="38" fillId="0" borderId="0" xfId="0" applyFont="1" applyAlignment="1" applyProtection="1">
      <alignment horizontal="right" vertical="center"/>
    </xf>
    <xf numFmtId="0" fontId="112" fillId="0" borderId="0" xfId="0" applyFont="1" applyAlignment="1" applyProtection="1">
      <alignment horizontal="right" vertical="center"/>
    </xf>
    <xf numFmtId="0" fontId="70" fillId="0" borderId="0" xfId="0" applyFont="1" applyProtection="1">
      <alignment vertical="center"/>
    </xf>
    <xf numFmtId="0" fontId="69" fillId="0" borderId="0" xfId="0" applyFont="1" applyProtection="1">
      <alignment vertical="center"/>
    </xf>
    <xf numFmtId="0" fontId="49" fillId="0" borderId="0" xfId="0" applyFont="1" applyProtection="1">
      <alignment vertical="center"/>
    </xf>
    <xf numFmtId="0" fontId="38" fillId="10" borderId="6" xfId="0" applyFont="1" applyFill="1" applyBorder="1" applyAlignment="1" applyProtection="1">
      <alignment horizontal="center" vertical="center"/>
    </xf>
    <xf numFmtId="0" fontId="38" fillId="10" borderId="6" xfId="0" applyFont="1" applyFill="1" applyBorder="1" applyAlignment="1" applyProtection="1">
      <alignment horizontal="center" vertical="center" wrapText="1"/>
    </xf>
    <xf numFmtId="0" fontId="98" fillId="0" borderId="52" xfId="0" applyFont="1" applyBorder="1" applyAlignment="1" applyProtection="1">
      <alignment horizontal="center" vertical="center"/>
      <protection locked="0"/>
    </xf>
    <xf numFmtId="0" fontId="94" fillId="0" borderId="0" xfId="0" applyFont="1" applyFill="1" applyBorder="1" applyAlignment="1" applyProtection="1">
      <alignment vertical="center" wrapText="1"/>
    </xf>
    <xf numFmtId="0" fontId="98" fillId="0" borderId="53" xfId="0" applyFont="1" applyBorder="1" applyAlignment="1" applyProtection="1">
      <alignment horizontal="center" vertical="center"/>
      <protection locked="0"/>
    </xf>
    <xf numFmtId="0" fontId="98" fillId="0" borderId="65" xfId="0" applyFont="1" applyBorder="1" applyAlignment="1" applyProtection="1">
      <alignment horizontal="center" vertical="center"/>
      <protection locked="0"/>
    </xf>
    <xf numFmtId="0" fontId="98" fillId="0" borderId="81" xfId="0" applyFont="1" applyBorder="1" applyAlignment="1" applyProtection="1">
      <alignment horizontal="center" vertical="center" shrinkToFit="1"/>
      <protection locked="0"/>
    </xf>
    <xf numFmtId="0" fontId="98" fillId="0" borderId="81" xfId="0" applyFont="1" applyBorder="1" applyAlignment="1" applyProtection="1">
      <alignment vertical="center" shrinkToFit="1"/>
      <protection locked="0"/>
    </xf>
    <xf numFmtId="0" fontId="98" fillId="0" borderId="58" xfId="0" applyFont="1" applyBorder="1" applyAlignment="1" applyProtection="1">
      <alignment horizontal="center" vertical="center"/>
      <protection locked="0"/>
    </xf>
    <xf numFmtId="56" fontId="22" fillId="0" borderId="16" xfId="0" applyNumberFormat="1" applyFont="1" applyBorder="1" applyAlignment="1" applyProtection="1">
      <alignment horizontal="left" vertical="center" indent="1"/>
      <protection locked="0"/>
    </xf>
    <xf numFmtId="189" fontId="69" fillId="0" borderId="7" xfId="5" applyNumberFormat="1" applyFont="1" applyFill="1" applyBorder="1" applyAlignment="1" applyProtection="1">
      <alignment horizontal="center" vertical="center" textRotation="255" shrinkToFit="1"/>
      <protection locked="0"/>
    </xf>
    <xf numFmtId="0" fontId="38" fillId="10" borderId="6" xfId="0" applyFont="1" applyFill="1" applyBorder="1" applyAlignment="1" applyProtection="1">
      <alignment horizontal="center" vertical="center"/>
    </xf>
    <xf numFmtId="0" fontId="90" fillId="0" borderId="0" xfId="0" applyFont="1">
      <alignment vertical="center"/>
    </xf>
    <xf numFmtId="0" fontId="127" fillId="0" borderId="0" xfId="0" applyNumberFormat="1" applyFont="1" applyProtection="1">
      <alignment vertical="center"/>
    </xf>
    <xf numFmtId="0" fontId="128" fillId="0" borderId="0" xfId="0" applyNumberFormat="1" applyFont="1" applyProtection="1">
      <alignment vertical="center"/>
    </xf>
    <xf numFmtId="0" fontId="129" fillId="0" borderId="0" xfId="0" applyNumberFormat="1" applyFont="1" applyProtection="1">
      <alignment vertical="center"/>
    </xf>
    <xf numFmtId="0" fontId="128" fillId="0" borderId="0" xfId="0" applyNumberFormat="1" applyFont="1" applyAlignment="1" applyProtection="1">
      <alignment vertical="center"/>
    </xf>
    <xf numFmtId="0" fontId="129" fillId="0" borderId="0" xfId="0" applyNumberFormat="1" applyFont="1" applyAlignment="1" applyProtection="1">
      <alignment vertical="center"/>
    </xf>
    <xf numFmtId="0" fontId="130" fillId="0" borderId="0" xfId="0" applyNumberFormat="1" applyFont="1" applyProtection="1">
      <alignment vertical="center"/>
    </xf>
    <xf numFmtId="0" fontId="127" fillId="0" borderId="0" xfId="12" applyFont="1" applyProtection="1">
      <alignment vertical="center"/>
    </xf>
    <xf numFmtId="0" fontId="129" fillId="17" borderId="0" xfId="0" applyNumberFormat="1" applyFont="1" applyFill="1" applyProtection="1">
      <alignment vertical="center"/>
    </xf>
    <xf numFmtId="0" fontId="130" fillId="17" borderId="0" xfId="0" applyNumberFormat="1" applyFont="1" applyFill="1" applyProtection="1">
      <alignment vertical="center"/>
    </xf>
    <xf numFmtId="0" fontId="131" fillId="0" borderId="0" xfId="0" applyNumberFormat="1" applyFont="1" applyProtection="1">
      <alignment vertical="center"/>
    </xf>
    <xf numFmtId="0" fontId="128" fillId="0" borderId="0" xfId="0" applyNumberFormat="1" applyFont="1" applyAlignment="1" applyProtection="1">
      <alignment vertical="center" wrapText="1"/>
    </xf>
    <xf numFmtId="0" fontId="131" fillId="0" borderId="0" xfId="0" applyFont="1" applyProtection="1">
      <alignment vertical="center"/>
    </xf>
    <xf numFmtId="0" fontId="129" fillId="0" borderId="0" xfId="0" applyNumberFormat="1" applyFont="1" applyAlignment="1" applyProtection="1">
      <alignment horizontal="center" vertical="center"/>
    </xf>
    <xf numFmtId="0" fontId="132" fillId="0" borderId="0" xfId="0" applyNumberFormat="1" applyFont="1" applyProtection="1">
      <alignment vertical="center"/>
    </xf>
    <xf numFmtId="0" fontId="127" fillId="0" borderId="0" xfId="0" applyFont="1" applyProtection="1">
      <alignment vertical="center"/>
    </xf>
    <xf numFmtId="0" fontId="128" fillId="0" borderId="0" xfId="0" applyFont="1" applyProtection="1">
      <alignment vertical="center"/>
    </xf>
    <xf numFmtId="0" fontId="127" fillId="0" borderId="0" xfId="0" applyFont="1" applyAlignment="1" applyProtection="1">
      <alignment vertical="center"/>
    </xf>
    <xf numFmtId="0" fontId="131" fillId="0" borderId="0" xfId="0" applyFont="1">
      <alignment vertical="center"/>
    </xf>
    <xf numFmtId="0" fontId="133" fillId="0" borderId="0" xfId="0" applyFont="1" applyProtection="1">
      <alignment vertical="center"/>
    </xf>
    <xf numFmtId="0" fontId="127" fillId="0" borderId="0" xfId="0" applyFont="1">
      <alignment vertical="center"/>
    </xf>
    <xf numFmtId="0" fontId="131" fillId="0" borderId="0" xfId="0" applyFont="1" applyFill="1" applyBorder="1" applyAlignment="1">
      <alignment vertical="center"/>
    </xf>
    <xf numFmtId="0" fontId="128" fillId="0" borderId="0" xfId="0" applyFont="1" applyBorder="1">
      <alignment vertical="center"/>
    </xf>
    <xf numFmtId="0" fontId="135" fillId="0" borderId="0" xfId="0" applyFont="1" applyBorder="1">
      <alignment vertical="center"/>
    </xf>
    <xf numFmtId="0" fontId="128" fillId="0" borderId="0" xfId="0" applyFont="1">
      <alignment vertical="center"/>
    </xf>
    <xf numFmtId="0" fontId="127" fillId="0" borderId="0" xfId="2" applyFont="1" applyFill="1" applyAlignment="1">
      <alignment vertical="center"/>
    </xf>
    <xf numFmtId="195" fontId="138" fillId="0" borderId="0" xfId="5" applyNumberFormat="1" applyFont="1" applyFill="1" applyAlignment="1">
      <alignment horizontal="center" vertical="center" wrapText="1"/>
    </xf>
    <xf numFmtId="49" fontId="138" fillId="0" borderId="0" xfId="5" applyNumberFormat="1" applyFont="1" applyFill="1" applyAlignment="1">
      <alignment horizontal="center" vertical="center" wrapText="1"/>
    </xf>
    <xf numFmtId="0" fontId="138" fillId="0" borderId="0" xfId="5" applyFont="1" applyFill="1" applyAlignment="1">
      <alignment horizontal="center" vertical="center" wrapText="1"/>
    </xf>
    <xf numFmtId="38" fontId="138" fillId="0" borderId="0" xfId="4" applyFont="1" applyFill="1" applyAlignment="1">
      <alignment horizontal="center" vertical="center" wrapText="1"/>
    </xf>
    <xf numFmtId="189" fontId="138" fillId="0" borderId="0" xfId="5" applyNumberFormat="1" applyFont="1" applyFill="1" applyAlignment="1">
      <alignment horizontal="center" vertical="center" textRotation="255" shrinkToFit="1"/>
    </xf>
    <xf numFmtId="38" fontId="138" fillId="0" borderId="0" xfId="1" applyFont="1" applyFill="1" applyAlignment="1">
      <alignment horizontal="center" vertical="center" wrapText="1"/>
    </xf>
    <xf numFmtId="0" fontId="138" fillId="0" borderId="0" xfId="5" applyFont="1" applyFill="1" applyBorder="1" applyAlignment="1">
      <alignment horizontal="center" vertical="center" wrapText="1"/>
    </xf>
    <xf numFmtId="0" fontId="137" fillId="0" borderId="0" xfId="0" applyFont="1" applyProtection="1">
      <alignment vertical="center"/>
    </xf>
    <xf numFmtId="0" fontId="131" fillId="0" borderId="0" xfId="0" applyFont="1" applyAlignment="1" applyProtection="1">
      <alignment vertical="center"/>
    </xf>
    <xf numFmtId="0" fontId="127" fillId="0" borderId="0" xfId="2" applyFont="1" applyAlignment="1">
      <alignment vertical="center"/>
    </xf>
    <xf numFmtId="0" fontId="136" fillId="11" borderId="0" xfId="2" applyFont="1" applyFill="1" applyAlignment="1" applyProtection="1">
      <alignment vertical="center" wrapText="1"/>
      <protection hidden="1"/>
    </xf>
    <xf numFmtId="0" fontId="136" fillId="11" borderId="0" xfId="2" applyFont="1" applyFill="1" applyAlignment="1" applyProtection="1">
      <alignment vertical="center" shrinkToFit="1"/>
      <protection hidden="1"/>
    </xf>
    <xf numFmtId="0" fontId="139" fillId="0" borderId="0" xfId="2" applyFont="1" applyAlignment="1" applyProtection="1">
      <alignment vertical="center"/>
      <protection hidden="1"/>
    </xf>
    <xf numFmtId="0" fontId="138" fillId="0" borderId="0" xfId="0" applyFont="1">
      <alignment vertical="center"/>
    </xf>
    <xf numFmtId="0" fontId="136" fillId="0" borderId="0" xfId="2" applyFont="1" applyAlignment="1">
      <alignment vertical="center"/>
    </xf>
    <xf numFmtId="0" fontId="139" fillId="0" borderId="0" xfId="2" applyFont="1" applyBorder="1" applyAlignment="1" applyProtection="1">
      <alignment vertical="center"/>
      <protection hidden="1"/>
    </xf>
    <xf numFmtId="0" fontId="127" fillId="12" borderId="0" xfId="2" applyFont="1" applyFill="1" applyAlignment="1">
      <alignment vertical="center"/>
    </xf>
    <xf numFmtId="0" fontId="136" fillId="12" borderId="0" xfId="2" applyFont="1" applyFill="1" applyAlignment="1">
      <alignment vertical="center"/>
    </xf>
    <xf numFmtId="0" fontId="136" fillId="12" borderId="0" xfId="2" applyFont="1" applyFill="1" applyAlignment="1">
      <alignment vertical="center" shrinkToFit="1"/>
    </xf>
    <xf numFmtId="0" fontId="139" fillId="12" borderId="0" xfId="2" applyFont="1" applyFill="1" applyAlignment="1">
      <alignment vertical="center"/>
    </xf>
    <xf numFmtId="0" fontId="139" fillId="12" borderId="0" xfId="2" applyFont="1" applyFill="1" applyAlignment="1">
      <alignment horizontal="center" vertical="center"/>
    </xf>
    <xf numFmtId="197" fontId="139" fillId="12" borderId="0" xfId="2" applyNumberFormat="1" applyFont="1" applyFill="1" applyAlignment="1">
      <alignment vertical="center"/>
    </xf>
    <xf numFmtId="197" fontId="139" fillId="12" borderId="0" xfId="2" applyNumberFormat="1" applyFont="1" applyFill="1" applyAlignment="1">
      <alignment horizontal="center" vertical="center"/>
    </xf>
    <xf numFmtId="0" fontId="139" fillId="12" borderId="0" xfId="2" applyFont="1" applyFill="1" applyBorder="1" applyAlignment="1">
      <alignment vertical="center"/>
    </xf>
    <xf numFmtId="0" fontId="139" fillId="0" borderId="0" xfId="2" applyFont="1" applyAlignment="1">
      <alignment vertical="center" shrinkToFit="1"/>
    </xf>
    <xf numFmtId="0" fontId="139" fillId="0" borderId="0" xfId="2" applyFont="1" applyAlignment="1">
      <alignment vertical="center"/>
    </xf>
    <xf numFmtId="0" fontId="139" fillId="0" borderId="0" xfId="2" applyFont="1" applyAlignment="1">
      <alignment horizontal="center" vertical="center"/>
    </xf>
    <xf numFmtId="197" fontId="139" fillId="0" borderId="0" xfId="2" applyNumberFormat="1" applyFont="1" applyAlignment="1">
      <alignment vertical="center"/>
    </xf>
    <xf numFmtId="197" fontId="139" fillId="0" borderId="0" xfId="2" applyNumberFormat="1" applyFont="1" applyAlignment="1">
      <alignment horizontal="center" vertical="center"/>
    </xf>
    <xf numFmtId="0" fontId="139" fillId="0" borderId="0" xfId="2" applyFont="1" applyBorder="1" applyAlignment="1">
      <alignment vertical="center"/>
    </xf>
    <xf numFmtId="0" fontId="138" fillId="0" borderId="0" xfId="0" applyFont="1" applyBorder="1">
      <alignment vertical="center"/>
    </xf>
    <xf numFmtId="38" fontId="141" fillId="0" borderId="160" xfId="1" applyFont="1" applyBorder="1">
      <alignment vertical="center"/>
    </xf>
    <xf numFmtId="38" fontId="140" fillId="0" borderId="160" xfId="1" applyFont="1" applyBorder="1" applyAlignment="1">
      <alignment vertical="center" wrapText="1"/>
    </xf>
    <xf numFmtId="38" fontId="81" fillId="0" borderId="161" xfId="1" applyFont="1" applyFill="1" applyBorder="1" applyAlignment="1" applyProtection="1">
      <alignment horizontal="center" vertical="center"/>
    </xf>
    <xf numFmtId="38" fontId="142" fillId="0" borderId="0" xfId="1" applyFont="1" applyAlignment="1">
      <alignment vertical="center"/>
    </xf>
    <xf numFmtId="0" fontId="36" fillId="0" borderId="0" xfId="0" applyFont="1">
      <alignment vertical="center"/>
    </xf>
    <xf numFmtId="0" fontId="87" fillId="0" borderId="0" xfId="22" applyFont="1">
      <alignment vertical="center"/>
    </xf>
    <xf numFmtId="0" fontId="87" fillId="0" borderId="0" xfId="22" applyFont="1" applyAlignment="1">
      <alignment vertical="center" shrinkToFit="1"/>
    </xf>
    <xf numFmtId="0" fontId="87" fillId="0" borderId="0" xfId="22" applyFont="1" applyAlignment="1">
      <alignment horizontal="center" vertical="center"/>
    </xf>
    <xf numFmtId="0" fontId="81" fillId="0" borderId="0" xfId="0" applyNumberFormat="1" applyFont="1" applyAlignment="1" applyProtection="1">
      <alignment horizontal="center" vertical="center"/>
    </xf>
    <xf numFmtId="0" fontId="81" fillId="0" borderId="0" xfId="0" applyNumberFormat="1" applyFont="1" applyAlignment="1" applyProtection="1">
      <alignment horizontal="left" vertical="center" indent="3"/>
    </xf>
    <xf numFmtId="0" fontId="122" fillId="0" borderId="0" xfId="6" applyFont="1" applyProtection="1">
      <alignment vertical="center"/>
      <protection hidden="1"/>
    </xf>
    <xf numFmtId="0" fontId="146" fillId="0" borderId="0" xfId="6" applyFont="1" applyProtection="1">
      <alignment vertical="center"/>
      <protection hidden="1"/>
    </xf>
    <xf numFmtId="0" fontId="83" fillId="9" borderId="0" xfId="6" applyFont="1" applyFill="1" applyAlignment="1">
      <alignment vertical="top" wrapText="1"/>
    </xf>
    <xf numFmtId="203" fontId="65" fillId="0" borderId="0" xfId="6" applyNumberFormat="1" applyFont="1" applyAlignment="1" applyProtection="1">
      <alignment horizontal="center" vertical="center" wrapText="1"/>
      <protection hidden="1"/>
    </xf>
    <xf numFmtId="203" fontId="65" fillId="14" borderId="0" xfId="6" applyNumberFormat="1" applyFont="1" applyFill="1" applyAlignment="1" applyProtection="1">
      <alignment horizontal="center" vertical="center" wrapText="1"/>
      <protection hidden="1"/>
    </xf>
    <xf numFmtId="0" fontId="38" fillId="0" borderId="0" xfId="0" applyFont="1" applyAlignment="1" applyProtection="1">
      <alignment vertical="center"/>
    </xf>
    <xf numFmtId="0" fontId="38" fillId="0" borderId="0" xfId="0" applyFont="1">
      <alignment vertical="center"/>
    </xf>
    <xf numFmtId="0" fontId="38" fillId="0" borderId="0" xfId="0" applyFont="1">
      <alignment vertical="center"/>
    </xf>
    <xf numFmtId="0" fontId="79" fillId="0" borderId="0" xfId="0" applyFont="1" applyProtection="1">
      <alignment vertical="center"/>
    </xf>
    <xf numFmtId="0" fontId="49" fillId="0" borderId="0" xfId="0" applyFont="1" applyAlignment="1" applyProtection="1">
      <alignment horizontal="right" vertical="center"/>
    </xf>
    <xf numFmtId="0" fontId="49" fillId="0" borderId="0" xfId="0" applyFont="1" applyAlignment="1" applyProtection="1">
      <alignment vertical="center" shrinkToFit="1"/>
    </xf>
    <xf numFmtId="0" fontId="69" fillId="0" borderId="0" xfId="0" applyFont="1" applyAlignment="1" applyProtection="1">
      <alignment horizontal="right" vertical="center"/>
    </xf>
    <xf numFmtId="0" fontId="69" fillId="0" borderId="0" xfId="0" applyFont="1" applyAlignment="1" applyProtection="1">
      <alignment vertical="center" shrinkToFit="1"/>
    </xf>
    <xf numFmtId="0" fontId="77" fillId="0" borderId="0" xfId="0" applyFont="1" applyProtection="1">
      <alignment vertical="center"/>
    </xf>
    <xf numFmtId="0" fontId="69" fillId="0" borderId="0" xfId="0" applyFont="1" applyAlignment="1" applyProtection="1">
      <alignment horizontal="center" vertical="center"/>
    </xf>
    <xf numFmtId="0" fontId="91" fillId="0" borderId="9" xfId="0" applyFont="1" applyBorder="1" applyAlignment="1" applyProtection="1">
      <alignment vertical="center"/>
    </xf>
    <xf numFmtId="0" fontId="153" fillId="0" borderId="0" xfId="0" applyFont="1" applyProtection="1">
      <alignment vertical="center"/>
    </xf>
    <xf numFmtId="0" fontId="153" fillId="0" borderId="0" xfId="0" applyFont="1">
      <alignment vertical="center"/>
    </xf>
    <xf numFmtId="0" fontId="49" fillId="0" borderId="0" xfId="0" applyFont="1">
      <alignment vertical="center"/>
    </xf>
    <xf numFmtId="0" fontId="69" fillId="0" borderId="8" xfId="5" applyFont="1" applyBorder="1" applyAlignment="1" applyProtection="1">
      <alignment horizontal="center" vertical="center" wrapText="1"/>
      <protection locked="0"/>
    </xf>
    <xf numFmtId="0" fontId="117" fillId="0" borderId="148" xfId="0" applyFont="1" applyBorder="1" applyAlignment="1">
      <alignment vertical="center" shrinkToFit="1"/>
    </xf>
    <xf numFmtId="179" fontId="38" fillId="0" borderId="0" xfId="0" applyNumberFormat="1" applyFont="1" applyAlignment="1" applyProtection="1">
      <alignment horizontal="left" vertical="center" indent="1"/>
    </xf>
    <xf numFmtId="0" fontId="38" fillId="0" borderId="0" xfId="0" applyNumberFormat="1" applyFont="1" applyAlignment="1" applyProtection="1">
      <alignment vertical="top" wrapText="1"/>
    </xf>
    <xf numFmtId="0" fontId="83" fillId="9" borderId="0" xfId="6" applyFont="1" applyFill="1" applyAlignment="1"/>
    <xf numFmtId="0" fontId="156" fillId="0" borderId="0" xfId="6" applyFont="1" applyProtection="1">
      <alignment vertical="center"/>
      <protection hidden="1"/>
    </xf>
    <xf numFmtId="0" fontId="156" fillId="0" borderId="0" xfId="6" applyFont="1">
      <alignment vertical="center"/>
    </xf>
    <xf numFmtId="0" fontId="156" fillId="0" borderId="0" xfId="12" applyFont="1" applyAlignment="1">
      <alignment vertical="center" shrinkToFit="1"/>
    </xf>
    <xf numFmtId="0" fontId="151" fillId="0" borderId="0" xfId="6" applyFont="1" applyAlignment="1">
      <alignment horizontal="right" vertical="center"/>
    </xf>
    <xf numFmtId="0" fontId="157" fillId="9" borderId="0" xfId="6" applyFont="1" applyFill="1">
      <alignment vertical="center"/>
    </xf>
    <xf numFmtId="0" fontId="156" fillId="9" borderId="0" xfId="6" applyFont="1" applyFill="1">
      <alignment vertical="center"/>
    </xf>
    <xf numFmtId="0" fontId="156" fillId="0" borderId="0" xfId="6" applyFont="1" applyAlignment="1">
      <alignment horizontal="right" vertical="center"/>
    </xf>
    <xf numFmtId="0" fontId="149" fillId="9" borderId="0" xfId="6" applyFont="1" applyFill="1">
      <alignment vertical="center"/>
    </xf>
    <xf numFmtId="0" fontId="156" fillId="9" borderId="0" xfId="6" applyFont="1" applyFill="1" applyAlignment="1">
      <alignment horizontal="center" vertical="center"/>
    </xf>
    <xf numFmtId="0" fontId="99" fillId="0" borderId="0" xfId="6" applyFont="1">
      <alignment vertical="center"/>
    </xf>
    <xf numFmtId="0" fontId="83" fillId="9" borderId="0" xfId="6" applyFont="1" applyFill="1">
      <alignment vertical="center"/>
    </xf>
    <xf numFmtId="0" fontId="87" fillId="9" borderId="0" xfId="6" applyFont="1" applyFill="1" applyAlignment="1"/>
    <xf numFmtId="0" fontId="99" fillId="9" borderId="0" xfId="6" applyFont="1" applyFill="1">
      <alignment vertical="center"/>
    </xf>
    <xf numFmtId="0" fontId="99" fillId="9" borderId="0" xfId="6" applyFont="1" applyFill="1" applyAlignment="1">
      <alignment horizontal="left" vertical="center" indent="1"/>
    </xf>
    <xf numFmtId="0" fontId="99" fillId="0" borderId="0" xfId="6" applyFont="1" applyProtection="1">
      <alignment vertical="center"/>
      <protection hidden="1"/>
    </xf>
    <xf numFmtId="0" fontId="73" fillId="0" borderId="0" xfId="12" applyFont="1" applyAlignment="1" applyProtection="1">
      <alignment horizontal="right" vertical="center"/>
      <protection hidden="1"/>
    </xf>
    <xf numFmtId="0" fontId="149" fillId="0" borderId="0" xfId="6" applyFont="1">
      <alignment vertical="center"/>
    </xf>
    <xf numFmtId="0" fontId="83" fillId="0" borderId="0" xfId="6" applyFont="1" applyAlignment="1">
      <alignment horizontal="left" vertical="center" shrinkToFit="1"/>
    </xf>
    <xf numFmtId="0" fontId="158" fillId="0" borderId="0" xfId="12" applyFont="1" applyAlignment="1" applyProtection="1">
      <alignment horizontal="right" vertical="center"/>
      <protection hidden="1"/>
    </xf>
    <xf numFmtId="0" fontId="83" fillId="9" borderId="0" xfId="6" applyFont="1" applyFill="1" applyAlignment="1">
      <alignment horizontal="center" vertical="center" wrapText="1"/>
    </xf>
    <xf numFmtId="0" fontId="149" fillId="9" borderId="0" xfId="6" applyFont="1" applyFill="1" applyAlignment="1">
      <alignment horizontal="right" vertical="center"/>
    </xf>
    <xf numFmtId="0" fontId="151" fillId="9" borderId="0" xfId="6" applyFont="1" applyFill="1" applyAlignment="1">
      <alignment horizontal="left" vertical="top"/>
    </xf>
    <xf numFmtId="0" fontId="83" fillId="9" borderId="0" xfId="6" applyFont="1" applyFill="1" applyAlignment="1">
      <alignment horizontal="right" vertical="center"/>
    </xf>
    <xf numFmtId="0" fontId="149" fillId="0" borderId="0" xfId="6" applyFont="1" applyAlignment="1">
      <alignment horizontal="center" vertical="center"/>
    </xf>
    <xf numFmtId="0" fontId="151" fillId="9" borderId="0" xfId="6" applyFont="1" applyFill="1" applyAlignment="1">
      <alignment vertical="top"/>
    </xf>
    <xf numFmtId="0" fontId="151" fillId="0" borderId="0" xfId="6" applyFont="1">
      <alignment vertical="center"/>
    </xf>
    <xf numFmtId="0" fontId="159" fillId="0" borderId="0" xfId="12" applyFont="1" applyProtection="1">
      <alignment vertical="center"/>
      <protection hidden="1"/>
    </xf>
    <xf numFmtId="0" fontId="150" fillId="0" borderId="0" xfId="12" applyFont="1" applyProtection="1">
      <alignment vertical="center"/>
      <protection hidden="1"/>
    </xf>
    <xf numFmtId="38" fontId="69" fillId="0" borderId="0" xfId="10" applyFont="1" applyProtection="1">
      <alignment vertical="center"/>
      <protection hidden="1"/>
    </xf>
    <xf numFmtId="0" fontId="147" fillId="0" borderId="0" xfId="12" applyFont="1" applyProtection="1">
      <alignment vertical="center"/>
      <protection hidden="1"/>
    </xf>
    <xf numFmtId="0" fontId="83" fillId="0" borderId="0" xfId="12" applyFont="1" applyProtection="1">
      <alignment vertical="center"/>
      <protection hidden="1"/>
    </xf>
    <xf numFmtId="0" fontId="155" fillId="9" borderId="0" xfId="12" applyFont="1" applyFill="1" applyProtection="1">
      <alignment vertical="center"/>
      <protection hidden="1"/>
    </xf>
    <xf numFmtId="0" fontId="49" fillId="9" borderId="0" xfId="12" applyFont="1" applyFill="1" applyAlignment="1" applyProtection="1">
      <alignment vertical="center" wrapText="1"/>
      <protection hidden="1"/>
    </xf>
    <xf numFmtId="202" fontId="158" fillId="0" borderId="0" xfId="12" applyNumberFormat="1" applyFont="1" applyProtection="1">
      <alignment vertical="center"/>
      <protection hidden="1"/>
    </xf>
    <xf numFmtId="203" fontId="155" fillId="0" borderId="0" xfId="12" applyNumberFormat="1" applyFont="1" applyAlignment="1" applyProtection="1">
      <alignment horizontal="center" vertical="center"/>
      <protection hidden="1"/>
    </xf>
    <xf numFmtId="202" fontId="160" fillId="0" borderId="0" xfId="6" applyNumberFormat="1" applyFont="1" applyAlignment="1" applyProtection="1">
      <alignment vertical="center" wrapText="1"/>
      <protection hidden="1"/>
    </xf>
    <xf numFmtId="202" fontId="160" fillId="14" borderId="0" xfId="6" applyNumberFormat="1" applyFont="1" applyFill="1" applyAlignment="1" applyProtection="1">
      <alignment vertical="center" wrapText="1"/>
      <protection hidden="1"/>
    </xf>
    <xf numFmtId="0" fontId="162" fillId="0" borderId="0" xfId="2" applyFont="1" applyAlignment="1" applyProtection="1">
      <alignment vertical="center"/>
      <protection locked="0"/>
    </xf>
    <xf numFmtId="0" fontId="162" fillId="0" borderId="37" xfId="2" applyFont="1" applyBorder="1" applyAlignment="1" applyProtection="1">
      <alignment vertical="center"/>
      <protection locked="0"/>
    </xf>
    <xf numFmtId="0" fontId="38" fillId="0" borderId="0" xfId="0" applyFont="1">
      <alignment vertical="center"/>
    </xf>
    <xf numFmtId="0" fontId="81" fillId="0" borderId="0" xfId="0" applyFont="1">
      <alignment vertical="center"/>
    </xf>
    <xf numFmtId="0" fontId="149" fillId="0" borderId="0" xfId="6" applyFont="1" applyProtection="1">
      <alignment vertical="center"/>
      <protection hidden="1"/>
    </xf>
    <xf numFmtId="0" fontId="50" fillId="0" borderId="0" xfId="6" applyFont="1" applyProtection="1">
      <alignment vertical="center"/>
      <protection hidden="1"/>
    </xf>
    <xf numFmtId="0" fontId="158" fillId="0" borderId="0" xfId="12" applyFont="1" applyProtection="1">
      <alignment vertical="center"/>
      <protection hidden="1"/>
    </xf>
    <xf numFmtId="0" fontId="155" fillId="0" borderId="0" xfId="12" applyFont="1" applyProtection="1">
      <alignment vertical="center"/>
      <protection hidden="1"/>
    </xf>
    <xf numFmtId="0" fontId="143" fillId="0" borderId="39" xfId="0" applyFont="1" applyBorder="1" applyAlignment="1">
      <alignment vertical="center" wrapText="1"/>
    </xf>
    <xf numFmtId="0" fontId="90" fillId="0" borderId="40" xfId="0" applyFont="1" applyBorder="1">
      <alignment vertical="center"/>
    </xf>
    <xf numFmtId="0" fontId="149" fillId="0" borderId="0" xfId="2" applyFont="1"/>
    <xf numFmtId="0" fontId="86" fillId="0" borderId="0" xfId="2" applyFont="1" applyAlignment="1">
      <alignment horizontal="left" vertical="center"/>
    </xf>
    <xf numFmtId="0" fontId="161" fillId="0" borderId="0" xfId="2" applyFont="1"/>
    <xf numFmtId="0" fontId="151" fillId="0" borderId="0" xfId="2" applyFont="1"/>
    <xf numFmtId="0" fontId="161" fillId="0" borderId="9" xfId="2" applyFont="1" applyBorder="1" applyAlignment="1">
      <alignment vertical="center"/>
    </xf>
    <xf numFmtId="0" fontId="161" fillId="0" borderId="0" xfId="2" applyFont="1" applyAlignment="1">
      <alignment vertical="center"/>
    </xf>
    <xf numFmtId="0" fontId="149" fillId="0" borderId="174" xfId="2" applyFont="1" applyBorder="1" applyAlignment="1" applyProtection="1">
      <alignment vertical="center"/>
      <protection locked="0"/>
    </xf>
    <xf numFmtId="0" fontId="149" fillId="0" borderId="175" xfId="2" applyFont="1" applyBorder="1" applyAlignment="1" applyProtection="1">
      <alignment vertical="center"/>
      <protection locked="0"/>
    </xf>
    <xf numFmtId="0" fontId="149" fillId="0" borderId="176" xfId="2" applyFont="1" applyBorder="1" applyAlignment="1" applyProtection="1">
      <alignment vertical="center"/>
      <protection locked="0"/>
    </xf>
    <xf numFmtId="0" fontId="149" fillId="0" borderId="177" xfId="2" applyFont="1" applyBorder="1" applyAlignment="1" applyProtection="1">
      <alignment vertical="center"/>
      <protection locked="0"/>
    </xf>
    <xf numFmtId="0" fontId="149" fillId="0" borderId="178" xfId="2" applyFont="1" applyBorder="1" applyAlignment="1" applyProtection="1">
      <alignment vertical="center"/>
      <protection locked="0"/>
    </xf>
    <xf numFmtId="0" fontId="149" fillId="0" borderId="0" xfId="2" applyFont="1" applyAlignment="1" applyProtection="1">
      <alignment vertical="center"/>
      <protection locked="0"/>
    </xf>
    <xf numFmtId="0" fontId="149" fillId="0" borderId="179" xfId="2" applyFont="1" applyBorder="1" applyAlignment="1" applyProtection="1">
      <alignment vertical="center"/>
      <protection locked="0"/>
    </xf>
    <xf numFmtId="0" fontId="149" fillId="0" borderId="180" xfId="2" applyFont="1" applyBorder="1" applyAlignment="1" applyProtection="1">
      <alignment vertical="center"/>
      <protection locked="0"/>
    </xf>
    <xf numFmtId="0" fontId="155" fillId="0" borderId="0" xfId="2" applyFont="1" applyAlignment="1">
      <alignment horizontal="left" vertical="center"/>
    </xf>
    <xf numFmtId="0" fontId="38" fillId="0" borderId="0" xfId="0" applyFont="1" applyAlignment="1" applyProtection="1">
      <alignment vertical="center"/>
    </xf>
    <xf numFmtId="0" fontId="38" fillId="0" borderId="0" xfId="0" applyFont="1" applyFill="1">
      <alignment vertical="center"/>
    </xf>
    <xf numFmtId="38" fontId="47" fillId="0" borderId="211" xfId="1" applyFont="1" applyBorder="1" applyAlignment="1">
      <alignment horizontal="center" vertical="center" wrapText="1"/>
    </xf>
    <xf numFmtId="0" fontId="38" fillId="0" borderId="0" xfId="0" applyFont="1">
      <alignment vertical="center"/>
    </xf>
    <xf numFmtId="0" fontId="47" fillId="0" borderId="0" xfId="0" applyFont="1">
      <alignment vertical="center"/>
    </xf>
    <xf numFmtId="0" fontId="169" fillId="0" borderId="0" xfId="0" applyFont="1">
      <alignment vertical="center"/>
    </xf>
    <xf numFmtId="0" fontId="169" fillId="0" borderId="0" xfId="0" applyFont="1" applyAlignment="1">
      <alignment horizontal="center" vertical="center"/>
    </xf>
    <xf numFmtId="0" fontId="169" fillId="0" borderId="0" xfId="0" applyFont="1" applyAlignment="1">
      <alignment vertical="center" wrapText="1"/>
    </xf>
    <xf numFmtId="0" fontId="170" fillId="0" borderId="0" xfId="0" applyFont="1">
      <alignment vertical="center"/>
    </xf>
    <xf numFmtId="0" fontId="90" fillId="5" borderId="34" xfId="0" applyFont="1" applyFill="1" applyBorder="1" applyAlignment="1">
      <alignment horizontal="center" vertical="center"/>
    </xf>
    <xf numFmtId="0" fontId="90" fillId="5" borderId="35" xfId="0" applyFont="1" applyFill="1" applyBorder="1" applyAlignment="1">
      <alignment horizontal="center" vertical="center"/>
    </xf>
    <xf numFmtId="0" fontId="90" fillId="5" borderId="35" xfId="0" applyFont="1" applyFill="1" applyBorder="1" applyAlignment="1">
      <alignment horizontal="center" vertical="center" wrapText="1"/>
    </xf>
    <xf numFmtId="0" fontId="90" fillId="5" borderId="36" xfId="0" applyFont="1" applyFill="1" applyBorder="1" applyAlignment="1">
      <alignment horizontal="center" vertical="center" wrapText="1"/>
    </xf>
    <xf numFmtId="0" fontId="90" fillId="0" borderId="0" xfId="0" applyFont="1" applyAlignment="1">
      <alignment horizontal="center" vertical="center"/>
    </xf>
    <xf numFmtId="0" fontId="171" fillId="0" borderId="0" xfId="0" applyFont="1">
      <alignment vertical="center"/>
    </xf>
    <xf numFmtId="0" fontId="95" fillId="0" borderId="39" xfId="0" applyFont="1" applyBorder="1" applyAlignment="1">
      <alignment vertical="center" wrapText="1"/>
    </xf>
    <xf numFmtId="0" fontId="90" fillId="0" borderId="0" xfId="0" applyFont="1" applyAlignment="1">
      <alignment vertical="center" wrapText="1"/>
    </xf>
    <xf numFmtId="0" fontId="90" fillId="0" borderId="39" xfId="0" applyFont="1" applyBorder="1" applyAlignment="1">
      <alignment vertical="center" wrapText="1"/>
    </xf>
    <xf numFmtId="0" fontId="143" fillId="0" borderId="0" xfId="0" applyFont="1" applyAlignment="1">
      <alignment horizontal="center" vertical="center"/>
    </xf>
    <xf numFmtId="0" fontId="90" fillId="0" borderId="37" xfId="0" applyFont="1" applyBorder="1">
      <alignment vertical="center"/>
    </xf>
    <xf numFmtId="0" fontId="90" fillId="0" borderId="37" xfId="0" applyFont="1" applyBorder="1" applyAlignment="1">
      <alignment horizontal="center" vertical="center"/>
    </xf>
    <xf numFmtId="0" fontId="92" fillId="0" borderId="41" xfId="0" applyFont="1" applyBorder="1" applyAlignment="1">
      <alignment vertical="center" wrapText="1"/>
    </xf>
    <xf numFmtId="0" fontId="133" fillId="0" borderId="0" xfId="0" applyFont="1">
      <alignment vertical="center"/>
    </xf>
    <xf numFmtId="0" fontId="47" fillId="0" borderId="0" xfId="0" applyFont="1" applyAlignment="1">
      <alignment horizontal="center" vertical="center"/>
    </xf>
    <xf numFmtId="0" fontId="173" fillId="0" borderId="0" xfId="1251" applyFont="1" applyAlignment="1">
      <alignment horizontal="left" vertical="center"/>
    </xf>
    <xf numFmtId="0" fontId="168" fillId="0" borderId="0" xfId="1251" applyFont="1">
      <alignment vertical="center"/>
    </xf>
    <xf numFmtId="0" fontId="168" fillId="0" borderId="0" xfId="1251" applyFont="1" applyAlignment="1">
      <alignment horizontal="center" vertical="center"/>
    </xf>
    <xf numFmtId="38" fontId="168" fillId="0" borderId="0" xfId="1252" applyFont="1" applyBorder="1" applyAlignment="1">
      <alignment horizontal="center" vertical="center"/>
    </xf>
    <xf numFmtId="38" fontId="168" fillId="0" borderId="0" xfId="1252" applyFont="1" applyBorder="1">
      <alignment vertical="center"/>
    </xf>
    <xf numFmtId="215" fontId="168" fillId="0" borderId="198" xfId="1252" applyNumberFormat="1" applyFont="1" applyBorder="1">
      <alignment vertical="center"/>
    </xf>
    <xf numFmtId="216" fontId="168" fillId="0" borderId="214" xfId="1252" applyNumberFormat="1" applyFont="1" applyBorder="1">
      <alignment vertical="center"/>
    </xf>
    <xf numFmtId="207" fontId="168" fillId="0" borderId="200" xfId="1251" applyNumberFormat="1" applyFont="1" applyBorder="1" applyAlignment="1">
      <alignment horizontal="center" vertical="center"/>
    </xf>
    <xf numFmtId="217" fontId="168" fillId="0" borderId="198" xfId="1252" applyNumberFormat="1" applyFont="1" applyBorder="1">
      <alignment vertical="center"/>
    </xf>
    <xf numFmtId="207" fontId="168" fillId="0" borderId="207" xfId="1251" applyNumberFormat="1" applyFont="1" applyBorder="1" applyAlignment="1">
      <alignment horizontal="center" vertical="center"/>
    </xf>
    <xf numFmtId="217" fontId="168" fillId="0" borderId="208" xfId="1252" applyNumberFormat="1" applyFont="1" applyBorder="1">
      <alignment vertical="center"/>
    </xf>
    <xf numFmtId="0" fontId="38" fillId="0" borderId="39" xfId="0" applyNumberFormat="1" applyFont="1" applyBorder="1" applyProtection="1">
      <alignment vertical="center"/>
    </xf>
    <xf numFmtId="0" fontId="174" fillId="0" borderId="0" xfId="0" applyFont="1" applyProtection="1">
      <alignment vertical="center"/>
    </xf>
    <xf numFmtId="0" fontId="168" fillId="0" borderId="0" xfId="0" applyFont="1" applyProtection="1">
      <alignment vertical="center"/>
    </xf>
    <xf numFmtId="0" fontId="175" fillId="0" borderId="0" xfId="0" applyFont="1" applyProtection="1">
      <alignment vertical="center"/>
    </xf>
    <xf numFmtId="0" fontId="176" fillId="0" borderId="0" xfId="1250" applyFont="1" applyProtection="1">
      <alignment vertical="center"/>
    </xf>
    <xf numFmtId="0" fontId="176" fillId="0" borderId="0" xfId="1250" applyFont="1" applyBorder="1" applyProtection="1">
      <alignment vertical="center"/>
    </xf>
    <xf numFmtId="0" fontId="94" fillId="0" borderId="0" xfId="1250" applyFont="1" applyProtection="1">
      <alignment vertical="center"/>
    </xf>
    <xf numFmtId="0" fontId="94" fillId="0" borderId="0" xfId="1250" applyFont="1" applyBorder="1" applyProtection="1">
      <alignment vertical="center"/>
    </xf>
    <xf numFmtId="0" fontId="94" fillId="0" borderId="0" xfId="1250" applyFont="1" applyAlignment="1" applyProtection="1">
      <alignment vertical="center" shrinkToFit="1"/>
    </xf>
    <xf numFmtId="0" fontId="70" fillId="0" borderId="0" xfId="0" applyFont="1" applyBorder="1" applyProtection="1">
      <alignment vertical="center"/>
    </xf>
    <xf numFmtId="0" fontId="68" fillId="0" borderId="0" xfId="1250" applyFont="1" applyAlignment="1" applyProtection="1">
      <alignment horizontal="center" vertical="center"/>
    </xf>
    <xf numFmtId="49" fontId="68" fillId="0" borderId="0" xfId="9" applyNumberFormat="1" applyFont="1" applyFill="1" applyBorder="1" applyAlignment="1" applyProtection="1">
      <alignment horizontal="center" vertical="center" shrinkToFit="1"/>
    </xf>
    <xf numFmtId="49" fontId="94" fillId="0" borderId="0" xfId="9" applyNumberFormat="1" applyFont="1" applyFill="1" applyBorder="1" applyAlignment="1" applyProtection="1">
      <alignment vertical="center" shrinkToFit="1"/>
    </xf>
    <xf numFmtId="0" fontId="94" fillId="0" borderId="0" xfId="1250" applyFont="1" applyBorder="1" applyAlignment="1" applyProtection="1">
      <alignment horizontal="center" vertical="center"/>
    </xf>
    <xf numFmtId="0" fontId="94" fillId="0" borderId="0" xfId="1250" applyFont="1" applyAlignment="1" applyProtection="1">
      <alignment horizontal="center" vertical="center"/>
    </xf>
    <xf numFmtId="0" fontId="70" fillId="0" borderId="0" xfId="0" applyFont="1" applyFill="1" applyBorder="1" applyAlignment="1" applyProtection="1">
      <alignment horizontal="center" vertical="center"/>
    </xf>
    <xf numFmtId="0" fontId="70" fillId="0" borderId="39" xfId="0" applyFont="1" applyBorder="1" applyProtection="1">
      <alignment vertical="center"/>
    </xf>
    <xf numFmtId="0" fontId="47" fillId="0" borderId="35" xfId="0" applyFont="1" applyBorder="1" applyAlignment="1" applyProtection="1">
      <alignment horizontal="center" vertical="center"/>
    </xf>
    <xf numFmtId="0" fontId="47" fillId="0" borderId="0" xfId="0" applyFont="1" applyFill="1" applyBorder="1" applyAlignment="1" applyProtection="1">
      <alignment horizontal="center" vertical="center"/>
    </xf>
    <xf numFmtId="0" fontId="70" fillId="0" borderId="0" xfId="0" applyFont="1" applyFill="1" applyBorder="1" applyProtection="1">
      <alignment vertical="center"/>
    </xf>
    <xf numFmtId="0" fontId="70" fillId="0" borderId="0" xfId="0" applyFont="1" applyFill="1" applyProtection="1">
      <alignment vertical="center"/>
    </xf>
    <xf numFmtId="38" fontId="168" fillId="0" borderId="0" xfId="1252" applyFont="1" applyFill="1" applyBorder="1">
      <alignment vertical="center"/>
    </xf>
    <xf numFmtId="0" fontId="168" fillId="0" borderId="0" xfId="1251" applyFont="1" applyBorder="1">
      <alignment vertical="center"/>
    </xf>
    <xf numFmtId="0" fontId="168" fillId="0" borderId="0" xfId="1251" applyFont="1" applyFill="1" applyBorder="1">
      <alignment vertical="center"/>
    </xf>
    <xf numFmtId="0" fontId="179" fillId="0" borderId="0" xfId="1250" applyFont="1" applyProtection="1">
      <alignment vertical="center"/>
    </xf>
    <xf numFmtId="0" fontId="180" fillId="0" borderId="0" xfId="0" applyFont="1" applyProtection="1">
      <alignment vertical="center"/>
    </xf>
    <xf numFmtId="206" fontId="126" fillId="0" borderId="0" xfId="1252" applyNumberFormat="1" applyFont="1">
      <alignment vertical="center"/>
    </xf>
    <xf numFmtId="0" fontId="70" fillId="0" borderId="0" xfId="1251" applyFont="1">
      <alignment vertical="center"/>
    </xf>
    <xf numFmtId="0" fontId="70" fillId="0" borderId="0" xfId="1251" applyFont="1" applyAlignment="1">
      <alignment horizontal="center" vertical="center"/>
    </xf>
    <xf numFmtId="38" fontId="70" fillId="0" borderId="227" xfId="1252" applyFont="1" applyFill="1" applyBorder="1" applyAlignment="1">
      <alignment horizontal="center" vertical="center"/>
    </xf>
    <xf numFmtId="0" fontId="70" fillId="20" borderId="189" xfId="1251" applyFont="1" applyFill="1" applyBorder="1" applyAlignment="1">
      <alignment horizontal="center" vertical="center"/>
    </xf>
    <xf numFmtId="0" fontId="70" fillId="20" borderId="190" xfId="1251" applyFont="1" applyFill="1" applyBorder="1" applyAlignment="1">
      <alignment horizontal="center" vertical="center"/>
    </xf>
    <xf numFmtId="38" fontId="70" fillId="0" borderId="199" xfId="1252" applyFont="1" applyBorder="1">
      <alignment vertical="center"/>
    </xf>
    <xf numFmtId="38" fontId="70" fillId="0" borderId="227" xfId="1252" applyFont="1" applyFill="1" applyBorder="1">
      <alignment vertical="center"/>
    </xf>
    <xf numFmtId="38" fontId="70" fillId="0" borderId="204" xfId="1252" applyFont="1" applyBorder="1">
      <alignment vertical="center"/>
    </xf>
    <xf numFmtId="204" fontId="70" fillId="0" borderId="206" xfId="1253" applyNumberFormat="1" applyFont="1" applyBorder="1">
      <alignment vertical="center"/>
    </xf>
    <xf numFmtId="204" fontId="70" fillId="0" borderId="227" xfId="1253" applyNumberFormat="1" applyFont="1" applyFill="1" applyBorder="1">
      <alignment vertical="center"/>
    </xf>
    <xf numFmtId="0" fontId="70" fillId="0" borderId="0" xfId="1251" applyFont="1" applyFill="1" applyBorder="1" applyAlignment="1">
      <alignment vertical="center"/>
    </xf>
    <xf numFmtId="0" fontId="70" fillId="0" borderId="149" xfId="1251" applyFont="1" applyFill="1" applyBorder="1" applyAlignment="1">
      <alignment vertical="center"/>
    </xf>
    <xf numFmtId="0" fontId="55" fillId="10" borderId="6" xfId="0" applyFont="1" applyFill="1" applyBorder="1" applyAlignment="1" applyProtection="1">
      <alignment horizontal="center" vertical="center"/>
    </xf>
    <xf numFmtId="0" fontId="55" fillId="0" borderId="0" xfId="0" applyFont="1" applyFill="1" applyBorder="1" applyAlignment="1" applyProtection="1">
      <alignment horizontal="center" vertical="center"/>
    </xf>
    <xf numFmtId="0" fontId="55" fillId="0" borderId="0" xfId="0" applyFont="1" applyBorder="1" applyProtection="1">
      <alignment vertical="center"/>
    </xf>
    <xf numFmtId="0" fontId="181" fillId="0" borderId="0" xfId="0" applyFont="1" applyProtection="1">
      <alignment vertical="center"/>
    </xf>
    <xf numFmtId="0" fontId="71" fillId="0" borderId="0" xfId="0" applyFont="1" applyBorder="1" applyProtection="1">
      <alignment vertical="center"/>
    </xf>
    <xf numFmtId="0" fontId="55" fillId="0" borderId="39" xfId="0" applyFont="1" applyBorder="1" applyProtection="1">
      <alignment vertical="center"/>
    </xf>
    <xf numFmtId="0" fontId="71" fillId="0" borderId="0" xfId="0" applyFont="1" applyFill="1" applyBorder="1" applyProtection="1">
      <alignment vertical="center"/>
    </xf>
    <xf numFmtId="38" fontId="47" fillId="10" borderId="211" xfId="1" applyFont="1" applyFill="1" applyBorder="1" applyAlignment="1">
      <alignment horizontal="center" vertical="center" wrapText="1"/>
    </xf>
    <xf numFmtId="38" fontId="38" fillId="10" borderId="43" xfId="1" applyFont="1" applyFill="1" applyBorder="1" applyAlignment="1">
      <alignment horizontal="center" vertical="center"/>
    </xf>
    <xf numFmtId="0" fontId="180" fillId="0" borderId="0" xfId="2" applyFont="1" applyAlignment="1" applyProtection="1">
      <alignment vertical="center"/>
    </xf>
    <xf numFmtId="0" fontId="168" fillId="0" borderId="0" xfId="1248" applyFont="1" applyProtection="1">
      <alignment vertical="center"/>
    </xf>
    <xf numFmtId="38" fontId="168" fillId="0" borderId="0" xfId="1249" applyFont="1" applyProtection="1">
      <alignment vertical="center"/>
    </xf>
    <xf numFmtId="0" fontId="168" fillId="0" borderId="0" xfId="1248" applyFont="1" applyAlignment="1" applyProtection="1">
      <alignment horizontal="center" vertical="center"/>
    </xf>
    <xf numFmtId="206" fontId="126" fillId="0" borderId="0" xfId="1249" applyNumberFormat="1" applyFont="1" applyProtection="1">
      <alignment vertical="center"/>
    </xf>
    <xf numFmtId="206" fontId="37" fillId="0" borderId="0" xfId="1249" applyNumberFormat="1" applyFont="1" applyProtection="1">
      <alignment vertical="center"/>
    </xf>
    <xf numFmtId="0" fontId="70" fillId="0" borderId="0" xfId="1248" applyFont="1" applyProtection="1">
      <alignment vertical="center"/>
    </xf>
    <xf numFmtId="38" fontId="70" fillId="0" borderId="0" xfId="1249" applyFont="1" applyProtection="1">
      <alignment vertical="center"/>
    </xf>
    <xf numFmtId="0" fontId="70" fillId="0" borderId="0" xfId="1248" applyFont="1" applyAlignment="1" applyProtection="1">
      <alignment horizontal="center" vertical="center"/>
    </xf>
    <xf numFmtId="206" fontId="70" fillId="0" borderId="0" xfId="1249" applyNumberFormat="1" applyFont="1" applyProtection="1">
      <alignment vertical="center"/>
    </xf>
    <xf numFmtId="0" fontId="168" fillId="0" borderId="0" xfId="1248" applyFont="1" applyBorder="1" applyProtection="1">
      <alignment vertical="center"/>
    </xf>
    <xf numFmtId="38" fontId="70" fillId="0" borderId="227" xfId="1249" applyFont="1" applyFill="1" applyBorder="1" applyAlignment="1" applyProtection="1">
      <alignment horizontal="center" vertical="center"/>
    </xf>
    <xf numFmtId="38" fontId="168" fillId="0" borderId="0" xfId="1249" applyFont="1" applyBorder="1" applyAlignment="1" applyProtection="1">
      <alignment horizontal="center" vertical="center"/>
    </xf>
    <xf numFmtId="0" fontId="70" fillId="3" borderId="189" xfId="1248" applyFont="1" applyFill="1" applyBorder="1" applyAlignment="1" applyProtection="1">
      <alignment horizontal="center" vertical="center"/>
    </xf>
    <xf numFmtId="0" fontId="70" fillId="3" borderId="190" xfId="1248" applyFont="1" applyFill="1" applyBorder="1" applyAlignment="1" applyProtection="1">
      <alignment horizontal="center" vertical="center"/>
    </xf>
    <xf numFmtId="38" fontId="70" fillId="3" borderId="190" xfId="1249" applyFont="1" applyFill="1" applyBorder="1" applyAlignment="1" applyProtection="1">
      <alignment horizontal="center" vertical="center"/>
    </xf>
    <xf numFmtId="38" fontId="168" fillId="0" borderId="0" xfId="1249" applyFont="1" applyBorder="1" applyProtection="1">
      <alignment vertical="center"/>
    </xf>
    <xf numFmtId="0" fontId="168" fillId="0" borderId="193" xfId="1248" applyFont="1" applyBorder="1" applyAlignment="1" applyProtection="1">
      <alignment horizontal="center" vertical="center"/>
    </xf>
    <xf numFmtId="0" fontId="168" fillId="0" borderId="194" xfId="1248" applyFont="1" applyBorder="1" applyAlignment="1" applyProtection="1">
      <alignment horizontal="center" vertical="center"/>
    </xf>
    <xf numFmtId="38" fontId="178" fillId="0" borderId="227" xfId="1249" applyFont="1" applyBorder="1" applyProtection="1">
      <alignment vertical="center"/>
    </xf>
    <xf numFmtId="207" fontId="168" fillId="0" borderId="200" xfId="1248" applyNumberFormat="1" applyFont="1" applyBorder="1" applyAlignment="1" applyProtection="1">
      <alignment horizontal="center" vertical="center"/>
    </xf>
    <xf numFmtId="38" fontId="168" fillId="0" borderId="198" xfId="1249" applyFont="1" applyBorder="1" applyProtection="1">
      <alignment vertical="center"/>
    </xf>
    <xf numFmtId="207" fontId="168" fillId="0" borderId="205" xfId="1248" applyNumberFormat="1" applyFont="1" applyBorder="1" applyAlignment="1" applyProtection="1">
      <alignment horizontal="center" vertical="center"/>
    </xf>
    <xf numFmtId="38" fontId="168" fillId="0" borderId="203" xfId="1249" applyFont="1" applyBorder="1" applyProtection="1">
      <alignment vertical="center"/>
    </xf>
    <xf numFmtId="38" fontId="178" fillId="0" borderId="0" xfId="1249" applyFont="1" applyBorder="1" applyProtection="1">
      <alignment vertical="center"/>
    </xf>
    <xf numFmtId="208" fontId="168" fillId="0" borderId="207" xfId="1248" applyNumberFormat="1" applyFont="1" applyBorder="1" applyAlignment="1" applyProtection="1">
      <alignment horizontal="center" vertical="center"/>
    </xf>
    <xf numFmtId="38" fontId="168" fillId="0" borderId="208" xfId="1249" applyFont="1" applyBorder="1" applyProtection="1">
      <alignment vertical="center"/>
    </xf>
    <xf numFmtId="0" fontId="70" fillId="0" borderId="0" xfId="1248" applyFont="1" applyFill="1" applyBorder="1" applyAlignment="1" applyProtection="1">
      <alignment horizontal="center" vertical="center"/>
    </xf>
    <xf numFmtId="0" fontId="70" fillId="0" borderId="152" xfId="1248" applyFont="1" applyFill="1" applyBorder="1" applyAlignment="1" applyProtection="1">
      <alignment horizontal="center" vertical="center"/>
    </xf>
    <xf numFmtId="38" fontId="178" fillId="0" borderId="152" xfId="1249" applyFont="1" applyFill="1" applyBorder="1" applyProtection="1">
      <alignment vertical="center"/>
    </xf>
    <xf numFmtId="38" fontId="178" fillId="0" borderId="0" xfId="1249" applyFont="1" applyFill="1" applyBorder="1" applyProtection="1">
      <alignment vertical="center"/>
    </xf>
    <xf numFmtId="38" fontId="168" fillId="0" borderId="0" xfId="1249" applyFont="1" applyFill="1" applyBorder="1" applyProtection="1">
      <alignment vertical="center"/>
    </xf>
    <xf numFmtId="0" fontId="168" fillId="0" borderId="0" xfId="1248" applyFont="1" applyFill="1" applyBorder="1" applyProtection="1">
      <alignment vertical="center"/>
    </xf>
    <xf numFmtId="0" fontId="168" fillId="0" borderId="240" xfId="1248" applyFont="1" applyBorder="1" applyAlignment="1" applyProtection="1">
      <alignment horizontal="center" vertical="center"/>
    </xf>
    <xf numFmtId="0" fontId="168" fillId="0" borderId="218" xfId="1248" applyFont="1" applyBorder="1" applyAlignment="1" applyProtection="1">
      <alignment horizontal="center" vertical="center"/>
    </xf>
    <xf numFmtId="38" fontId="70" fillId="0" borderId="0" xfId="1249" applyFont="1" applyFill="1" applyBorder="1" applyAlignment="1" applyProtection="1">
      <alignment horizontal="center" vertical="center"/>
    </xf>
    <xf numFmtId="209" fontId="168" fillId="0" borderId="200" xfId="1248" applyNumberFormat="1" applyFont="1" applyBorder="1" applyAlignment="1" applyProtection="1">
      <alignment horizontal="center" vertical="center"/>
    </xf>
    <xf numFmtId="196" fontId="168" fillId="0" borderId="198" xfId="1248" applyNumberFormat="1" applyFont="1" applyBorder="1" applyProtection="1">
      <alignment vertical="center"/>
    </xf>
    <xf numFmtId="209" fontId="168" fillId="0" borderId="205" xfId="1248" applyNumberFormat="1" applyFont="1" applyBorder="1" applyAlignment="1" applyProtection="1">
      <alignment horizontal="center" vertical="center"/>
    </xf>
    <xf numFmtId="0" fontId="168" fillId="0" borderId="203" xfId="1248" applyFont="1" applyBorder="1" applyProtection="1">
      <alignment vertical="center"/>
    </xf>
    <xf numFmtId="210" fontId="168" fillId="0" borderId="207" xfId="1248" applyNumberFormat="1" applyFont="1" applyBorder="1" applyAlignment="1" applyProtection="1">
      <alignment horizontal="center" vertical="center"/>
    </xf>
    <xf numFmtId="0" fontId="168" fillId="0" borderId="208" xfId="1248" applyFont="1" applyBorder="1" applyProtection="1">
      <alignment vertical="center"/>
    </xf>
    <xf numFmtId="211" fontId="168" fillId="0" borderId="205" xfId="1248" applyNumberFormat="1" applyFont="1" applyBorder="1" applyAlignment="1" applyProtection="1">
      <alignment horizontal="center" vertical="center"/>
    </xf>
    <xf numFmtId="194" fontId="168" fillId="0" borderId="203" xfId="1249" applyNumberFormat="1" applyFont="1" applyBorder="1" applyProtection="1">
      <alignment vertical="center"/>
    </xf>
    <xf numFmtId="212" fontId="168" fillId="0" borderId="207" xfId="1248" applyNumberFormat="1" applyFont="1" applyBorder="1" applyAlignment="1" applyProtection="1">
      <alignment horizontal="center" vertical="center"/>
    </xf>
    <xf numFmtId="0" fontId="168" fillId="0" borderId="235" xfId="1248" applyFont="1" applyBorder="1" applyAlignment="1" applyProtection="1">
      <alignment horizontal="center" vertical="center"/>
    </xf>
    <xf numFmtId="0" fontId="168" fillId="0" borderId="236" xfId="1248" applyFont="1" applyBorder="1" applyAlignment="1" applyProtection="1">
      <alignment horizontal="center" vertical="center"/>
    </xf>
    <xf numFmtId="213" fontId="168" fillId="0" borderId="200" xfId="1248" applyNumberFormat="1" applyFont="1" applyBorder="1" applyAlignment="1" applyProtection="1">
      <alignment horizontal="center" vertical="center"/>
    </xf>
    <xf numFmtId="0" fontId="168" fillId="0" borderId="205" xfId="1248" applyFont="1" applyBorder="1" applyAlignment="1" applyProtection="1">
      <alignment horizontal="center" vertical="center"/>
    </xf>
    <xf numFmtId="0" fontId="168" fillId="0" borderId="207" xfId="1248" applyFont="1" applyBorder="1" applyAlignment="1" applyProtection="1">
      <alignment horizontal="center" vertical="center"/>
    </xf>
    <xf numFmtId="38" fontId="178" fillId="0" borderId="149" xfId="1249" applyFont="1" applyFill="1" applyBorder="1" applyProtection="1">
      <alignment vertical="center"/>
    </xf>
    <xf numFmtId="38" fontId="178" fillId="0" borderId="227" xfId="1248" applyNumberFormat="1" applyFont="1" applyBorder="1" applyProtection="1">
      <alignment vertical="center"/>
    </xf>
    <xf numFmtId="0" fontId="90" fillId="0" borderId="39" xfId="0" applyFont="1" applyBorder="1" applyAlignment="1">
      <alignment vertical="center" wrapText="1"/>
    </xf>
    <xf numFmtId="0" fontId="168" fillId="0" borderId="227" xfId="1248" applyFont="1" applyBorder="1" applyProtection="1">
      <alignment vertical="center"/>
    </xf>
    <xf numFmtId="0" fontId="71" fillId="0" borderId="38" xfId="0" applyFont="1" applyBorder="1" applyProtection="1">
      <alignment vertical="center"/>
    </xf>
    <xf numFmtId="0" fontId="81" fillId="0" borderId="0" xfId="0" applyNumberFormat="1" applyFont="1" applyAlignment="1" applyProtection="1">
      <alignment horizontal="center" vertical="center"/>
    </xf>
    <xf numFmtId="0" fontId="81" fillId="0" borderId="8" xfId="0" applyFont="1" applyBorder="1">
      <alignment vertical="center"/>
    </xf>
    <xf numFmtId="0" fontId="81" fillId="0" borderId="9" xfId="0" applyFont="1" applyBorder="1">
      <alignment vertical="center"/>
    </xf>
    <xf numFmtId="0" fontId="81" fillId="0" borderId="85" xfId="0" applyFont="1" applyBorder="1">
      <alignment vertical="center"/>
    </xf>
    <xf numFmtId="0" fontId="81" fillId="3" borderId="57" xfId="0" applyFont="1" applyFill="1" applyBorder="1" applyAlignment="1">
      <alignment horizontal="center" vertical="center"/>
    </xf>
    <xf numFmtId="0" fontId="81" fillId="3" borderId="7" xfId="0" applyFont="1" applyFill="1" applyBorder="1" applyAlignment="1">
      <alignment horizontal="center" vertical="center"/>
    </xf>
    <xf numFmtId="0" fontId="168" fillId="0" borderId="149" xfId="1251" applyFont="1" applyBorder="1" applyAlignment="1">
      <alignment horizontal="center" vertical="center"/>
    </xf>
    <xf numFmtId="0" fontId="168" fillId="0" borderId="146" xfId="1251" applyFont="1" applyBorder="1" applyAlignment="1">
      <alignment horizontal="center" vertical="center"/>
    </xf>
    <xf numFmtId="207" fontId="168" fillId="0" borderId="0" xfId="1251" applyNumberFormat="1" applyFont="1" applyBorder="1" applyAlignment="1">
      <alignment horizontal="center" vertical="center"/>
    </xf>
    <xf numFmtId="217" fontId="168" fillId="0" borderId="0" xfId="1252" applyNumberFormat="1" applyFont="1" applyBorder="1">
      <alignment vertical="center"/>
    </xf>
    <xf numFmtId="0" fontId="168" fillId="0" borderId="0" xfId="1251" applyFont="1" applyBorder="1" applyAlignment="1">
      <alignment horizontal="right" vertical="center"/>
    </xf>
    <xf numFmtId="0" fontId="92" fillId="0" borderId="38" xfId="0" applyFont="1" applyBorder="1">
      <alignment vertical="center"/>
    </xf>
    <xf numFmtId="0" fontId="92" fillId="0" borderId="0" xfId="0" applyFont="1" applyAlignment="1">
      <alignment horizontal="center" vertical="center"/>
    </xf>
    <xf numFmtId="0" fontId="182" fillId="0" borderId="6" xfId="0" applyFont="1" applyBorder="1" applyAlignment="1">
      <alignment horizontal="center" vertical="center"/>
    </xf>
    <xf numFmtId="0" fontId="92" fillId="0" borderId="39" xfId="0" applyFont="1" applyBorder="1" applyAlignment="1">
      <alignment vertical="center" wrapText="1"/>
    </xf>
    <xf numFmtId="0" fontId="81" fillId="0" borderId="0" xfId="0" applyNumberFormat="1" applyFont="1" applyBorder="1" applyAlignment="1" applyProtection="1">
      <alignment horizontal="center" vertical="center"/>
    </xf>
    <xf numFmtId="0" fontId="81" fillId="0" borderId="67" xfId="0" applyNumberFormat="1" applyFont="1" applyBorder="1" applyAlignment="1" applyProtection="1">
      <alignment horizontal="center" vertical="center" wrapText="1"/>
    </xf>
    <xf numFmtId="0" fontId="81" fillId="0" borderId="211" xfId="0" applyNumberFormat="1" applyFont="1" applyBorder="1" applyAlignment="1" applyProtection="1">
      <alignment horizontal="center" vertical="center" wrapText="1"/>
    </xf>
    <xf numFmtId="0" fontId="81" fillId="0" borderId="103" xfId="0" applyNumberFormat="1" applyFont="1" applyBorder="1" applyAlignment="1" applyProtection="1">
      <alignment horizontal="center" vertical="center" wrapText="1"/>
    </xf>
    <xf numFmtId="0" fontId="94" fillId="3" borderId="181" xfId="0" applyFont="1" applyFill="1" applyBorder="1" applyAlignment="1" applyProtection="1">
      <alignment horizontal="right" vertical="center"/>
    </xf>
    <xf numFmtId="0" fontId="81" fillId="0" borderId="8" xfId="0" applyFont="1" applyFill="1" applyBorder="1" applyAlignment="1" applyProtection="1">
      <alignment horizontal="center" vertical="center" wrapText="1"/>
      <protection locked="0"/>
    </xf>
    <xf numFmtId="0" fontId="94" fillId="0" borderId="9" xfId="0" applyFont="1" applyFill="1" applyBorder="1" applyAlignment="1" applyProtection="1">
      <alignment vertical="center" wrapText="1"/>
    </xf>
    <xf numFmtId="0" fontId="81" fillId="0" borderId="8" xfId="0" applyFont="1" applyFill="1" applyBorder="1" applyAlignment="1" applyProtection="1">
      <alignment horizontal="center" vertical="center"/>
      <protection locked="0"/>
    </xf>
    <xf numFmtId="0" fontId="94" fillId="0" borderId="9" xfId="0" applyFont="1" applyFill="1" applyBorder="1" applyAlignment="1" applyProtection="1">
      <alignment horizontal="left" vertical="center"/>
    </xf>
    <xf numFmtId="0" fontId="81" fillId="0" borderId="81" xfId="0" applyFont="1" applyFill="1" applyBorder="1" applyAlignment="1" applyProtection="1">
      <alignment horizontal="center" vertical="center"/>
      <protection locked="0"/>
    </xf>
    <xf numFmtId="0" fontId="151" fillId="0" borderId="0" xfId="5" applyFont="1" applyAlignment="1">
      <alignment horizontal="center" vertical="center" wrapText="1"/>
    </xf>
    <xf numFmtId="189" fontId="151" fillId="0" borderId="0" xfId="5" applyNumberFormat="1" applyFont="1" applyAlignment="1">
      <alignment horizontal="center" vertical="center" textRotation="255" shrinkToFit="1"/>
    </xf>
    <xf numFmtId="38" fontId="185" fillId="0" borderId="0" xfId="1" applyFont="1">
      <alignment vertical="center"/>
    </xf>
    <xf numFmtId="38" fontId="42" fillId="0" borderId="0" xfId="1" applyFont="1" applyAlignment="1">
      <alignment vertical="top"/>
    </xf>
    <xf numFmtId="0" fontId="91" fillId="3" borderId="6" xfId="0" applyFont="1" applyFill="1" applyBorder="1" applyAlignment="1" applyProtection="1">
      <alignment horizontal="center" vertical="center"/>
    </xf>
    <xf numFmtId="191" fontId="91" fillId="0" borderId="8" xfId="0" applyNumberFormat="1" applyFont="1" applyBorder="1" applyAlignment="1" applyProtection="1">
      <alignment horizontal="right" vertical="center"/>
    </xf>
    <xf numFmtId="38" fontId="91" fillId="0" borderId="7" xfId="1" applyFont="1" applyBorder="1" applyProtection="1">
      <alignment vertical="center"/>
      <protection locked="0"/>
    </xf>
    <xf numFmtId="0" fontId="91" fillId="0" borderId="9" xfId="0" applyFont="1" applyBorder="1" applyAlignment="1" applyProtection="1">
      <alignment horizontal="right" vertical="center"/>
    </xf>
    <xf numFmtId="3" fontId="91" fillId="0" borderId="8" xfId="0" applyNumberFormat="1" applyFont="1" applyBorder="1" applyAlignment="1" applyProtection="1">
      <alignment vertical="center" shrinkToFit="1"/>
    </xf>
    <xf numFmtId="0" fontId="91" fillId="0" borderId="9" xfId="0" applyFont="1" applyBorder="1" applyProtection="1">
      <alignment vertical="center"/>
    </xf>
    <xf numFmtId="191" fontId="91" fillId="0" borderId="47" xfId="0" applyNumberFormat="1" applyFont="1" applyBorder="1" applyAlignment="1" applyProtection="1">
      <alignment horizontal="right" vertical="center"/>
    </xf>
    <xf numFmtId="0" fontId="91" fillId="0" borderId="47" xfId="0" applyFont="1" applyBorder="1" applyAlignment="1" applyProtection="1">
      <alignment horizontal="right" vertical="center"/>
    </xf>
    <xf numFmtId="3" fontId="91" fillId="0" borderId="46" xfId="0" applyNumberFormat="1" applyFont="1" applyBorder="1" applyAlignment="1" applyProtection="1">
      <alignment vertical="center" shrinkToFit="1"/>
    </xf>
    <xf numFmtId="0" fontId="91" fillId="0" borderId="47" xfId="0" applyFont="1" applyBorder="1" applyProtection="1">
      <alignment vertical="center"/>
    </xf>
    <xf numFmtId="191" fontId="91" fillId="10" borderId="41" xfId="0" applyNumberFormat="1" applyFont="1" applyFill="1" applyBorder="1" applyAlignment="1" applyProtection="1">
      <alignment horizontal="right" vertical="center"/>
    </xf>
    <xf numFmtId="3" fontId="91" fillId="0" borderId="37" xfId="0" applyNumberFormat="1" applyFont="1" applyBorder="1" applyAlignment="1" applyProtection="1">
      <alignment vertical="center" shrinkToFit="1"/>
    </xf>
    <xf numFmtId="0" fontId="91" fillId="0" borderId="41" xfId="0" applyFont="1" applyBorder="1" applyAlignment="1" applyProtection="1">
      <alignment horizontal="right" vertical="center"/>
    </xf>
    <xf numFmtId="0" fontId="91" fillId="0" borderId="41" xfId="0" applyFont="1" applyFill="1" applyBorder="1" applyProtection="1">
      <alignment vertical="center"/>
    </xf>
    <xf numFmtId="0" fontId="149" fillId="4" borderId="7" xfId="0" applyFont="1" applyFill="1" applyBorder="1" applyAlignment="1" applyProtection="1">
      <alignment vertical="center" textRotation="255"/>
    </xf>
    <xf numFmtId="191" fontId="91" fillId="0" borderId="46" xfId="0" applyNumberFormat="1" applyFont="1" applyBorder="1" applyAlignment="1" applyProtection="1">
      <alignment horizontal="right" vertical="center"/>
    </xf>
    <xf numFmtId="0" fontId="91" fillId="0" borderId="47" xfId="0" applyFont="1" applyFill="1" applyBorder="1" applyAlignment="1" applyProtection="1">
      <alignment vertical="center" wrapText="1"/>
    </xf>
    <xf numFmtId="38" fontId="91" fillId="0" borderId="90" xfId="1" applyFont="1" applyBorder="1" applyAlignment="1" applyProtection="1">
      <alignment vertical="center" shrinkToFit="1"/>
    </xf>
    <xf numFmtId="0" fontId="91" fillId="0" borderId="92" xfId="0" applyFont="1" applyBorder="1" applyAlignment="1" applyProtection="1">
      <alignment horizontal="right" vertical="center"/>
    </xf>
    <xf numFmtId="38" fontId="91" fillId="0" borderId="90" xfId="1" applyFont="1" applyBorder="1" applyProtection="1">
      <alignment vertical="center"/>
    </xf>
    <xf numFmtId="3" fontId="91" fillId="0" borderId="91" xfId="0" applyNumberFormat="1" applyFont="1" applyBorder="1" applyAlignment="1" applyProtection="1">
      <alignment vertical="center" shrinkToFit="1"/>
    </xf>
    <xf numFmtId="38" fontId="91" fillId="0" borderId="28" xfId="1" applyFont="1" applyBorder="1" applyAlignment="1" applyProtection="1">
      <alignment vertical="center" shrinkToFit="1"/>
    </xf>
    <xf numFmtId="0" fontId="91" fillId="0" borderId="30" xfId="0" applyFont="1" applyBorder="1" applyAlignment="1" applyProtection="1">
      <alignment horizontal="right" vertical="center"/>
    </xf>
    <xf numFmtId="38" fontId="91" fillId="0" borderId="28" xfId="1" applyFont="1" applyBorder="1" applyProtection="1">
      <alignment vertical="center"/>
    </xf>
    <xf numFmtId="3" fontId="91" fillId="0" borderId="29" xfId="0" applyNumberFormat="1" applyFont="1" applyBorder="1" applyAlignment="1" applyProtection="1">
      <alignment vertical="center" shrinkToFit="1"/>
    </xf>
    <xf numFmtId="38" fontId="91" fillId="0" borderId="68" xfId="1" applyFont="1" applyBorder="1" applyAlignment="1" applyProtection="1">
      <alignment vertical="center" shrinkToFit="1"/>
    </xf>
    <xf numFmtId="0" fontId="91" fillId="0" borderId="70" xfId="0" applyFont="1" applyBorder="1" applyAlignment="1" applyProtection="1">
      <alignment horizontal="right" vertical="center"/>
    </xf>
    <xf numFmtId="38" fontId="91" fillId="0" borderId="68" xfId="1" applyFont="1" applyBorder="1" applyProtection="1">
      <alignment vertical="center"/>
    </xf>
    <xf numFmtId="3" fontId="91" fillId="0" borderId="69" xfId="0" applyNumberFormat="1" applyFont="1" applyBorder="1" applyAlignment="1" applyProtection="1">
      <alignment vertical="center" shrinkToFit="1"/>
    </xf>
    <xf numFmtId="0" fontId="91" fillId="0" borderId="41" xfId="0" applyFont="1" applyBorder="1" applyAlignment="1" applyProtection="1">
      <alignment vertical="center" wrapText="1"/>
    </xf>
    <xf numFmtId="0" fontId="91" fillId="0" borderId="92" xfId="0" applyFont="1" applyBorder="1" applyAlignment="1">
      <alignment horizontal="right" vertical="center"/>
    </xf>
    <xf numFmtId="38" fontId="91" fillId="0" borderId="34" xfId="1" applyFont="1" applyBorder="1" applyProtection="1">
      <alignment vertical="center"/>
    </xf>
    <xf numFmtId="0" fontId="91" fillId="0" borderId="30" xfId="0" applyFont="1" applyBorder="1" applyAlignment="1">
      <alignment horizontal="right" vertical="center"/>
    </xf>
    <xf numFmtId="3" fontId="91" fillId="0" borderId="29" xfId="0" applyNumberFormat="1" applyFont="1" applyBorder="1" applyAlignment="1">
      <alignment vertical="center" shrinkToFit="1"/>
    </xf>
    <xf numFmtId="38" fontId="91" fillId="0" borderId="163" xfId="1" applyFont="1" applyBorder="1" applyProtection="1">
      <alignment vertical="center"/>
    </xf>
    <xf numFmtId="38" fontId="91" fillId="0" borderId="163" xfId="1" applyFont="1" applyBorder="1" applyAlignment="1" applyProtection="1">
      <alignment vertical="center" shrinkToFit="1"/>
    </xf>
    <xf numFmtId="0" fontId="91" fillId="0" borderId="221" xfId="0" applyFont="1" applyBorder="1" applyAlignment="1">
      <alignment horizontal="right" vertical="center"/>
    </xf>
    <xf numFmtId="38" fontId="91" fillId="0" borderId="38" xfId="1" applyFont="1" applyBorder="1" applyProtection="1">
      <alignment vertical="center"/>
    </xf>
    <xf numFmtId="0" fontId="91" fillId="0" borderId="70" xfId="0" applyFont="1" applyBorder="1" applyAlignment="1">
      <alignment horizontal="right" vertical="center"/>
    </xf>
    <xf numFmtId="3" fontId="91" fillId="0" borderId="69" xfId="0" applyNumberFormat="1" applyFont="1" applyBorder="1" applyAlignment="1">
      <alignment vertical="center" shrinkToFit="1"/>
    </xf>
    <xf numFmtId="191" fontId="91" fillId="10" borderId="41" xfId="0" applyNumberFormat="1" applyFont="1" applyFill="1" applyBorder="1" applyAlignment="1">
      <alignment horizontal="right" vertical="center"/>
    </xf>
    <xf numFmtId="3" fontId="91" fillId="0" borderId="37" xfId="0" applyNumberFormat="1" applyFont="1" applyBorder="1" applyAlignment="1">
      <alignment vertical="center" shrinkToFit="1"/>
    </xf>
    <xf numFmtId="0" fontId="91" fillId="0" borderId="41" xfId="0" applyFont="1" applyBorder="1" applyAlignment="1">
      <alignment horizontal="right" vertical="center"/>
    </xf>
    <xf numFmtId="0" fontId="91" fillId="0" borderId="41" xfId="0" applyFont="1" applyBorder="1" applyAlignment="1">
      <alignment vertical="center" wrapText="1"/>
    </xf>
    <xf numFmtId="38" fontId="91" fillId="0" borderId="7" xfId="1" applyFont="1" applyBorder="1" applyAlignment="1" applyProtection="1">
      <alignment vertical="center" shrinkToFit="1"/>
    </xf>
    <xf numFmtId="38" fontId="91" fillId="0" borderId="7" xfId="1" applyFont="1" applyBorder="1" applyProtection="1">
      <alignment vertical="center"/>
    </xf>
    <xf numFmtId="38" fontId="91" fillId="0" borderId="31" xfId="1" applyFont="1" applyFill="1" applyBorder="1" applyAlignment="1" applyProtection="1">
      <alignment vertical="center" shrinkToFit="1"/>
    </xf>
    <xf numFmtId="38" fontId="91" fillId="0" borderId="25" xfId="1" applyFont="1" applyBorder="1" applyAlignment="1" applyProtection="1">
      <alignment vertical="center" shrinkToFit="1"/>
    </xf>
    <xf numFmtId="38" fontId="91" fillId="0" borderId="25" xfId="1" applyFont="1" applyBorder="1" applyProtection="1">
      <alignment vertical="center"/>
    </xf>
    <xf numFmtId="191" fontId="91" fillId="10" borderId="142" xfId="0" applyNumberFormat="1" applyFont="1" applyFill="1" applyBorder="1" applyAlignment="1">
      <alignment horizontal="right" vertical="center"/>
    </xf>
    <xf numFmtId="3" fontId="91" fillId="0" borderId="141" xfId="0" applyNumberFormat="1" applyFont="1" applyBorder="1" applyAlignment="1" applyProtection="1">
      <alignment vertical="center" shrinkToFit="1"/>
    </xf>
    <xf numFmtId="0" fontId="91" fillId="0" borderId="142" xfId="0" applyFont="1" applyBorder="1" applyAlignment="1" applyProtection="1">
      <alignment horizontal="right" vertical="center"/>
    </xf>
    <xf numFmtId="0" fontId="91" fillId="0" borderId="142" xfId="0" applyFont="1" applyBorder="1" applyAlignment="1" applyProtection="1">
      <alignment vertical="center"/>
    </xf>
    <xf numFmtId="0" fontId="81" fillId="10" borderId="100" xfId="0" applyFont="1" applyFill="1" applyBorder="1" applyAlignment="1">
      <alignment horizontal="right" vertical="center"/>
    </xf>
    <xf numFmtId="0" fontId="91" fillId="10" borderId="104" xfId="0" applyFont="1" applyFill="1" applyBorder="1" applyAlignment="1">
      <alignment horizontal="right" vertical="center"/>
    </xf>
    <xf numFmtId="3" fontId="91" fillId="0" borderId="66" xfId="0" applyNumberFormat="1" applyFont="1" applyBorder="1" applyAlignment="1">
      <alignment vertical="center" shrinkToFit="1"/>
    </xf>
    <xf numFmtId="0" fontId="91" fillId="0" borderId="104" xfId="0" applyFont="1" applyBorder="1" applyAlignment="1">
      <alignment horizontal="right" vertical="center"/>
    </xf>
    <xf numFmtId="0" fontId="81" fillId="10" borderId="140" xfId="0" applyFont="1" applyFill="1" applyBorder="1" applyAlignment="1">
      <alignment horizontal="right" vertical="center"/>
    </xf>
    <xf numFmtId="0" fontId="91" fillId="10" borderId="142" xfId="0" applyFont="1" applyFill="1" applyBorder="1" applyAlignment="1">
      <alignment horizontal="right" vertical="center"/>
    </xf>
    <xf numFmtId="3" fontId="91" fillId="0" borderId="141" xfId="0" applyNumberFormat="1" applyFont="1" applyBorder="1" applyAlignment="1">
      <alignment vertical="center" shrinkToFit="1"/>
    </xf>
    <xf numFmtId="0" fontId="91" fillId="0" borderId="142" xfId="0" applyFont="1" applyBorder="1" applyAlignment="1">
      <alignment horizontal="right" vertical="center"/>
    </xf>
    <xf numFmtId="3" fontId="91" fillId="0" borderId="91" xfId="0" applyNumberFormat="1" applyFont="1" applyBorder="1" applyAlignment="1">
      <alignment vertical="center" shrinkToFit="1"/>
    </xf>
    <xf numFmtId="0" fontId="91" fillId="0" borderId="33" xfId="0" applyFont="1" applyBorder="1" applyAlignment="1" applyProtection="1">
      <alignment horizontal="right" vertical="center"/>
    </xf>
    <xf numFmtId="38" fontId="91" fillId="0" borderId="31" xfId="1" applyFont="1" applyBorder="1" applyProtection="1">
      <alignment vertical="center"/>
    </xf>
    <xf numFmtId="3" fontId="91" fillId="0" borderId="32" xfId="0" applyNumberFormat="1" applyFont="1" applyBorder="1" applyAlignment="1" applyProtection="1">
      <alignment vertical="center" shrinkToFit="1"/>
    </xf>
    <xf numFmtId="0" fontId="91" fillId="0" borderId="41" xfId="0" applyFont="1" applyBorder="1">
      <alignment vertical="center"/>
    </xf>
    <xf numFmtId="3" fontId="91" fillId="0" borderId="25" xfId="0" applyNumberFormat="1" applyFont="1" applyBorder="1" applyAlignment="1">
      <alignment vertical="center" shrinkToFit="1"/>
    </xf>
    <xf numFmtId="0" fontId="91" fillId="0" borderId="27" xfId="0" applyFont="1" applyBorder="1" applyAlignment="1">
      <alignment horizontal="right" vertical="center"/>
    </xf>
    <xf numFmtId="0" fontId="91" fillId="0" borderId="36" xfId="0" applyFont="1" applyBorder="1" applyAlignment="1">
      <alignment horizontal="right" vertical="center"/>
    </xf>
    <xf numFmtId="3" fontId="91" fillId="0" borderId="26" xfId="0" applyNumberFormat="1" applyFont="1" applyBorder="1" applyAlignment="1">
      <alignment vertical="center" shrinkToFit="1"/>
    </xf>
    <xf numFmtId="38" fontId="91" fillId="0" borderId="40" xfId="1" applyFont="1" applyBorder="1" applyAlignment="1" applyProtection="1">
      <alignment vertical="center" shrinkToFit="1"/>
    </xf>
    <xf numFmtId="3" fontId="186" fillId="0" borderId="45" xfId="0" applyNumberFormat="1" applyFont="1" applyBorder="1" applyAlignment="1" applyProtection="1">
      <alignment vertical="center" shrinkToFit="1"/>
    </xf>
    <xf numFmtId="0" fontId="91" fillId="0" borderId="47" xfId="0" applyFont="1" applyBorder="1" applyAlignment="1">
      <alignment horizontal="right" vertical="center"/>
    </xf>
    <xf numFmtId="0" fontId="91" fillId="0" borderId="47" xfId="0" applyFont="1" applyBorder="1">
      <alignment vertical="center"/>
    </xf>
    <xf numFmtId="191" fontId="91" fillId="10" borderId="60" xfId="0" applyNumberFormat="1" applyFont="1" applyFill="1" applyBorder="1" applyAlignment="1">
      <alignment horizontal="right" vertical="center"/>
    </xf>
    <xf numFmtId="3" fontId="91" fillId="0" borderId="59" xfId="0" applyNumberFormat="1" applyFont="1" applyBorder="1" applyAlignment="1">
      <alignment vertical="center" shrinkToFit="1"/>
    </xf>
    <xf numFmtId="0" fontId="91" fillId="0" borderId="60" xfId="0" applyFont="1" applyBorder="1" applyAlignment="1">
      <alignment horizontal="right" vertical="center"/>
    </xf>
    <xf numFmtId="0" fontId="91" fillId="0" borderId="60" xfId="0" applyFont="1" applyBorder="1">
      <alignment vertical="center"/>
    </xf>
    <xf numFmtId="3" fontId="186" fillId="0" borderId="46" xfId="0" applyNumberFormat="1" applyFont="1" applyBorder="1" applyAlignment="1" applyProtection="1">
      <alignment vertical="center" shrinkToFit="1"/>
    </xf>
    <xf numFmtId="191" fontId="91" fillId="3" borderId="60" xfId="0" applyNumberFormat="1" applyFont="1" applyFill="1" applyBorder="1" applyAlignment="1">
      <alignment horizontal="right" vertical="center"/>
    </xf>
    <xf numFmtId="191" fontId="91" fillId="10" borderId="104" xfId="0" applyNumberFormat="1" applyFont="1" applyFill="1" applyBorder="1" applyAlignment="1">
      <alignment horizontal="right" vertical="center"/>
    </xf>
    <xf numFmtId="3" fontId="91" fillId="0" borderId="100" xfId="0" applyNumberFormat="1" applyFont="1" applyBorder="1" applyAlignment="1">
      <alignment vertical="center" shrinkToFit="1"/>
    </xf>
    <xf numFmtId="0" fontId="91" fillId="0" borderId="103" xfId="0" applyFont="1" applyBorder="1">
      <alignment vertical="center"/>
    </xf>
    <xf numFmtId="0" fontId="55" fillId="0" borderId="6" xfId="0" applyFont="1" applyBorder="1" applyAlignment="1" applyProtection="1">
      <alignment horizontal="center" vertical="center"/>
    </xf>
    <xf numFmtId="0" fontId="55" fillId="0" borderId="67" xfId="0" applyFont="1" applyBorder="1" applyAlignment="1" applyProtection="1">
      <alignment horizontal="center" vertical="center"/>
    </xf>
    <xf numFmtId="0" fontId="55" fillId="0" borderId="42" xfId="0" applyFont="1" applyBorder="1" applyAlignment="1" applyProtection="1">
      <alignment horizontal="center" vertical="center"/>
    </xf>
    <xf numFmtId="0" fontId="55" fillId="0" borderId="6" xfId="0" applyFont="1" applyBorder="1" applyAlignment="1" applyProtection="1">
      <alignment horizontal="center" vertical="center" wrapText="1"/>
    </xf>
    <xf numFmtId="0" fontId="55" fillId="0" borderId="67" xfId="0" applyFont="1" applyBorder="1" applyAlignment="1" applyProtection="1">
      <alignment horizontal="center" vertical="center" wrapText="1"/>
    </xf>
    <xf numFmtId="0" fontId="55" fillId="0" borderId="9" xfId="0" applyFont="1" applyBorder="1" applyAlignment="1" applyProtection="1">
      <alignment horizontal="center" vertical="center"/>
    </xf>
    <xf numFmtId="0" fontId="55" fillId="0" borderId="44" xfId="0" applyFont="1" applyBorder="1" applyAlignment="1" applyProtection="1">
      <alignment horizontal="center" vertical="center"/>
    </xf>
    <xf numFmtId="218" fontId="58" fillId="0" borderId="6" xfId="1" applyNumberFormat="1" applyFont="1" applyBorder="1">
      <alignment vertical="center"/>
    </xf>
    <xf numFmtId="218" fontId="58" fillId="0" borderId="43" xfId="1" applyNumberFormat="1" applyFont="1" applyBorder="1">
      <alignment vertical="center"/>
    </xf>
    <xf numFmtId="218" fontId="58" fillId="0" borderId="44" xfId="1" applyNumberFormat="1" applyFont="1" applyBorder="1">
      <alignment vertical="center"/>
    </xf>
    <xf numFmtId="218" fontId="81" fillId="0" borderId="99" xfId="1" applyNumberFormat="1" applyFont="1" applyFill="1" applyBorder="1" applyAlignment="1" applyProtection="1">
      <alignment horizontal="right" vertical="center"/>
    </xf>
    <xf numFmtId="218" fontId="81" fillId="0" borderId="211" xfId="1" applyNumberFormat="1" applyFont="1" applyFill="1" applyBorder="1" applyAlignment="1" applyProtection="1">
      <alignment horizontal="right" vertical="center"/>
    </xf>
    <xf numFmtId="218" fontId="58" fillId="0" borderId="6" xfId="1" applyNumberFormat="1" applyFont="1" applyBorder="1" applyAlignment="1">
      <alignment horizontal="right" vertical="center"/>
    </xf>
    <xf numFmtId="218" fontId="58" fillId="0" borderId="43" xfId="1" applyNumberFormat="1" applyFont="1" applyBorder="1" applyAlignment="1">
      <alignment horizontal="right" vertical="center"/>
    </xf>
    <xf numFmtId="218" fontId="38" fillId="0" borderId="6" xfId="1" applyNumberFormat="1" applyFont="1" applyBorder="1" applyAlignment="1">
      <alignment horizontal="right" vertical="center"/>
    </xf>
    <xf numFmtId="218" fontId="58" fillId="0" borderId="211" xfId="1" applyNumberFormat="1" applyFont="1" applyFill="1" applyBorder="1">
      <alignment vertical="center"/>
    </xf>
    <xf numFmtId="218" fontId="58" fillId="0" borderId="103" xfId="1" applyNumberFormat="1" applyFont="1" applyBorder="1">
      <alignment vertical="center"/>
    </xf>
    <xf numFmtId="218" fontId="58" fillId="0" borderId="99" xfId="1" applyNumberFormat="1" applyFont="1" applyFill="1" applyBorder="1">
      <alignment vertical="center"/>
    </xf>
    <xf numFmtId="218" fontId="123" fillId="0" borderId="0" xfId="1" applyNumberFormat="1" applyFont="1" applyAlignment="1" applyProtection="1">
      <alignment vertical="center"/>
    </xf>
    <xf numFmtId="218" fontId="123" fillId="0" borderId="211" xfId="0" applyNumberFormat="1" applyFont="1" applyBorder="1" applyProtection="1">
      <alignment vertical="center"/>
    </xf>
    <xf numFmtId="49" fontId="68" fillId="0" borderId="37" xfId="9" applyNumberFormat="1" applyFont="1" applyFill="1" applyBorder="1" applyAlignment="1" applyProtection="1">
      <alignment horizontal="center" vertical="center" shrinkToFit="1"/>
    </xf>
    <xf numFmtId="218" fontId="71" fillId="0" borderId="6" xfId="1" applyNumberFormat="1" applyFont="1" applyBorder="1" applyProtection="1">
      <alignment vertical="center"/>
    </xf>
    <xf numFmtId="218" fontId="71" fillId="0" borderId="67" xfId="1" applyNumberFormat="1" applyFont="1" applyBorder="1" applyProtection="1">
      <alignment vertical="center"/>
    </xf>
    <xf numFmtId="218" fontId="71" fillId="0" borderId="43" xfId="1" applyNumberFormat="1" applyFont="1" applyBorder="1" applyProtection="1">
      <alignment vertical="center"/>
    </xf>
    <xf numFmtId="218" fontId="71" fillId="0" borderId="99" xfId="1" applyNumberFormat="1" applyFont="1" applyBorder="1" applyProtection="1">
      <alignment vertical="center"/>
    </xf>
    <xf numFmtId="218" fontId="71" fillId="0" borderId="103" xfId="1" applyNumberFormat="1" applyFont="1" applyBorder="1" applyProtection="1">
      <alignment vertical="center"/>
    </xf>
    <xf numFmtId="218" fontId="178" fillId="0" borderId="209" xfId="1252" applyNumberFormat="1" applyFont="1" applyBorder="1">
      <alignment vertical="center"/>
    </xf>
    <xf numFmtId="218" fontId="123" fillId="0" borderId="67" xfId="0" applyNumberFormat="1" applyFont="1" applyBorder="1" applyProtection="1">
      <alignment vertical="center"/>
    </xf>
    <xf numFmtId="218" fontId="123" fillId="0" borderId="103" xfId="0" applyNumberFormat="1" applyFont="1" applyBorder="1" applyProtection="1">
      <alignment vertical="center"/>
    </xf>
    <xf numFmtId="0" fontId="47" fillId="0" borderId="6" xfId="0" applyNumberFormat="1" applyFont="1" applyBorder="1" applyAlignment="1" applyProtection="1">
      <alignment horizontal="left" vertical="center" shrinkToFit="1"/>
      <protection locked="0"/>
    </xf>
    <xf numFmtId="183" fontId="65" fillId="0" borderId="120" xfId="5" applyNumberFormat="1" applyFont="1" applyBorder="1" applyAlignment="1" applyProtection="1">
      <alignment horizontal="right" vertical="center"/>
      <protection locked="0"/>
    </xf>
    <xf numFmtId="183" fontId="65" fillId="0" borderId="121" xfId="5" applyNumberFormat="1" applyFont="1" applyBorder="1" applyAlignment="1" applyProtection="1">
      <alignment horizontal="right" vertical="center"/>
      <protection locked="0"/>
    </xf>
    <xf numFmtId="183" fontId="191" fillId="0" borderId="6" xfId="5" applyNumberFormat="1" applyFont="1" applyBorder="1" applyAlignment="1" applyProtection="1">
      <alignment vertical="center"/>
    </xf>
    <xf numFmtId="219" fontId="191" fillId="0" borderId="6" xfId="4" applyNumberFormat="1" applyFont="1" applyBorder="1" applyAlignment="1" applyProtection="1">
      <alignment vertical="center"/>
    </xf>
    <xf numFmtId="183" fontId="191" fillId="0" borderId="130" xfId="5" applyNumberFormat="1" applyFont="1" applyBorder="1" applyAlignment="1" applyProtection="1">
      <alignment vertical="center"/>
    </xf>
    <xf numFmtId="219" fontId="191" fillId="0" borderId="130" xfId="4" applyNumberFormat="1" applyFont="1" applyBorder="1" applyAlignment="1" applyProtection="1">
      <alignment vertical="center"/>
    </xf>
    <xf numFmtId="219" fontId="167" fillId="0" borderId="9" xfId="5" applyNumberFormat="1" applyFont="1" applyBorder="1" applyAlignment="1" applyProtection="1">
      <alignment vertical="center"/>
    </xf>
    <xf numFmtId="218" fontId="70" fillId="0" borderId="196" xfId="1" applyNumberFormat="1" applyFont="1" applyBorder="1" applyProtection="1">
      <alignment vertical="center"/>
      <protection locked="0"/>
    </xf>
    <xf numFmtId="218" fontId="70" fillId="0" borderId="197" xfId="1" applyNumberFormat="1" applyFont="1" applyBorder="1" applyProtection="1">
      <alignment vertical="center"/>
      <protection locked="0"/>
    </xf>
    <xf numFmtId="218" fontId="70" fillId="0" borderId="197" xfId="1" applyNumberFormat="1" applyFont="1" applyFill="1" applyBorder="1" applyProtection="1">
      <alignment vertical="center"/>
      <protection locked="0"/>
    </xf>
    <xf numFmtId="218" fontId="70" fillId="0" borderId="230" xfId="1" applyNumberFormat="1" applyFont="1" applyBorder="1" applyProtection="1">
      <alignment vertical="center"/>
      <protection locked="0"/>
    </xf>
    <xf numFmtId="218" fontId="70" fillId="0" borderId="201" xfId="1" applyNumberFormat="1" applyFont="1" applyBorder="1" applyProtection="1">
      <alignment vertical="center"/>
      <protection locked="0"/>
    </xf>
    <xf numFmtId="218" fontId="70" fillId="0" borderId="202" xfId="1" applyNumberFormat="1" applyFont="1" applyBorder="1" applyProtection="1">
      <alignment vertical="center"/>
      <protection locked="0"/>
    </xf>
    <xf numFmtId="218" fontId="70" fillId="0" borderId="202" xfId="1" applyNumberFormat="1" applyFont="1" applyFill="1" applyBorder="1" applyProtection="1">
      <alignment vertical="center"/>
      <protection locked="0"/>
    </xf>
    <xf numFmtId="218" fontId="70" fillId="0" borderId="165" xfId="1" applyNumberFormat="1" applyFont="1" applyBorder="1" applyProtection="1">
      <alignment vertical="center"/>
      <protection locked="0"/>
    </xf>
    <xf numFmtId="218" fontId="70" fillId="0" borderId="232" xfId="1" applyNumberFormat="1" applyFont="1" applyBorder="1" applyProtection="1">
      <alignment vertical="center"/>
      <protection locked="0"/>
    </xf>
    <xf numFmtId="218" fontId="70" fillId="0" borderId="233" xfId="1" applyNumberFormat="1" applyFont="1" applyBorder="1" applyProtection="1">
      <alignment vertical="center"/>
      <protection locked="0"/>
    </xf>
    <xf numFmtId="218" fontId="70" fillId="0" borderId="233" xfId="1" applyNumberFormat="1" applyFont="1" applyFill="1" applyBorder="1" applyProtection="1">
      <alignment vertical="center"/>
      <protection locked="0"/>
    </xf>
    <xf numFmtId="218" fontId="70" fillId="0" borderId="234" xfId="1" applyNumberFormat="1" applyFont="1" applyBorder="1" applyProtection="1">
      <alignment vertical="center"/>
      <protection locked="0"/>
    </xf>
    <xf numFmtId="221" fontId="70" fillId="0" borderId="196" xfId="1" applyNumberFormat="1" applyFont="1" applyBorder="1" applyProtection="1">
      <alignment vertical="center"/>
      <protection locked="0"/>
    </xf>
    <xf numFmtId="221" fontId="70" fillId="0" borderId="197" xfId="1" applyNumberFormat="1" applyFont="1" applyBorder="1" applyProtection="1">
      <alignment vertical="center"/>
      <protection locked="0"/>
    </xf>
    <xf numFmtId="221" fontId="70" fillId="0" borderId="197" xfId="1" applyNumberFormat="1" applyFont="1" applyFill="1" applyBorder="1" applyProtection="1">
      <alignment vertical="center"/>
      <protection locked="0"/>
    </xf>
    <xf numFmtId="221" fontId="70" fillId="0" borderId="230" xfId="1" applyNumberFormat="1" applyFont="1" applyBorder="1" applyProtection="1">
      <alignment vertical="center"/>
      <protection locked="0"/>
    </xf>
    <xf numFmtId="221" fontId="70" fillId="0" borderId="201" xfId="1" applyNumberFormat="1" applyFont="1" applyBorder="1" applyProtection="1">
      <alignment vertical="center"/>
      <protection locked="0"/>
    </xf>
    <xf numFmtId="221" fontId="70" fillId="0" borderId="202" xfId="1" applyNumberFormat="1" applyFont="1" applyBorder="1" applyProtection="1">
      <alignment vertical="center"/>
      <protection locked="0"/>
    </xf>
    <xf numFmtId="221" fontId="70" fillId="0" borderId="165" xfId="1" applyNumberFormat="1" applyFont="1" applyBorder="1" applyProtection="1">
      <alignment vertical="center"/>
      <protection locked="0"/>
    </xf>
    <xf numFmtId="221" fontId="70" fillId="0" borderId="232" xfId="1" applyNumberFormat="1" applyFont="1" applyBorder="1" applyProtection="1">
      <alignment vertical="center"/>
      <protection locked="0"/>
    </xf>
    <xf numFmtId="221" fontId="70" fillId="0" borderId="233" xfId="1" applyNumberFormat="1" applyFont="1" applyBorder="1" applyProtection="1">
      <alignment vertical="center"/>
      <protection locked="0"/>
    </xf>
    <xf numFmtId="221" fontId="70" fillId="0" borderId="234" xfId="1" applyNumberFormat="1" applyFont="1" applyBorder="1" applyProtection="1">
      <alignment vertical="center"/>
      <protection locked="0"/>
    </xf>
    <xf numFmtId="221" fontId="70" fillId="0" borderId="165" xfId="1" applyNumberFormat="1" applyFont="1" applyFill="1" applyBorder="1" applyProtection="1">
      <alignment vertical="center"/>
      <protection locked="0"/>
    </xf>
    <xf numFmtId="221" fontId="55" fillId="0" borderId="6" xfId="0" applyNumberFormat="1" applyFont="1" applyBorder="1" applyProtection="1">
      <alignment vertical="center"/>
      <protection locked="0"/>
    </xf>
    <xf numFmtId="221" fontId="55" fillId="0" borderId="67" xfId="0" applyNumberFormat="1" applyFont="1" applyBorder="1" applyProtection="1">
      <alignment vertical="center"/>
      <protection locked="0"/>
    </xf>
    <xf numFmtId="221" fontId="55" fillId="0" borderId="44" xfId="0" applyNumberFormat="1" applyFont="1" applyBorder="1" applyProtection="1">
      <alignment vertical="center"/>
      <protection locked="0"/>
    </xf>
    <xf numFmtId="221" fontId="55" fillId="0" borderId="6" xfId="0" applyNumberFormat="1" applyFont="1" applyBorder="1" applyAlignment="1" applyProtection="1">
      <alignment vertical="center"/>
      <protection locked="0"/>
    </xf>
    <xf numFmtId="221" fontId="55" fillId="0" borderId="67" xfId="0" applyNumberFormat="1" applyFont="1" applyBorder="1" applyAlignment="1" applyProtection="1">
      <alignment vertical="center"/>
      <protection locked="0"/>
    </xf>
    <xf numFmtId="221" fontId="55" fillId="0" borderId="44" xfId="0" applyNumberFormat="1" applyFont="1" applyBorder="1" applyAlignment="1" applyProtection="1">
      <alignment vertical="center"/>
      <protection locked="0"/>
    </xf>
    <xf numFmtId="222" fontId="70" fillId="0" borderId="197" xfId="1252" applyNumberFormat="1" applyFont="1" applyFill="1" applyBorder="1" applyProtection="1">
      <alignment vertical="center"/>
      <protection locked="0"/>
    </xf>
    <xf numFmtId="222" fontId="70" fillId="0" borderId="202" xfId="1252" applyNumberFormat="1" applyFont="1" applyFill="1" applyBorder="1" applyProtection="1">
      <alignment vertical="center"/>
      <protection locked="0"/>
    </xf>
    <xf numFmtId="222" fontId="70" fillId="0" borderId="215" xfId="1252" applyNumberFormat="1" applyFont="1" applyFill="1" applyBorder="1" applyProtection="1">
      <alignment vertical="center"/>
      <protection locked="0"/>
    </xf>
    <xf numFmtId="220" fontId="70" fillId="0" borderId="198" xfId="1251" applyNumberFormat="1" applyFont="1" applyFill="1" applyBorder="1" applyAlignment="1" applyProtection="1">
      <alignment vertical="center"/>
      <protection locked="0"/>
    </xf>
    <xf numFmtId="220" fontId="70" fillId="0" borderId="203" xfId="1251" applyNumberFormat="1" applyFont="1" applyBorder="1" applyAlignment="1" applyProtection="1">
      <alignment vertical="center"/>
      <protection locked="0"/>
    </xf>
    <xf numFmtId="220" fontId="70" fillId="0" borderId="216" xfId="1251" applyNumberFormat="1" applyFont="1" applyBorder="1" applyAlignment="1" applyProtection="1">
      <alignment vertical="center"/>
      <protection locked="0"/>
    </xf>
    <xf numFmtId="220" fontId="70" fillId="0" borderId="218" xfId="1251" applyNumberFormat="1" applyFont="1" applyBorder="1" applyAlignment="1" applyProtection="1">
      <alignment vertical="center"/>
      <protection locked="0"/>
    </xf>
    <xf numFmtId="223" fontId="87" fillId="0" borderId="53" xfId="2" applyNumberFormat="1" applyFont="1" applyBorder="1" applyAlignment="1" applyProtection="1">
      <alignment vertical="center" shrinkToFit="1"/>
      <protection locked="0"/>
    </xf>
    <xf numFmtId="223" fontId="87" fillId="16" borderId="6" xfId="2" applyNumberFormat="1" applyFont="1" applyFill="1" applyBorder="1" applyAlignment="1" applyProtection="1">
      <alignment vertical="center" shrinkToFit="1"/>
      <protection locked="0"/>
    </xf>
    <xf numFmtId="223" fontId="87" fillId="16" borderId="6" xfId="2" applyNumberFormat="1" applyFont="1" applyFill="1" applyBorder="1" applyAlignment="1">
      <alignment vertical="center" shrinkToFit="1"/>
    </xf>
    <xf numFmtId="223" fontId="87" fillId="15" borderId="6" xfId="2" applyNumberFormat="1" applyFont="1" applyFill="1" applyBorder="1" applyAlignment="1" applyProtection="1">
      <alignment vertical="center" shrinkToFit="1"/>
      <protection locked="0"/>
    </xf>
    <xf numFmtId="223" fontId="87" fillId="15" borderId="6" xfId="2" applyNumberFormat="1" applyFont="1" applyFill="1" applyBorder="1" applyAlignment="1">
      <alignment vertical="center" shrinkToFit="1"/>
    </xf>
    <xf numFmtId="223" fontId="87" fillId="0" borderId="6" xfId="2" applyNumberFormat="1" applyFont="1" applyBorder="1" applyAlignment="1">
      <alignment vertical="center" shrinkToFit="1"/>
    </xf>
    <xf numFmtId="223" fontId="87" fillId="0" borderId="77" xfId="2" applyNumberFormat="1" applyFont="1" applyBorder="1" applyAlignment="1" applyProtection="1">
      <alignment vertical="center" shrinkToFit="1"/>
      <protection locked="0"/>
    </xf>
    <xf numFmtId="223" fontId="87" fillId="16" borderId="42" xfId="2" applyNumberFormat="1" applyFont="1" applyFill="1" applyBorder="1" applyAlignment="1" applyProtection="1">
      <alignment vertical="center" shrinkToFit="1"/>
      <protection locked="0"/>
    </xf>
    <xf numFmtId="223" fontId="87" fillId="16" borderId="42" xfId="2" applyNumberFormat="1" applyFont="1" applyFill="1" applyBorder="1" applyAlignment="1">
      <alignment vertical="center" shrinkToFit="1"/>
    </xf>
    <xf numFmtId="223" fontId="87" fillId="15" borderId="42" xfId="2" applyNumberFormat="1" applyFont="1" applyFill="1" applyBorder="1" applyAlignment="1" applyProtection="1">
      <alignment vertical="center" shrinkToFit="1"/>
      <protection locked="0"/>
    </xf>
    <xf numFmtId="223" fontId="87" fillId="15" borderId="42" xfId="2" applyNumberFormat="1" applyFont="1" applyFill="1" applyBorder="1" applyAlignment="1">
      <alignment vertical="center" shrinkToFit="1"/>
    </xf>
    <xf numFmtId="223" fontId="87" fillId="0" borderId="42" xfId="2" applyNumberFormat="1" applyFont="1" applyBorder="1" applyAlignment="1">
      <alignment vertical="center" shrinkToFit="1"/>
    </xf>
    <xf numFmtId="223" fontId="87" fillId="16" borderId="108" xfId="2" applyNumberFormat="1" applyFont="1" applyFill="1" applyBorder="1" applyAlignment="1">
      <alignment vertical="center" shrinkToFit="1"/>
    </xf>
    <xf numFmtId="223" fontId="87" fillId="15" borderId="108" xfId="2" applyNumberFormat="1" applyFont="1" applyFill="1" applyBorder="1" applyAlignment="1">
      <alignment vertical="center" shrinkToFit="1"/>
    </xf>
    <xf numFmtId="223" fontId="87" fillId="0" borderId="108" xfId="2" applyNumberFormat="1" applyFont="1" applyBorder="1" applyAlignment="1">
      <alignment vertical="center" shrinkToFit="1"/>
    </xf>
    <xf numFmtId="223" fontId="88" fillId="16" borderId="117" xfId="2" applyNumberFormat="1" applyFont="1" applyFill="1" applyBorder="1" applyAlignment="1">
      <alignment horizontal="right" vertical="center" shrinkToFit="1"/>
    </xf>
    <xf numFmtId="223" fontId="88" fillId="15" borderId="117" xfId="2" applyNumberFormat="1" applyFont="1" applyFill="1" applyBorder="1" applyAlignment="1">
      <alignment horizontal="right" vertical="center" shrinkToFit="1"/>
    </xf>
    <xf numFmtId="223" fontId="88" fillId="0" borderId="117" xfId="2" applyNumberFormat="1" applyFont="1" applyBorder="1" applyAlignment="1">
      <alignment horizontal="right" vertical="center" shrinkToFit="1"/>
    </xf>
    <xf numFmtId="224" fontId="38" fillId="0" borderId="211" xfId="1" quotePrefix="1" applyNumberFormat="1" applyFont="1" applyBorder="1" applyAlignment="1">
      <alignment horizontal="right" vertical="center"/>
    </xf>
    <xf numFmtId="224" fontId="38" fillId="0" borderId="211" xfId="1" applyNumberFormat="1" applyFont="1" applyBorder="1" applyAlignment="1">
      <alignment horizontal="right" vertical="center"/>
    </xf>
    <xf numFmtId="187" fontId="81" fillId="0" borderId="7" xfId="0" applyNumberFormat="1" applyFont="1" applyBorder="1" applyAlignment="1">
      <alignment vertical="center" shrinkToFit="1"/>
    </xf>
    <xf numFmtId="0" fontId="180" fillId="0" borderId="0" xfId="1251" applyFont="1" applyAlignment="1">
      <alignment horizontal="left" vertical="center"/>
    </xf>
    <xf numFmtId="0" fontId="162" fillId="0" borderId="0" xfId="2" applyFont="1"/>
    <xf numFmtId="0" fontId="193" fillId="0" borderId="0" xfId="2" applyFont="1" applyAlignment="1">
      <alignment vertical="center"/>
    </xf>
    <xf numFmtId="0" fontId="92" fillId="0" borderId="42" xfId="0" applyFont="1" applyBorder="1" applyAlignment="1">
      <alignment horizontal="center" vertical="center"/>
    </xf>
    <xf numFmtId="0" fontId="90" fillId="0" borderId="6" xfId="0" applyFont="1" applyBorder="1" applyAlignment="1">
      <alignment horizontal="center" vertical="center"/>
    </xf>
    <xf numFmtId="0" fontId="92" fillId="0" borderId="6" xfId="0" applyFont="1" applyBorder="1" applyAlignment="1">
      <alignment vertical="center" wrapText="1"/>
    </xf>
    <xf numFmtId="0" fontId="87" fillId="0" borderId="110" xfId="2" applyFont="1" applyBorder="1" applyAlignment="1" applyProtection="1">
      <alignment horizontal="right" vertical="center" shrinkToFit="1"/>
      <protection locked="0"/>
    </xf>
    <xf numFmtId="0" fontId="149" fillId="0" borderId="0" xfId="2" applyFont="1" applyProtection="1"/>
    <xf numFmtId="218" fontId="178" fillId="0" borderId="247" xfId="1" applyNumberFormat="1" applyFont="1" applyBorder="1" applyAlignment="1" applyProtection="1">
      <alignment vertical="center" shrinkToFit="1"/>
    </xf>
    <xf numFmtId="218" fontId="178" fillId="0" borderId="102" xfId="1" applyNumberFormat="1" applyFont="1" applyBorder="1" applyAlignment="1" applyProtection="1">
      <alignment vertical="center" shrinkToFit="1"/>
    </xf>
    <xf numFmtId="218" fontId="178" fillId="0" borderId="107" xfId="1" applyNumberFormat="1" applyFont="1" applyBorder="1" applyAlignment="1" applyProtection="1">
      <alignment vertical="center" shrinkToFit="1"/>
    </xf>
    <xf numFmtId="218" fontId="178" fillId="0" borderId="246" xfId="1" applyNumberFormat="1" applyFont="1" applyBorder="1" applyAlignment="1" applyProtection="1">
      <alignment vertical="center" shrinkToFit="1"/>
    </xf>
    <xf numFmtId="218" fontId="178" fillId="0" borderId="152" xfId="1" applyNumberFormat="1" applyFont="1" applyBorder="1" applyAlignment="1" applyProtection="1">
      <alignment vertical="center" shrinkToFit="1"/>
    </xf>
    <xf numFmtId="218" fontId="178" fillId="0" borderId="107" xfId="1249" applyNumberFormat="1" applyFont="1" applyBorder="1" applyAlignment="1" applyProtection="1">
      <alignment vertical="center" shrinkToFit="1"/>
    </xf>
    <xf numFmtId="0" fontId="70" fillId="0" borderId="201" xfId="1248" applyFont="1" applyBorder="1" applyProtection="1">
      <alignment vertical="center"/>
      <protection locked="0"/>
    </xf>
    <xf numFmtId="0" fontId="70" fillId="0" borderId="202" xfId="1248" applyFont="1" applyBorder="1" applyProtection="1">
      <alignment vertical="center"/>
      <protection locked="0"/>
    </xf>
    <xf numFmtId="38" fontId="70" fillId="0" borderId="202" xfId="1249" applyFont="1" applyBorder="1" applyProtection="1">
      <alignment vertical="center"/>
      <protection locked="0"/>
    </xf>
    <xf numFmtId="0" fontId="90" fillId="0" borderId="6" xfId="0" applyFont="1" applyBorder="1" applyAlignment="1">
      <alignment vertical="center" wrapText="1"/>
    </xf>
    <xf numFmtId="0" fontId="92" fillId="0" borderId="6" xfId="0" applyFont="1" applyBorder="1">
      <alignment vertical="center"/>
    </xf>
    <xf numFmtId="0" fontId="38" fillId="0" borderId="0" xfId="0" applyFont="1">
      <alignment vertical="center"/>
    </xf>
    <xf numFmtId="0" fontId="91" fillId="0" borderId="90" xfId="0" applyFont="1" applyBorder="1" applyAlignment="1" applyProtection="1">
      <alignment horizontal="left" vertical="center" indent="1"/>
    </xf>
    <xf numFmtId="0" fontId="91" fillId="0" borderId="91" xfId="0" applyFont="1" applyBorder="1" applyAlignment="1" applyProtection="1">
      <alignment horizontal="left" vertical="center" indent="1"/>
    </xf>
    <xf numFmtId="0" fontId="151" fillId="9" borderId="0" xfId="6" applyFont="1" applyFill="1" applyAlignment="1">
      <alignment vertical="top" wrapText="1"/>
    </xf>
    <xf numFmtId="0" fontId="83" fillId="9" borderId="0" xfId="6" applyFont="1" applyFill="1" applyAlignment="1">
      <alignment vertical="center" wrapText="1"/>
    </xf>
    <xf numFmtId="0" fontId="151" fillId="9" borderId="0" xfId="6" applyFont="1" applyFill="1">
      <alignment vertical="center"/>
    </xf>
    <xf numFmtId="0" fontId="83" fillId="9" borderId="0" xfId="6" applyFont="1" applyFill="1" applyAlignment="1">
      <alignment horizontal="left" vertical="center"/>
    </xf>
    <xf numFmtId="0" fontId="69" fillId="0" borderId="6" xfId="1254" applyFont="1" applyBorder="1" applyAlignment="1">
      <alignment horizontal="center" vertical="center" wrapText="1"/>
    </xf>
    <xf numFmtId="0" fontId="69" fillId="0" borderId="44" xfId="1254" applyFont="1" applyBorder="1" applyAlignment="1">
      <alignment horizontal="center" vertical="center" wrapText="1"/>
    </xf>
    <xf numFmtId="190" fontId="69" fillId="0" borderId="6" xfId="1254" applyNumberFormat="1" applyFont="1" applyBorder="1" applyAlignment="1">
      <alignment horizontal="center" vertical="center" wrapText="1"/>
    </xf>
    <xf numFmtId="191" fontId="91" fillId="10" borderId="37" xfId="0" applyNumberFormat="1" applyFont="1" applyFill="1" applyBorder="1" applyAlignment="1">
      <alignment horizontal="right" vertical="center"/>
    </xf>
    <xf numFmtId="3" fontId="91" fillId="10" borderId="91" xfId="0" applyNumberFormat="1" applyFont="1" applyFill="1" applyBorder="1" applyAlignment="1" applyProtection="1">
      <alignment vertical="center" shrinkToFit="1"/>
    </xf>
    <xf numFmtId="0" fontId="91" fillId="10" borderId="92" xfId="0" applyFont="1" applyFill="1" applyBorder="1" applyAlignment="1" applyProtection="1">
      <alignment horizontal="right" vertical="center"/>
    </xf>
    <xf numFmtId="0" fontId="91" fillId="10" borderId="35" xfId="0" applyFont="1" applyFill="1" applyBorder="1" applyAlignment="1" applyProtection="1">
      <alignment vertical="center"/>
    </xf>
    <xf numFmtId="3" fontId="91" fillId="10" borderId="0" xfId="0" applyNumberFormat="1" applyFont="1" applyFill="1" applyBorder="1" applyAlignment="1">
      <alignment vertical="center" shrinkToFit="1"/>
    </xf>
    <xf numFmtId="0" fontId="91" fillId="10" borderId="39" xfId="0" applyFont="1" applyFill="1" applyBorder="1" applyAlignment="1">
      <alignment horizontal="right" vertical="center"/>
    </xf>
    <xf numFmtId="0" fontId="131" fillId="0" borderId="0" xfId="2" applyFont="1" applyAlignment="1">
      <alignment vertical="center"/>
    </xf>
    <xf numFmtId="0" fontId="83" fillId="9" borderId="0" xfId="6" applyFont="1" applyFill="1" applyAlignment="1">
      <alignment vertical="top"/>
    </xf>
    <xf numFmtId="0" fontId="99" fillId="9" borderId="0" xfId="6" applyFont="1" applyFill="1" applyBorder="1">
      <alignment vertical="center"/>
    </xf>
    <xf numFmtId="0" fontId="99" fillId="9" borderId="0" xfId="6" applyFont="1" applyFill="1" applyBorder="1" applyAlignment="1">
      <alignment horizontal="left" vertical="center" indent="1"/>
    </xf>
    <xf numFmtId="0" fontId="99" fillId="0" borderId="0" xfId="6" applyFont="1" applyBorder="1">
      <alignment vertical="center"/>
    </xf>
    <xf numFmtId="0" fontId="83" fillId="9" borderId="0" xfId="6" applyFont="1" applyFill="1" applyBorder="1">
      <alignment vertical="center"/>
    </xf>
    <xf numFmtId="0" fontId="87" fillId="9" borderId="0" xfId="6" applyFont="1" applyFill="1" applyBorder="1" applyAlignment="1"/>
    <xf numFmtId="0" fontId="146" fillId="0" borderId="0" xfId="6" applyFont="1" applyBorder="1" applyProtection="1">
      <alignment vertical="center"/>
      <protection hidden="1"/>
    </xf>
    <xf numFmtId="0" fontId="158" fillId="0" borderId="0" xfId="12" applyFont="1" applyBorder="1" applyProtection="1">
      <alignment vertical="center"/>
      <protection hidden="1"/>
    </xf>
    <xf numFmtId="0" fontId="155" fillId="0" borderId="0" xfId="12" applyFont="1" applyBorder="1" applyProtection="1">
      <alignment vertical="center"/>
      <protection hidden="1"/>
    </xf>
    <xf numFmtId="0" fontId="99" fillId="0" borderId="0" xfId="6" applyFont="1" applyBorder="1" applyProtection="1">
      <alignment vertical="center"/>
      <protection hidden="1"/>
    </xf>
    <xf numFmtId="0" fontId="38" fillId="0" borderId="0" xfId="0" applyFont="1" applyAlignment="1" applyProtection="1">
      <alignment vertical="center"/>
    </xf>
    <xf numFmtId="38" fontId="70" fillId="0" borderId="0" xfId="1" applyFont="1">
      <alignment vertical="center"/>
    </xf>
    <xf numFmtId="0" fontId="91" fillId="0" borderId="9" xfId="0" applyFont="1" applyBorder="1" applyAlignment="1" applyProtection="1">
      <alignment vertical="center"/>
    </xf>
    <xf numFmtId="0" fontId="91" fillId="0" borderId="90" xfId="0" applyFont="1" applyBorder="1" applyAlignment="1" applyProtection="1">
      <alignment horizontal="left" vertical="center" indent="1"/>
    </xf>
    <xf numFmtId="0" fontId="91" fillId="0" borderId="91" xfId="0" applyFont="1" applyBorder="1" applyAlignment="1" applyProtection="1">
      <alignment horizontal="left" vertical="center" indent="1"/>
    </xf>
    <xf numFmtId="0" fontId="83" fillId="9" borderId="0" xfId="6" applyFont="1" applyFill="1" applyAlignment="1">
      <alignment vertical="center" wrapText="1"/>
    </xf>
    <xf numFmtId="38" fontId="91" fillId="0" borderId="29" xfId="1" applyFont="1" applyBorder="1" applyAlignment="1" applyProtection="1">
      <alignment vertical="center" shrinkToFit="1"/>
    </xf>
    <xf numFmtId="38" fontId="91" fillId="0" borderId="32" xfId="1" applyFont="1" applyBorder="1" applyAlignment="1" applyProtection="1">
      <alignment vertical="center" shrinkToFit="1"/>
    </xf>
    <xf numFmtId="38" fontId="91" fillId="0" borderId="91" xfId="1" applyFont="1" applyBorder="1" applyAlignment="1" applyProtection="1">
      <alignment vertical="center" shrinkToFit="1"/>
    </xf>
    <xf numFmtId="0" fontId="91" fillId="0" borderId="253" xfId="0" applyFont="1" applyBorder="1">
      <alignment vertical="center"/>
    </xf>
    <xf numFmtId="38" fontId="91" fillId="0" borderId="91" xfId="1" applyFont="1" applyBorder="1" applyProtection="1">
      <alignment vertical="center"/>
    </xf>
    <xf numFmtId="38" fontId="91" fillId="0" borderId="29" xfId="1" applyFont="1" applyBorder="1" applyProtection="1">
      <alignment vertical="center"/>
    </xf>
    <xf numFmtId="38" fontId="91" fillId="0" borderId="32" xfId="1" applyFont="1" applyBorder="1" applyProtection="1">
      <alignment vertical="center"/>
    </xf>
    <xf numFmtId="0" fontId="91" fillId="0" borderId="254" xfId="0" applyFont="1" applyBorder="1" applyAlignment="1">
      <alignment horizontal="right" vertical="center"/>
    </xf>
    <xf numFmtId="0" fontId="91" fillId="0" borderId="29" xfId="0" applyFont="1" applyBorder="1" applyAlignment="1">
      <alignment horizontal="right" vertical="center"/>
    </xf>
    <xf numFmtId="0" fontId="91" fillId="0" borderId="29" xfId="0" applyFont="1" applyBorder="1" applyAlignment="1" applyProtection="1">
      <alignment horizontal="right" vertical="center"/>
    </xf>
    <xf numFmtId="0" fontId="91" fillId="0" borderId="32" xfId="0" applyFont="1" applyBorder="1" applyAlignment="1" applyProtection="1">
      <alignment horizontal="right" vertical="center"/>
    </xf>
    <xf numFmtId="0" fontId="91" fillId="0" borderId="255" xfId="0" applyFont="1" applyBorder="1" applyAlignment="1">
      <alignment horizontal="right" vertical="center"/>
    </xf>
    <xf numFmtId="3" fontId="91" fillId="10" borderId="25" xfId="0" applyNumberFormat="1" applyFont="1" applyFill="1" applyBorder="1" applyAlignment="1">
      <alignment vertical="center" shrinkToFit="1"/>
    </xf>
    <xf numFmtId="191" fontId="91" fillId="10" borderId="100" xfId="0" applyNumberFormat="1" applyFont="1" applyFill="1" applyBorder="1" applyAlignment="1">
      <alignment horizontal="right" vertical="center"/>
    </xf>
    <xf numFmtId="191" fontId="91" fillId="10" borderId="66" xfId="0" applyNumberFormat="1" applyFont="1" applyFill="1" applyBorder="1" applyAlignment="1">
      <alignment horizontal="right" vertical="center"/>
    </xf>
    <xf numFmtId="3" fontId="91" fillId="0" borderId="28" xfId="0" applyNumberFormat="1" applyFont="1" applyBorder="1" applyAlignment="1" applyProtection="1">
      <alignment vertical="center" shrinkToFit="1"/>
    </xf>
    <xf numFmtId="0" fontId="91" fillId="10" borderId="25" xfId="0" applyFont="1" applyFill="1" applyBorder="1" applyAlignment="1" applyProtection="1">
      <alignment vertical="center"/>
    </xf>
    <xf numFmtId="0" fontId="91" fillId="10" borderId="27" xfId="0" applyFont="1" applyFill="1" applyBorder="1" applyAlignment="1" applyProtection="1">
      <alignment vertical="center"/>
    </xf>
    <xf numFmtId="191" fontId="91" fillId="10" borderId="104" xfId="0" applyNumberFormat="1" applyFont="1" applyFill="1" applyBorder="1" applyAlignment="1" applyProtection="1">
      <alignment horizontal="right" vertical="center"/>
    </xf>
    <xf numFmtId="0" fontId="124" fillId="0" borderId="38" xfId="6" applyFont="1" applyBorder="1" applyAlignment="1">
      <alignment horizontal="center" vertical="center"/>
    </xf>
    <xf numFmtId="0" fontId="124" fillId="0" borderId="0" xfId="6" applyFont="1">
      <alignment vertical="center"/>
    </xf>
    <xf numFmtId="0" fontId="124" fillId="9" borderId="0" xfId="6" applyFont="1" applyFill="1" applyAlignment="1">
      <alignment horizontal="left" vertical="center" indent="1"/>
    </xf>
    <xf numFmtId="0" fontId="124" fillId="9" borderId="0" xfId="6" applyFont="1" applyFill="1">
      <alignment vertical="center"/>
    </xf>
    <xf numFmtId="0" fontId="136" fillId="0" borderId="0" xfId="12" applyFont="1" applyProtection="1">
      <alignment vertical="center"/>
      <protection hidden="1"/>
    </xf>
    <xf numFmtId="0" fontId="136" fillId="0" borderId="0" xfId="6" applyFont="1">
      <alignment vertical="center"/>
    </xf>
    <xf numFmtId="0" fontId="155" fillId="0" borderId="0" xfId="12" applyFont="1" applyFill="1" applyBorder="1" applyProtection="1">
      <alignment vertical="center"/>
      <protection hidden="1"/>
    </xf>
    <xf numFmtId="0" fontId="99" fillId="0" borderId="0" xfId="6" applyFont="1" applyFill="1" applyBorder="1" applyProtection="1">
      <alignment vertical="center"/>
      <protection hidden="1"/>
    </xf>
    <xf numFmtId="0" fontId="83" fillId="0" borderId="0" xfId="6" applyFont="1" applyFill="1" applyBorder="1" applyAlignment="1"/>
    <xf numFmtId="0" fontId="151" fillId="0" borderId="0" xfId="6" applyFont="1" applyFill="1" applyBorder="1" applyAlignment="1">
      <alignment vertical="center" wrapText="1" shrinkToFit="1"/>
    </xf>
    <xf numFmtId="0" fontId="149" fillId="0" borderId="0" xfId="6" applyFont="1" applyFill="1" applyBorder="1" applyProtection="1">
      <alignment vertical="center"/>
      <protection hidden="1"/>
    </xf>
    <xf numFmtId="38" fontId="94" fillId="0" borderId="9" xfId="1" applyFont="1" applyBorder="1" applyAlignment="1">
      <alignment vertical="center"/>
    </xf>
    <xf numFmtId="38" fontId="94" fillId="0" borderId="0" xfId="1" applyFont="1" applyBorder="1" applyAlignment="1">
      <alignment vertical="center"/>
    </xf>
    <xf numFmtId="38" fontId="38" fillId="22" borderId="6" xfId="1" applyFont="1" applyFill="1" applyBorder="1" applyAlignment="1">
      <alignment horizontal="center" vertical="center"/>
    </xf>
    <xf numFmtId="38" fontId="38" fillId="0" borderId="35" xfId="1" applyFont="1" applyFill="1" applyBorder="1" applyAlignment="1">
      <alignment horizontal="right" vertical="center"/>
    </xf>
    <xf numFmtId="218" fontId="58" fillId="0" borderId="67" xfId="1" applyNumberFormat="1" applyFont="1" applyFill="1" applyBorder="1">
      <alignment vertical="center"/>
    </xf>
    <xf numFmtId="38" fontId="38" fillId="0" borderId="0" xfId="1" applyFont="1" applyFill="1" applyBorder="1" applyAlignment="1">
      <alignment horizontal="right" vertical="center"/>
    </xf>
    <xf numFmtId="218" fontId="58" fillId="12" borderId="6" xfId="1" applyNumberFormat="1" applyFont="1" applyFill="1" applyBorder="1" applyAlignment="1">
      <alignment horizontal="right" vertical="center"/>
    </xf>
    <xf numFmtId="38" fontId="42" fillId="0" borderId="0" xfId="1" applyFont="1" applyAlignment="1">
      <alignment vertical="center"/>
    </xf>
    <xf numFmtId="38" fontId="198" fillId="0" borderId="0" xfId="1" applyFont="1">
      <alignment vertical="center"/>
    </xf>
    <xf numFmtId="38" fontId="38" fillId="0" borderId="35" xfId="1" applyFont="1" applyFill="1" applyBorder="1">
      <alignment vertical="center"/>
    </xf>
    <xf numFmtId="38" fontId="199" fillId="0" borderId="0" xfId="1" applyFont="1" applyAlignment="1">
      <alignment horizontal="left" vertical="center" wrapText="1" shrinkToFit="1"/>
    </xf>
    <xf numFmtId="218" fontId="58" fillId="0" borderId="42" xfId="1" applyNumberFormat="1" applyFont="1" applyBorder="1">
      <alignment vertical="center"/>
    </xf>
    <xf numFmtId="224" fontId="38" fillId="0" borderId="67" xfId="1" quotePrefix="1" applyNumberFormat="1" applyFont="1" applyBorder="1" applyAlignment="1">
      <alignment horizontal="right" vertical="center"/>
    </xf>
    <xf numFmtId="224" fontId="38" fillId="0" borderId="99" xfId="1" quotePrefix="1" applyNumberFormat="1" applyFont="1" applyBorder="1" applyAlignment="1">
      <alignment horizontal="right" vertical="center"/>
    </xf>
    <xf numFmtId="38" fontId="38" fillId="23" borderId="99" xfId="1" applyFont="1" applyFill="1" applyBorder="1" applyAlignment="1">
      <alignment horizontal="center" vertical="center"/>
    </xf>
    <xf numFmtId="0" fontId="87" fillId="9" borderId="34" xfId="6" applyFont="1" applyFill="1" applyBorder="1" applyAlignment="1" applyProtection="1">
      <protection locked="0"/>
    </xf>
    <xf numFmtId="0" fontId="99" fillId="9" borderId="35" xfId="6" applyFont="1" applyFill="1" applyBorder="1" applyProtection="1">
      <alignment vertical="center"/>
      <protection locked="0"/>
    </xf>
    <xf numFmtId="0" fontId="99" fillId="9" borderId="35" xfId="6" applyFont="1" applyFill="1" applyBorder="1" applyAlignment="1" applyProtection="1">
      <alignment horizontal="left" vertical="center" indent="1"/>
      <protection locked="0"/>
    </xf>
    <xf numFmtId="0" fontId="99" fillId="0" borderId="38" xfId="6" applyFont="1" applyBorder="1" applyProtection="1">
      <alignment vertical="center"/>
      <protection locked="0" hidden="1"/>
    </xf>
    <xf numFmtId="0" fontId="99" fillId="9" borderId="0" xfId="6" applyFont="1" applyFill="1" applyBorder="1" applyProtection="1">
      <alignment vertical="center"/>
      <protection locked="0"/>
    </xf>
    <xf numFmtId="0" fontId="99" fillId="9" borderId="0" xfId="6" applyFont="1" applyFill="1" applyBorder="1" applyAlignment="1" applyProtection="1">
      <alignment horizontal="left" vertical="center" indent="1"/>
      <protection locked="0"/>
    </xf>
    <xf numFmtId="0" fontId="87" fillId="9" borderId="38" xfId="6" applyFont="1" applyFill="1" applyBorder="1" applyAlignment="1" applyProtection="1">
      <protection locked="0"/>
    </xf>
    <xf numFmtId="0" fontId="156" fillId="0" borderId="38" xfId="6" applyFont="1" applyBorder="1" applyProtection="1">
      <alignment vertical="center"/>
      <protection locked="0"/>
    </xf>
    <xf numFmtId="0" fontId="156" fillId="0" borderId="0" xfId="6" applyFont="1" applyBorder="1" applyProtection="1">
      <alignment vertical="center"/>
      <protection locked="0"/>
    </xf>
    <xf numFmtId="0" fontId="156" fillId="0" borderId="38" xfId="6" applyFont="1" applyBorder="1" applyProtection="1">
      <alignment vertical="center"/>
      <protection locked="0" hidden="1"/>
    </xf>
    <xf numFmtId="0" fontId="156" fillId="0" borderId="0" xfId="6" applyFont="1" applyBorder="1" applyProtection="1">
      <alignment vertical="center"/>
      <protection locked="0" hidden="1"/>
    </xf>
    <xf numFmtId="0" fontId="156" fillId="0" borderId="40" xfId="6" applyFont="1" applyBorder="1" applyProtection="1">
      <alignment vertical="center"/>
      <protection locked="0" hidden="1"/>
    </xf>
    <xf numFmtId="0" fontId="156" fillId="0" borderId="37" xfId="6" applyFont="1" applyBorder="1" applyProtection="1">
      <alignment vertical="center"/>
      <protection locked="0" hidden="1"/>
    </xf>
    <xf numFmtId="0" fontId="69" fillId="18" borderId="6" xfId="5" applyFont="1" applyFill="1" applyBorder="1" applyAlignment="1" applyProtection="1">
      <alignment horizontal="center" vertical="center" wrapText="1"/>
    </xf>
    <xf numFmtId="38" fontId="49" fillId="0" borderId="90" xfId="1" applyFont="1" applyFill="1" applyBorder="1" applyAlignment="1" applyProtection="1">
      <alignment vertical="center" shrinkToFit="1"/>
    </xf>
    <xf numFmtId="0" fontId="49" fillId="0" borderId="92" xfId="0" applyFont="1" applyBorder="1" applyAlignment="1">
      <alignment horizontal="right" vertical="center"/>
    </xf>
    <xf numFmtId="38" fontId="49" fillId="0" borderId="28" xfId="1" applyFont="1" applyFill="1" applyBorder="1" applyAlignment="1" applyProtection="1">
      <alignment vertical="center" shrinkToFit="1"/>
    </xf>
    <xf numFmtId="0" fontId="49" fillId="0" borderId="30" xfId="0" applyFont="1" applyBorder="1" applyAlignment="1">
      <alignment horizontal="right" vertical="center"/>
    </xf>
    <xf numFmtId="38" fontId="49" fillId="0" borderId="68" xfId="1" applyFont="1" applyFill="1" applyBorder="1" applyAlignment="1" applyProtection="1">
      <alignment vertical="center" shrinkToFit="1"/>
    </xf>
    <xf numFmtId="0" fontId="49" fillId="0" borderId="70" xfId="0" applyFont="1" applyBorder="1" applyAlignment="1">
      <alignment horizontal="right" vertical="center"/>
    </xf>
    <xf numFmtId="0" fontId="200" fillId="11" borderId="0" xfId="2" applyFont="1" applyFill="1" applyAlignment="1" applyProtection="1">
      <alignment vertical="center"/>
      <protection hidden="1"/>
    </xf>
    <xf numFmtId="0" fontId="202" fillId="11" borderId="0" xfId="2" applyFont="1" applyFill="1" applyAlignment="1" applyProtection="1">
      <alignment vertical="center" wrapText="1"/>
      <protection hidden="1"/>
    </xf>
    <xf numFmtId="0" fontId="87" fillId="0" borderId="0" xfId="2" applyFont="1" applyAlignment="1" applyProtection="1">
      <alignment vertical="center"/>
      <protection hidden="1"/>
    </xf>
    <xf numFmtId="0" fontId="203" fillId="0" borderId="0" xfId="2" applyFont="1" applyAlignment="1" applyProtection="1">
      <alignment vertical="center"/>
      <protection hidden="1"/>
    </xf>
    <xf numFmtId="0" fontId="148" fillId="0" borderId="0" xfId="2" applyFont="1" applyAlignment="1" applyProtection="1">
      <alignment vertical="center"/>
      <protection hidden="1"/>
    </xf>
    <xf numFmtId="0" fontId="47" fillId="0" borderId="0" xfId="12" applyFont="1" applyProtection="1">
      <alignment vertical="center"/>
      <protection hidden="1"/>
    </xf>
    <xf numFmtId="0" fontId="204" fillId="0" borderId="0" xfId="12" applyFont="1" applyProtection="1">
      <alignment vertical="center"/>
      <protection hidden="1"/>
    </xf>
    <xf numFmtId="0" fontId="47" fillId="9" borderId="0" xfId="12" applyFont="1" applyFill="1" applyProtection="1">
      <alignment vertical="center"/>
      <protection hidden="1"/>
    </xf>
    <xf numFmtId="0" fontId="47" fillId="9" borderId="0" xfId="12" applyFont="1" applyFill="1" applyAlignment="1" applyProtection="1">
      <alignment horizontal="center" vertical="center"/>
      <protection hidden="1"/>
    </xf>
    <xf numFmtId="38" fontId="47" fillId="9" borderId="0" xfId="9" applyFont="1" applyFill="1" applyProtection="1">
      <alignment vertical="center"/>
      <protection hidden="1"/>
    </xf>
    <xf numFmtId="49" fontId="47" fillId="9" borderId="0" xfId="12" applyNumberFormat="1" applyFont="1" applyFill="1" applyProtection="1">
      <alignment vertical="center"/>
      <protection hidden="1"/>
    </xf>
    <xf numFmtId="49" fontId="47" fillId="9" borderId="0" xfId="6" applyNumberFormat="1" applyFont="1" applyFill="1" applyAlignment="1" applyProtection="1">
      <alignment vertical="center" wrapText="1"/>
      <protection hidden="1"/>
    </xf>
    <xf numFmtId="49" fontId="47" fillId="9" borderId="0" xfId="6" applyNumberFormat="1" applyFont="1" applyFill="1" applyAlignment="1" applyProtection="1">
      <alignment vertical="top"/>
      <protection hidden="1"/>
    </xf>
    <xf numFmtId="49" fontId="205" fillId="9" borderId="0" xfId="6" applyNumberFormat="1" applyFont="1" applyFill="1" applyAlignment="1" applyProtection="1">
      <alignment vertical="top"/>
      <protection hidden="1"/>
    </xf>
    <xf numFmtId="0" fontId="1" fillId="0" borderId="0" xfId="1258" applyProtection="1">
      <alignment vertical="center"/>
      <protection hidden="1"/>
    </xf>
    <xf numFmtId="0" fontId="47" fillId="0" borderId="0" xfId="12" applyFont="1" applyAlignment="1" applyProtection="1">
      <alignment horizontal="center" vertical="center"/>
      <protection hidden="1"/>
    </xf>
    <xf numFmtId="20" fontId="47" fillId="9" borderId="0" xfId="6" applyNumberFormat="1" applyFont="1" applyFill="1" applyAlignment="1" applyProtection="1">
      <alignment vertical="top"/>
      <protection hidden="1"/>
    </xf>
    <xf numFmtId="49" fontId="82" fillId="9" borderId="0" xfId="6" applyNumberFormat="1" applyFill="1" applyAlignment="1" applyProtection="1">
      <alignment vertical="top"/>
      <protection hidden="1"/>
    </xf>
    <xf numFmtId="49" fontId="47" fillId="9" borderId="0" xfId="6" applyNumberFormat="1" applyFont="1" applyFill="1" applyAlignment="1" applyProtection="1">
      <alignment horizontal="left" vertical="center"/>
      <protection hidden="1"/>
    </xf>
    <xf numFmtId="49" fontId="47" fillId="9" borderId="0" xfId="6" applyNumberFormat="1" applyFont="1" applyFill="1" applyProtection="1">
      <alignment vertical="center"/>
      <protection hidden="1"/>
    </xf>
    <xf numFmtId="0" fontId="126" fillId="9" borderId="0" xfId="12" applyFont="1" applyFill="1" applyProtection="1">
      <alignment vertical="center"/>
      <protection hidden="1"/>
    </xf>
    <xf numFmtId="0" fontId="201" fillId="0" borderId="0" xfId="12" applyFont="1" applyProtection="1">
      <alignment vertical="center"/>
      <protection hidden="1"/>
    </xf>
    <xf numFmtId="0" fontId="160" fillId="9" borderId="0" xfId="6" applyFont="1" applyFill="1" applyProtection="1">
      <alignment vertical="center"/>
      <protection hidden="1"/>
    </xf>
    <xf numFmtId="0" fontId="65" fillId="9" borderId="0" xfId="6" applyFont="1" applyFill="1" applyAlignment="1" applyProtection="1">
      <alignment vertical="center" wrapText="1"/>
      <protection hidden="1"/>
    </xf>
    <xf numFmtId="0" fontId="65" fillId="9" borderId="0" xfId="6" applyFont="1" applyFill="1" applyProtection="1">
      <alignment vertical="center"/>
      <protection hidden="1"/>
    </xf>
    <xf numFmtId="0" fontId="65" fillId="9" borderId="0" xfId="6" applyFont="1" applyFill="1" applyAlignment="1" applyProtection="1">
      <alignment horizontal="left" vertical="center"/>
      <protection hidden="1"/>
    </xf>
    <xf numFmtId="0" fontId="65" fillId="9" borderId="0" xfId="6" applyFont="1" applyFill="1" applyAlignment="1" applyProtection="1">
      <alignment horizontal="left" vertical="center" indent="1" shrinkToFit="1"/>
      <protection hidden="1"/>
    </xf>
    <xf numFmtId="38" fontId="47" fillId="0" borderId="0" xfId="9" applyFont="1" applyProtection="1">
      <alignment vertical="center"/>
      <protection hidden="1"/>
    </xf>
    <xf numFmtId="0" fontId="47" fillId="9" borderId="0" xfId="12" applyFont="1" applyFill="1" applyAlignment="1" applyProtection="1">
      <alignment horizontal="right" vertical="distributed" wrapText="1"/>
      <protection hidden="1"/>
    </xf>
    <xf numFmtId="49" fontId="47" fillId="9" borderId="0" xfId="6" applyNumberFormat="1" applyFont="1" applyFill="1" applyAlignment="1" applyProtection="1">
      <alignment vertical="top" wrapText="1" shrinkToFit="1"/>
      <protection hidden="1"/>
    </xf>
    <xf numFmtId="49" fontId="47" fillId="9" borderId="0" xfId="6" applyNumberFormat="1" applyFont="1" applyFill="1" applyAlignment="1" applyProtection="1">
      <alignment vertical="top" shrinkToFit="1"/>
      <protection hidden="1"/>
    </xf>
    <xf numFmtId="0" fontId="47" fillId="0" borderId="0" xfId="12" applyFont="1" applyAlignment="1" applyProtection="1">
      <alignment horizontal="left" vertical="center"/>
      <protection hidden="1"/>
    </xf>
    <xf numFmtId="188" fontId="47" fillId="9" borderId="0" xfId="12" applyNumberFormat="1" applyFont="1" applyFill="1" applyAlignment="1" applyProtection="1">
      <alignment vertical="center" shrinkToFit="1"/>
      <protection hidden="1"/>
    </xf>
    <xf numFmtId="0" fontId="201" fillId="0" borderId="0" xfId="2" applyFont="1" applyAlignment="1" applyProtection="1">
      <alignment vertical="center"/>
    </xf>
    <xf numFmtId="49" fontId="22" fillId="0" borderId="30" xfId="0" applyNumberFormat="1" applyFont="1" applyBorder="1" applyAlignment="1" applyProtection="1">
      <alignment horizontal="left" vertical="center" indent="1" shrinkToFit="1"/>
      <protection locked="0"/>
    </xf>
    <xf numFmtId="49" fontId="22" fillId="0" borderId="33" xfId="0" applyNumberFormat="1" applyFont="1" applyBorder="1" applyAlignment="1" applyProtection="1">
      <alignment horizontal="left" vertical="center" indent="1" shrinkToFit="1"/>
      <protection locked="0"/>
    </xf>
    <xf numFmtId="0" fontId="22" fillId="0" borderId="30" xfId="0" applyFont="1" applyBorder="1" applyAlignment="1" applyProtection="1">
      <alignment horizontal="left" vertical="center" indent="1" shrinkToFit="1"/>
      <protection locked="0"/>
    </xf>
    <xf numFmtId="0" fontId="22" fillId="0" borderId="33" xfId="0" applyFont="1" applyBorder="1" applyAlignment="1" applyProtection="1">
      <alignment horizontal="left" vertical="center" indent="1" shrinkToFit="1"/>
      <protection locked="0"/>
    </xf>
    <xf numFmtId="0" fontId="65" fillId="9" borderId="0" xfId="6" applyFont="1" applyFill="1" applyAlignment="1" applyProtection="1">
      <alignment horizontal="left" vertical="center"/>
      <protection hidden="1"/>
    </xf>
    <xf numFmtId="38" fontId="42" fillId="0" borderId="0" xfId="1" applyFont="1" applyAlignment="1">
      <alignment vertical="center"/>
    </xf>
    <xf numFmtId="0" fontId="65" fillId="9" borderId="0" xfId="6" applyFont="1" applyFill="1" applyAlignment="1" applyProtection="1">
      <alignment vertical="center"/>
      <protection hidden="1"/>
    </xf>
    <xf numFmtId="0" fontId="65" fillId="9" borderId="0" xfId="6" applyFont="1" applyFill="1" applyBorder="1" applyAlignment="1" applyProtection="1">
      <alignment vertical="center" shrinkToFit="1"/>
      <protection hidden="1"/>
    </xf>
    <xf numFmtId="0" fontId="38" fillId="0" borderId="35" xfId="0" applyFont="1" applyBorder="1" applyAlignment="1" applyProtection="1">
      <alignment horizontal="left" vertical="center" indent="1" shrinkToFit="1"/>
    </xf>
    <xf numFmtId="0" fontId="38" fillId="0" borderId="35" xfId="0" applyFont="1" applyBorder="1" applyAlignment="1" applyProtection="1">
      <alignment vertical="center" shrinkToFit="1"/>
    </xf>
    <xf numFmtId="0" fontId="116" fillId="0" borderId="35" xfId="0" applyFont="1" applyBorder="1" applyAlignment="1" applyProtection="1">
      <alignment vertical="center" shrinkToFit="1"/>
    </xf>
    <xf numFmtId="0" fontId="65" fillId="9" borderId="35" xfId="6" applyFont="1" applyFill="1" applyBorder="1" applyAlignment="1" applyProtection="1">
      <alignment horizontal="left" vertical="center" indent="1" shrinkToFit="1"/>
      <protection hidden="1"/>
    </xf>
    <xf numFmtId="0" fontId="22" fillId="0" borderId="28" xfId="0" applyFont="1" applyBorder="1" applyAlignment="1" applyProtection="1">
      <alignment horizontal="left" vertical="center" indent="1"/>
      <protection locked="0"/>
    </xf>
    <xf numFmtId="0" fontId="22" fillId="0" borderId="28" xfId="0" applyFont="1" applyBorder="1" applyAlignment="1" applyProtection="1">
      <alignment horizontal="left" vertical="center" wrapText="1" indent="1"/>
      <protection locked="0"/>
    </xf>
    <xf numFmtId="0" fontId="22" fillId="9" borderId="257" xfId="0" applyFont="1" applyFill="1" applyBorder="1" applyAlignment="1" applyProtection="1">
      <alignment horizontal="left" vertical="center" indent="1" shrinkToFit="1"/>
      <protection locked="0"/>
    </xf>
    <xf numFmtId="0" fontId="22" fillId="0" borderId="86" xfId="0" applyFont="1" applyFill="1" applyBorder="1" applyAlignment="1" applyProtection="1">
      <alignment horizontal="center" vertical="center" wrapText="1"/>
      <protection locked="0"/>
    </xf>
    <xf numFmtId="0" fontId="22" fillId="0" borderId="63" xfId="0" applyFont="1" applyFill="1" applyBorder="1" applyAlignment="1" applyProtection="1">
      <alignment horizontal="center" vertical="center" wrapText="1"/>
      <protection locked="0"/>
    </xf>
    <xf numFmtId="218" fontId="55" fillId="0" borderId="6" xfId="1" applyNumberFormat="1" applyFont="1" applyFill="1" applyBorder="1" applyProtection="1">
      <alignment vertical="center"/>
      <protection locked="0"/>
    </xf>
    <xf numFmtId="0" fontId="99" fillId="0" borderId="0" xfId="6" applyFont="1" applyProtection="1">
      <alignment vertical="center"/>
    </xf>
    <xf numFmtId="0" fontId="83" fillId="9" borderId="0" xfId="6" applyFont="1" applyFill="1" applyProtection="1">
      <alignment vertical="center"/>
    </xf>
    <xf numFmtId="0" fontId="99" fillId="9" borderId="0" xfId="6" applyFont="1" applyFill="1" applyProtection="1">
      <alignment vertical="center"/>
    </xf>
    <xf numFmtId="0" fontId="99" fillId="9" borderId="0" xfId="6" applyFont="1" applyFill="1" applyAlignment="1" applyProtection="1">
      <alignment horizontal="left" vertical="center" indent="1"/>
    </xf>
    <xf numFmtId="0" fontId="149" fillId="0" borderId="0" xfId="6" applyFont="1" applyProtection="1">
      <alignment vertical="center"/>
    </xf>
    <xf numFmtId="0" fontId="83" fillId="9" borderId="0" xfId="6" applyFont="1" applyFill="1" applyAlignment="1" applyProtection="1">
      <alignment vertical="center" wrapText="1"/>
    </xf>
    <xf numFmtId="0" fontId="83" fillId="0" borderId="0" xfId="6" applyFont="1" applyAlignment="1" applyProtection="1">
      <alignment horizontal="left" vertical="center" shrinkToFit="1"/>
    </xf>
    <xf numFmtId="0" fontId="83" fillId="9" borderId="0" xfId="6" applyFont="1" applyFill="1" applyAlignment="1" applyProtection="1">
      <alignment horizontal="center" vertical="center" wrapText="1"/>
    </xf>
    <xf numFmtId="0" fontId="149" fillId="0" borderId="0" xfId="6" applyFont="1" applyAlignment="1" applyProtection="1">
      <alignment horizontal="center" vertical="center"/>
    </xf>
    <xf numFmtId="0" fontId="83" fillId="9" borderId="0" xfId="6" applyFont="1" applyFill="1" applyAlignment="1" applyProtection="1">
      <alignment vertical="top" wrapText="1"/>
    </xf>
    <xf numFmtId="38" fontId="131" fillId="0" borderId="0" xfId="1" applyFont="1" applyAlignment="1">
      <alignment vertical="center"/>
    </xf>
    <xf numFmtId="0" fontId="22" fillId="0" borderId="0" xfId="0" applyFont="1" applyProtection="1">
      <alignment vertical="center"/>
    </xf>
    <xf numFmtId="0" fontId="22" fillId="0" borderId="0" xfId="0" applyFont="1" applyAlignment="1" applyProtection="1">
      <alignment horizontal="left" vertical="center" shrinkToFit="1"/>
    </xf>
    <xf numFmtId="0" fontId="110" fillId="0" borderId="0" xfId="0" applyFont="1" applyAlignment="1" applyProtection="1">
      <alignment horizontal="right" vertical="center"/>
    </xf>
    <xf numFmtId="189" fontId="111" fillId="0" borderId="0" xfId="5" applyNumberFormat="1" applyFont="1" applyFill="1" applyAlignment="1" applyProtection="1">
      <alignment horizontal="right" vertical="center"/>
    </xf>
    <xf numFmtId="0" fontId="33" fillId="0" borderId="0" xfId="0" applyFont="1" applyProtection="1">
      <alignment vertical="center"/>
    </xf>
    <xf numFmtId="0" fontId="145" fillId="0" borderId="0" xfId="0" applyFont="1" applyProtection="1">
      <alignment vertical="center"/>
    </xf>
    <xf numFmtId="0" fontId="23" fillId="0" borderId="0" xfId="0" applyFont="1" applyProtection="1">
      <alignment vertical="center"/>
    </xf>
    <xf numFmtId="0" fontId="114" fillId="0" borderId="0" xfId="0" applyFont="1" applyProtection="1">
      <alignment vertical="center"/>
    </xf>
    <xf numFmtId="0" fontId="27" fillId="0" borderId="0" xfId="0" applyFont="1" applyProtection="1">
      <alignment vertical="center"/>
    </xf>
    <xf numFmtId="0" fontId="92" fillId="0" borderId="0" xfId="0" applyFont="1" applyProtection="1">
      <alignment vertical="center"/>
    </xf>
    <xf numFmtId="49" fontId="92" fillId="0" borderId="0" xfId="0" applyNumberFormat="1" applyFont="1" applyProtection="1">
      <alignment vertical="center"/>
    </xf>
    <xf numFmtId="0" fontId="29" fillId="0" borderId="0" xfId="0" applyFont="1" applyProtection="1">
      <alignment vertical="center"/>
    </xf>
    <xf numFmtId="0" fontId="29" fillId="6" borderId="1" xfId="0" applyFont="1" applyFill="1" applyBorder="1" applyProtection="1">
      <alignment vertical="center"/>
    </xf>
    <xf numFmtId="0" fontId="89" fillId="0" borderId="0" xfId="0" applyFont="1" applyProtection="1">
      <alignment vertical="center"/>
    </xf>
    <xf numFmtId="0" fontId="184" fillId="0" borderId="9" xfId="0" applyFont="1" applyBorder="1" applyProtection="1">
      <alignment vertical="center"/>
    </xf>
    <xf numFmtId="0" fontId="22" fillId="0" borderId="23" xfId="0" applyFont="1" applyBorder="1" applyAlignment="1" applyProtection="1">
      <alignment vertical="center" wrapText="1"/>
    </xf>
    <xf numFmtId="0" fontId="34" fillId="0" borderId="0" xfId="0" applyFont="1" applyProtection="1">
      <alignment vertical="center"/>
    </xf>
    <xf numFmtId="49" fontId="92" fillId="0" borderId="8" xfId="0" applyNumberFormat="1" applyFont="1" applyBorder="1" applyAlignment="1" applyProtection="1">
      <alignment horizontal="left" vertical="center" indent="1" shrinkToFit="1"/>
    </xf>
    <xf numFmtId="0" fontId="31" fillId="0" borderId="9" xfId="0" applyFont="1" applyBorder="1" applyProtection="1">
      <alignment vertical="center"/>
    </xf>
    <xf numFmtId="0" fontId="32" fillId="0" borderId="0" xfId="0" applyFont="1" applyProtection="1">
      <alignment vertical="center"/>
    </xf>
    <xf numFmtId="0" fontId="22" fillId="0" borderId="93" xfId="0" applyFont="1" applyBorder="1" applyProtection="1">
      <alignment vertical="center"/>
    </xf>
    <xf numFmtId="0" fontId="92" fillId="2" borderId="5" xfId="0" applyFont="1" applyFill="1" applyBorder="1" applyAlignment="1" applyProtection="1">
      <alignment vertical="center" shrinkToFit="1"/>
    </xf>
    <xf numFmtId="0" fontId="92" fillId="0" borderId="93" xfId="0" applyFont="1" applyBorder="1" applyProtection="1">
      <alignment vertical="center"/>
    </xf>
    <xf numFmtId="0" fontId="31" fillId="0" borderId="33" xfId="0" applyFont="1" applyBorder="1" applyProtection="1">
      <alignment vertical="center"/>
    </xf>
    <xf numFmtId="0" fontId="22" fillId="2" borderId="5" xfId="0" applyFont="1" applyFill="1" applyBorder="1" applyAlignment="1" applyProtection="1">
      <alignment vertical="center" shrinkToFit="1"/>
    </xf>
    <xf numFmtId="0" fontId="90" fillId="0" borderId="93" xfId="0" applyFont="1" applyBorder="1" applyAlignment="1" applyProtection="1">
      <alignment vertical="center" wrapText="1"/>
    </xf>
    <xf numFmtId="0" fontId="90" fillId="0" borderId="93" xfId="0" applyFont="1" applyBorder="1" applyProtection="1">
      <alignment vertical="center"/>
    </xf>
    <xf numFmtId="0" fontId="95" fillId="0" borderId="93" xfId="0" applyFont="1" applyBorder="1" applyProtection="1">
      <alignment vertical="center"/>
    </xf>
    <xf numFmtId="0" fontId="31" fillId="0" borderId="41" xfId="0" applyFont="1" applyBorder="1" applyProtection="1">
      <alignment vertical="center"/>
    </xf>
    <xf numFmtId="0" fontId="92" fillId="0" borderId="93" xfId="0" applyFont="1" applyBorder="1" applyAlignment="1" applyProtection="1">
      <alignment vertical="center" wrapText="1"/>
    </xf>
    <xf numFmtId="0" fontId="63" fillId="0" borderId="0" xfId="0" applyFont="1" applyProtection="1">
      <alignment vertical="center"/>
    </xf>
    <xf numFmtId="0" fontId="28" fillId="4" borderId="1" xfId="0" applyFont="1" applyFill="1" applyBorder="1" applyAlignment="1" applyProtection="1">
      <alignment vertical="center"/>
    </xf>
    <xf numFmtId="0" fontId="28" fillId="4" borderId="0" xfId="0" applyFont="1" applyFill="1" applyBorder="1" applyAlignment="1" applyProtection="1">
      <alignment vertical="center"/>
    </xf>
    <xf numFmtId="0" fontId="28" fillId="4" borderId="37" xfId="0" applyFont="1" applyFill="1" applyBorder="1" applyAlignment="1" applyProtection="1">
      <alignment vertical="center"/>
    </xf>
    <xf numFmtId="0" fontId="33" fillId="0" borderId="8" xfId="0" applyFont="1" applyBorder="1" applyAlignment="1" applyProtection="1">
      <alignment horizontal="right" vertical="center"/>
    </xf>
    <xf numFmtId="0" fontId="93" fillId="0" borderId="9" xfId="0" applyFont="1" applyBorder="1" applyProtection="1">
      <alignment vertical="center"/>
    </xf>
    <xf numFmtId="0" fontId="90" fillId="0" borderId="23" xfId="0" applyFont="1" applyBorder="1" applyProtection="1">
      <alignment vertical="center"/>
    </xf>
    <xf numFmtId="0" fontId="22" fillId="0" borderId="23" xfId="0" applyFont="1" applyBorder="1" applyProtection="1">
      <alignment vertical="center"/>
    </xf>
    <xf numFmtId="0" fontId="22" fillId="2" borderId="20" xfId="0" applyFont="1" applyFill="1" applyBorder="1" applyAlignment="1" applyProtection="1">
      <alignment horizontal="left" vertical="center" indent="1"/>
    </xf>
    <xf numFmtId="0" fontId="89" fillId="0" borderId="93" xfId="0" applyFont="1" applyBorder="1" applyProtection="1">
      <alignment vertical="center"/>
    </xf>
    <xf numFmtId="0" fontId="22" fillId="0" borderId="93" xfId="0" applyFont="1" applyBorder="1" applyAlignment="1" applyProtection="1">
      <alignment vertical="center" wrapText="1"/>
    </xf>
    <xf numFmtId="0" fontId="23" fillId="0" borderId="0" xfId="0" applyFont="1" applyAlignment="1" applyProtection="1">
      <alignment vertical="center"/>
    </xf>
    <xf numFmtId="0" fontId="22" fillId="0" borderId="23" xfId="0" applyFont="1" applyFill="1" applyBorder="1" applyProtection="1">
      <alignment vertical="center"/>
    </xf>
    <xf numFmtId="0" fontId="22" fillId="0" borderId="93" xfId="0" applyFont="1" applyFill="1" applyBorder="1" applyProtection="1">
      <alignment vertical="center"/>
    </xf>
    <xf numFmtId="0" fontId="28" fillId="4" borderId="0" xfId="0" applyFont="1" applyFill="1" applyProtection="1">
      <alignment vertical="center"/>
    </xf>
    <xf numFmtId="0" fontId="34" fillId="0" borderId="0" xfId="0" applyFont="1" applyAlignment="1" applyProtection="1">
      <alignment horizontal="right" vertical="center"/>
    </xf>
    <xf numFmtId="0" fontId="35" fillId="0" borderId="0" xfId="0" applyFont="1" applyProtection="1">
      <alignment vertical="center"/>
    </xf>
    <xf numFmtId="0" fontId="22" fillId="0" borderId="0" xfId="0" applyFont="1" applyFill="1" applyProtection="1">
      <alignment vertical="center"/>
    </xf>
    <xf numFmtId="0" fontId="22" fillId="2" borderId="21" xfId="0" applyFont="1" applyFill="1" applyBorder="1" applyAlignment="1" applyProtection="1">
      <alignment horizontal="left" vertical="center" indent="1"/>
    </xf>
    <xf numFmtId="0" fontId="64" fillId="0" borderId="0" xfId="0" applyFont="1" applyBorder="1" applyProtection="1">
      <alignment vertical="center"/>
    </xf>
    <xf numFmtId="0" fontId="63" fillId="0" borderId="0" xfId="0" applyFont="1" applyBorder="1" applyProtection="1">
      <alignment vertical="center"/>
    </xf>
    <xf numFmtId="0" fontId="21" fillId="0" borderId="0" xfId="0" applyFont="1" applyProtection="1">
      <alignment vertical="center"/>
    </xf>
    <xf numFmtId="0" fontId="31" fillId="0" borderId="36" xfId="0" applyFont="1" applyBorder="1" applyProtection="1">
      <alignment vertical="center"/>
    </xf>
    <xf numFmtId="0" fontId="62" fillId="0" borderId="0" xfId="0" applyFont="1" applyProtection="1">
      <alignment vertical="center"/>
    </xf>
    <xf numFmtId="0" fontId="89" fillId="0" borderId="23" xfId="0" applyFont="1" applyBorder="1" applyProtection="1">
      <alignment vertical="center"/>
    </xf>
    <xf numFmtId="183" fontId="22" fillId="0" borderId="27" xfId="0" applyNumberFormat="1" applyFont="1" applyBorder="1" applyAlignment="1" applyProtection="1">
      <alignment vertical="center" shrinkToFit="1"/>
    </xf>
    <xf numFmtId="0" fontId="92" fillId="0" borderId="23" xfId="0" applyFont="1" applyBorder="1" applyProtection="1">
      <alignment vertical="center"/>
    </xf>
    <xf numFmtId="183" fontId="22" fillId="0" borderId="30" xfId="0" applyNumberFormat="1" applyFont="1" applyBorder="1" applyAlignment="1" applyProtection="1">
      <alignment vertical="center" shrinkToFit="1"/>
    </xf>
    <xf numFmtId="183" fontId="22" fillId="0" borderId="221" xfId="0" applyNumberFormat="1" applyFont="1" applyBorder="1" applyAlignment="1" applyProtection="1">
      <alignment vertical="center" shrinkToFit="1"/>
    </xf>
    <xf numFmtId="0" fontId="22" fillId="0" borderId="35" xfId="0" applyFont="1" applyBorder="1" applyAlignment="1" applyProtection="1">
      <alignment horizontal="left" vertical="center" shrinkToFit="1"/>
    </xf>
    <xf numFmtId="0" fontId="22" fillId="0" borderId="35" xfId="0" applyFont="1" applyBorder="1" applyProtection="1">
      <alignment vertical="center"/>
    </xf>
    <xf numFmtId="0" fontId="33" fillId="0" borderId="8" xfId="0" applyFont="1" applyBorder="1" applyAlignment="1" applyProtection="1">
      <alignment horizontal="right" vertical="center"/>
      <protection locked="0"/>
    </xf>
    <xf numFmtId="0" fontId="22" fillId="9" borderId="28" xfId="0" applyFont="1" applyFill="1" applyBorder="1" applyAlignment="1" applyProtection="1">
      <alignment horizontal="center" vertical="center" wrapText="1"/>
      <protection locked="0"/>
    </xf>
    <xf numFmtId="49" fontId="47" fillId="9" borderId="0" xfId="6" applyNumberFormat="1" applyFont="1" applyFill="1" applyAlignment="1" applyProtection="1">
      <alignment vertical="center" wrapText="1"/>
      <protection hidden="1"/>
    </xf>
    <xf numFmtId="0" fontId="92" fillId="0" borderId="38" xfId="0" applyFont="1" applyBorder="1" applyAlignment="1">
      <alignment vertical="center"/>
    </xf>
    <xf numFmtId="0" fontId="207" fillId="0" borderId="238" xfId="0" applyFont="1" applyBorder="1" applyAlignment="1">
      <alignment horizontal="left" vertical="center" wrapText="1" readingOrder="1"/>
    </xf>
    <xf numFmtId="0" fontId="22" fillId="0" borderId="28" xfId="0" applyFont="1" applyBorder="1" applyAlignment="1" applyProtection="1">
      <alignment horizontal="left" vertical="center" indent="1"/>
      <protection locked="0"/>
    </xf>
    <xf numFmtId="0" fontId="38" fillId="10" borderId="6"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Border="1" applyAlignment="1" applyProtection="1">
      <alignment horizontal="left" vertical="center" indent="1"/>
    </xf>
    <xf numFmtId="49" fontId="22" fillId="0" borderId="41" xfId="0" applyNumberFormat="1" applyFont="1" applyBorder="1" applyAlignment="1" applyProtection="1">
      <alignment horizontal="left" vertical="center" indent="1" shrinkToFit="1"/>
      <protection locked="0"/>
    </xf>
    <xf numFmtId="49" fontId="22" fillId="0" borderId="165" xfId="0" applyNumberFormat="1" applyFont="1" applyBorder="1" applyAlignment="1" applyProtection="1">
      <alignment horizontal="left" vertical="center" indent="1" shrinkToFit="1"/>
      <protection locked="0"/>
    </xf>
    <xf numFmtId="0" fontId="22" fillId="0" borderId="38" xfId="0" applyFont="1" applyBorder="1" applyProtection="1">
      <alignment vertical="center"/>
    </xf>
    <xf numFmtId="0" fontId="38" fillId="0" borderId="0" xfId="0" applyNumberFormat="1" applyFont="1" applyBorder="1" applyAlignment="1" applyProtection="1">
      <alignment horizontal="left" vertical="center" indent="1" shrinkToFit="1"/>
    </xf>
    <xf numFmtId="0" fontId="38" fillId="0" borderId="0" xfId="0" applyFont="1" applyFill="1" applyBorder="1" applyAlignment="1" applyProtection="1">
      <alignment horizontal="center" vertical="center"/>
    </xf>
    <xf numFmtId="0" fontId="95" fillId="0" borderId="238" xfId="0" applyFont="1" applyBorder="1" applyAlignment="1">
      <alignment vertical="center" wrapText="1"/>
    </xf>
    <xf numFmtId="49" fontId="47" fillId="9" borderId="0" xfId="6" applyNumberFormat="1" applyFont="1" applyFill="1" applyAlignment="1" applyProtection="1">
      <alignment vertical="center" wrapText="1"/>
      <protection hidden="1"/>
    </xf>
    <xf numFmtId="49" fontId="47" fillId="9" borderId="0" xfId="6" applyNumberFormat="1" applyFont="1" applyFill="1" applyAlignment="1" applyProtection="1">
      <alignment horizontal="left" vertical="center"/>
      <protection hidden="1"/>
    </xf>
    <xf numFmtId="0" fontId="94" fillId="9" borderId="0" xfId="35" applyFont="1" applyFill="1" applyProtection="1">
      <alignment vertical="center"/>
      <protection hidden="1"/>
    </xf>
    <xf numFmtId="195" fontId="47" fillId="9" borderId="0" xfId="12" applyNumberFormat="1" applyFont="1" applyFill="1" applyProtection="1">
      <alignment vertical="center"/>
      <protection hidden="1"/>
    </xf>
    <xf numFmtId="49" fontId="94" fillId="9" borderId="0" xfId="6" applyNumberFormat="1" applyFont="1" applyFill="1" applyAlignment="1" applyProtection="1">
      <alignment vertical="top"/>
      <protection hidden="1"/>
    </xf>
    <xf numFmtId="0" fontId="65" fillId="9" borderId="0" xfId="6" applyFont="1" applyFill="1" applyAlignment="1" applyProtection="1">
      <alignment vertical="center" shrinkToFit="1"/>
      <protection hidden="1"/>
    </xf>
    <xf numFmtId="188" fontId="47" fillId="9" borderId="0" xfId="12" applyNumberFormat="1" applyFont="1" applyFill="1" applyAlignment="1" applyProtection="1">
      <alignment vertical="center" shrinkToFit="1"/>
    </xf>
    <xf numFmtId="38" fontId="141" fillId="0" borderId="0" xfId="1" applyFont="1" applyBorder="1">
      <alignment vertical="center"/>
    </xf>
    <xf numFmtId="218" fontId="123" fillId="0" borderId="99" xfId="1" applyNumberFormat="1" applyFont="1" applyFill="1" applyBorder="1" applyAlignment="1" applyProtection="1">
      <alignment horizontal="right" vertical="center"/>
    </xf>
    <xf numFmtId="38" fontId="47" fillId="0" borderId="6" xfId="1" applyFont="1" applyBorder="1" applyAlignment="1">
      <alignment horizontal="left" vertical="center" wrapText="1"/>
    </xf>
    <xf numFmtId="38" fontId="38" fillId="12" borderId="6" xfId="1" applyFont="1" applyFill="1" applyBorder="1">
      <alignment vertical="center"/>
    </xf>
    <xf numFmtId="38" fontId="47" fillId="0" borderId="6" xfId="1" applyFont="1" applyBorder="1" applyAlignment="1">
      <alignment horizontal="center" vertical="center"/>
    </xf>
    <xf numFmtId="38" fontId="38" fillId="21" borderId="6" xfId="1" applyFont="1" applyFill="1" applyBorder="1" applyProtection="1">
      <alignment vertical="center"/>
      <protection locked="0"/>
    </xf>
    <xf numFmtId="38" fontId="38" fillId="12" borderId="43" xfId="1" applyFont="1" applyFill="1" applyBorder="1">
      <alignment vertical="center"/>
    </xf>
    <xf numFmtId="38" fontId="142" fillId="0" borderId="38" xfId="1" applyFont="1" applyBorder="1" applyAlignment="1">
      <alignment vertical="top"/>
    </xf>
    <xf numFmtId="38" fontId="38" fillId="0" borderId="42" xfId="1" applyFont="1" applyBorder="1">
      <alignment vertical="center"/>
    </xf>
    <xf numFmtId="38" fontId="38" fillId="0" borderId="7" xfId="1" applyFont="1" applyBorder="1" applyAlignment="1">
      <alignment vertical="center" shrinkToFit="1"/>
    </xf>
    <xf numFmtId="38" fontId="38" fillId="0" borderId="8" xfId="1" applyFont="1" applyBorder="1">
      <alignment vertical="center"/>
    </xf>
    <xf numFmtId="218" fontId="123" fillId="0" borderId="6" xfId="1" applyNumberFormat="1" applyFont="1" applyFill="1" applyBorder="1" applyAlignment="1" applyProtection="1">
      <alignment horizontal="right" vertical="center"/>
    </xf>
    <xf numFmtId="0" fontId="156" fillId="9" borderId="0" xfId="6" applyFont="1" applyFill="1" applyBorder="1" applyAlignment="1">
      <alignment horizontal="left" vertical="center" shrinkToFit="1"/>
    </xf>
    <xf numFmtId="0" fontId="83" fillId="9" borderId="0" xfId="6" applyFont="1" applyFill="1" applyBorder="1" applyAlignment="1">
      <alignment horizontal="left" vertical="center"/>
    </xf>
    <xf numFmtId="0" fontId="151" fillId="0" borderId="0" xfId="6" applyFont="1" applyFill="1" applyBorder="1" applyAlignment="1">
      <alignment horizontal="center" vertical="center"/>
    </xf>
    <xf numFmtId="0" fontId="211" fillId="0" borderId="0" xfId="6" applyFont="1" applyFill="1" applyBorder="1" applyAlignment="1">
      <alignment horizontal="left" vertical="center"/>
    </xf>
    <xf numFmtId="0" fontId="209" fillId="9" borderId="264" xfId="0" applyFont="1" applyFill="1" applyBorder="1" applyAlignment="1" applyProtection="1">
      <alignment horizontal="left" vertical="center"/>
      <protection hidden="1"/>
    </xf>
    <xf numFmtId="0" fontId="95" fillId="9" borderId="265" xfId="0" applyFont="1" applyFill="1" applyBorder="1" applyAlignment="1" applyProtection="1">
      <alignment horizontal="left" vertical="center"/>
      <protection hidden="1"/>
    </xf>
    <xf numFmtId="0" fontId="209" fillId="9" borderId="93" xfId="0" applyFont="1" applyFill="1" applyBorder="1" applyAlignment="1" applyProtection="1">
      <alignment horizontal="left" vertical="center"/>
      <protection hidden="1"/>
    </xf>
    <xf numFmtId="0" fontId="214" fillId="9" borderId="23" xfId="0" applyFont="1" applyFill="1" applyBorder="1" applyAlignment="1" applyProtection="1">
      <alignment horizontal="left" vertical="center"/>
      <protection hidden="1"/>
    </xf>
    <xf numFmtId="0" fontId="214" fillId="9" borderId="0" xfId="0" applyFont="1" applyFill="1" applyBorder="1" applyAlignment="1" applyProtection="1">
      <alignment horizontal="left" vertical="center"/>
      <protection hidden="1"/>
    </xf>
    <xf numFmtId="0" fontId="94" fillId="3" borderId="181" xfId="0" applyFont="1" applyFill="1" applyBorder="1" applyAlignment="1" applyProtection="1">
      <alignment horizontal="center" vertical="center"/>
    </xf>
    <xf numFmtId="0" fontId="83" fillId="9" borderId="0" xfId="6" applyFont="1" applyFill="1" applyAlignment="1">
      <alignment vertical="center" wrapText="1"/>
    </xf>
    <xf numFmtId="0" fontId="83" fillId="9" borderId="0" xfId="6" applyFont="1" applyFill="1" applyAlignment="1">
      <alignment vertical="center" wrapText="1"/>
    </xf>
    <xf numFmtId="0" fontId="151" fillId="9" borderId="0" xfId="6" applyFont="1" applyFill="1" applyAlignment="1" applyProtection="1">
      <alignment vertical="top" wrapText="1"/>
    </xf>
    <xf numFmtId="0" fontId="197" fillId="0" borderId="0" xfId="6" applyFont="1" applyFill="1" applyBorder="1" applyAlignment="1">
      <alignment horizontal="left" vertical="center"/>
    </xf>
    <xf numFmtId="197" fontId="87" fillId="16" borderId="6" xfId="2" applyNumberFormat="1" applyFont="1" applyFill="1" applyBorder="1" applyAlignment="1">
      <alignment vertical="center" shrinkToFit="1"/>
    </xf>
    <xf numFmtId="197" fontId="87" fillId="15" borderId="6" xfId="2" applyNumberFormat="1" applyFont="1" applyFill="1" applyBorder="1" applyAlignment="1">
      <alignment vertical="center" shrinkToFit="1"/>
    </xf>
    <xf numFmtId="197" fontId="87" fillId="0" borderId="6" xfId="2" applyNumberFormat="1" applyFont="1" applyFill="1" applyBorder="1" applyAlignment="1">
      <alignment vertical="center" shrinkToFit="1"/>
    </xf>
    <xf numFmtId="198" fontId="210" fillId="9" borderId="43" xfId="6" applyNumberFormat="1" applyFont="1" applyFill="1" applyBorder="1" applyAlignment="1" applyProtection="1">
      <alignment vertical="center"/>
    </xf>
    <xf numFmtId="0" fontId="210" fillId="9" borderId="43" xfId="6" applyFont="1" applyFill="1" applyBorder="1" applyAlignment="1" applyProtection="1">
      <alignment vertical="center"/>
    </xf>
    <xf numFmtId="198" fontId="154" fillId="9" borderId="6" xfId="6" applyNumberFormat="1" applyFont="1" applyFill="1" applyBorder="1" applyAlignment="1">
      <alignment horizontal="right" vertical="center"/>
    </xf>
    <xf numFmtId="198" fontId="154" fillId="9" borderId="67" xfId="6" applyNumberFormat="1" applyFont="1" applyFill="1" applyBorder="1" applyAlignment="1">
      <alignment horizontal="right" vertical="center"/>
    </xf>
    <xf numFmtId="0" fontId="151" fillId="0" borderId="6" xfId="6" applyFont="1" applyBorder="1" applyProtection="1">
      <alignment vertical="center"/>
      <protection locked="0" hidden="1"/>
    </xf>
    <xf numFmtId="0" fontId="151" fillId="0" borderId="67" xfId="6" applyFont="1" applyBorder="1" applyProtection="1">
      <alignment vertical="center"/>
      <protection locked="0" hidden="1"/>
    </xf>
    <xf numFmtId="0" fontId="155" fillId="0" borderId="0" xfId="6" applyFont="1" applyFill="1" applyBorder="1" applyAlignment="1">
      <alignment horizontal="left" vertical="center"/>
    </xf>
    <xf numFmtId="0" fontId="99" fillId="0" borderId="37" xfId="6" applyFont="1" applyBorder="1">
      <alignment vertical="center"/>
    </xf>
    <xf numFmtId="0" fontId="146" fillId="0" borderId="37" xfId="6" applyFont="1" applyBorder="1" applyProtection="1">
      <alignment vertical="center"/>
      <protection hidden="1"/>
    </xf>
    <xf numFmtId="0" fontId="158" fillId="0" borderId="37" xfId="12" applyFont="1" applyBorder="1" applyProtection="1">
      <alignment vertical="center"/>
      <protection hidden="1"/>
    </xf>
    <xf numFmtId="0" fontId="155" fillId="0" borderId="37" xfId="12" applyFont="1" applyBorder="1" applyProtection="1">
      <alignment vertical="center"/>
      <protection hidden="1"/>
    </xf>
    <xf numFmtId="0" fontId="99" fillId="0" borderId="37" xfId="6" applyFont="1" applyBorder="1" applyProtection="1">
      <alignment vertical="center"/>
      <protection hidden="1"/>
    </xf>
    <xf numFmtId="0" fontId="99" fillId="0" borderId="36" xfId="6" applyFont="1" applyBorder="1" applyProtection="1">
      <alignment vertical="center"/>
      <protection hidden="1"/>
    </xf>
    <xf numFmtId="0" fontId="99" fillId="0" borderId="39" xfId="6" applyFont="1" applyBorder="1" applyProtection="1">
      <alignment vertical="center"/>
      <protection hidden="1"/>
    </xf>
    <xf numFmtId="0" fontId="156" fillId="0" borderId="39" xfId="6" applyFont="1" applyBorder="1" applyProtection="1">
      <alignment vertical="center"/>
      <protection hidden="1"/>
    </xf>
    <xf numFmtId="0" fontId="156" fillId="0" borderId="37" xfId="6" applyFont="1" applyBorder="1" applyProtection="1">
      <alignment vertical="center"/>
      <protection hidden="1"/>
    </xf>
    <xf numFmtId="0" fontId="122" fillId="0" borderId="37" xfId="6" applyFont="1" applyBorder="1" applyProtection="1">
      <alignment vertical="center"/>
      <protection hidden="1"/>
    </xf>
    <xf numFmtId="0" fontId="159" fillId="0" borderId="37" xfId="12" applyFont="1" applyBorder="1" applyProtection="1">
      <alignment vertical="center"/>
      <protection hidden="1"/>
    </xf>
    <xf numFmtId="0" fontId="150" fillId="0" borderId="37" xfId="12" applyFont="1" applyBorder="1" applyProtection="1">
      <alignment vertical="center"/>
      <protection hidden="1"/>
    </xf>
    <xf numFmtId="0" fontId="156" fillId="0" borderId="41" xfId="6" applyFont="1" applyBorder="1" applyProtection="1">
      <alignment vertical="center"/>
      <protection hidden="1"/>
    </xf>
    <xf numFmtId="198" fontId="151" fillId="16" borderId="6" xfId="6" applyNumberFormat="1" applyFont="1" applyFill="1" applyBorder="1" applyAlignment="1" applyProtection="1">
      <alignment vertical="center"/>
      <protection locked="0"/>
    </xf>
    <xf numFmtId="198" fontId="151" fillId="16" borderId="67" xfId="6" applyNumberFormat="1" applyFont="1" applyFill="1" applyBorder="1" applyAlignment="1" applyProtection="1">
      <alignment vertical="center"/>
      <protection locked="0"/>
    </xf>
    <xf numFmtId="197" fontId="87" fillId="25" borderId="6" xfId="2" applyNumberFormat="1" applyFont="1" applyFill="1" applyBorder="1" applyAlignment="1">
      <alignment vertical="center" shrinkToFit="1"/>
    </xf>
    <xf numFmtId="198" fontId="151" fillId="25" borderId="6" xfId="6" applyNumberFormat="1" applyFont="1" applyFill="1" applyBorder="1" applyAlignment="1" applyProtection="1">
      <alignment vertical="center"/>
      <protection locked="0"/>
    </xf>
    <xf numFmtId="198" fontId="151" fillId="25" borderId="67" xfId="6" applyNumberFormat="1" applyFont="1" applyFill="1" applyBorder="1" applyAlignment="1" applyProtection="1">
      <alignment vertical="center"/>
      <protection locked="0"/>
    </xf>
    <xf numFmtId="0" fontId="87" fillId="0" borderId="38" xfId="1255" applyNumberFormat="1" applyFont="1" applyFill="1" applyBorder="1" applyAlignment="1" applyProtection="1">
      <alignment vertical="center" wrapText="1" shrinkToFit="1"/>
    </xf>
    <xf numFmtId="0" fontId="87" fillId="0" borderId="0" xfId="1255" applyNumberFormat="1" applyFont="1" applyFill="1" applyBorder="1" applyAlignment="1" applyProtection="1">
      <alignment vertical="center" wrapText="1" shrinkToFit="1"/>
    </xf>
    <xf numFmtId="0" fontId="83" fillId="9" borderId="0" xfId="6" applyFont="1" applyFill="1" applyBorder="1" applyAlignment="1" applyProtection="1">
      <alignment vertical="center" wrapText="1"/>
    </xf>
    <xf numFmtId="0" fontId="124" fillId="0" borderId="38" xfId="6" applyFont="1" applyBorder="1" applyAlignment="1" applyProtection="1">
      <alignment horizontal="center" vertical="center"/>
    </xf>
    <xf numFmtId="0" fontId="124" fillId="0" borderId="0" xfId="6" applyFont="1" applyBorder="1" applyAlignment="1" applyProtection="1">
      <alignment horizontal="center" vertical="center"/>
    </xf>
    <xf numFmtId="38" fontId="58" fillId="0" borderId="6" xfId="1" applyFont="1" applyFill="1" applyBorder="1" applyAlignment="1">
      <alignment horizontal="right" vertical="center"/>
    </xf>
    <xf numFmtId="38" fontId="58" fillId="0" borderId="9" xfId="1" applyFont="1" applyBorder="1" applyAlignment="1">
      <alignment horizontal="right" vertical="center"/>
    </xf>
    <xf numFmtId="49" fontId="92" fillId="0" borderId="35" xfId="1256" applyNumberFormat="1" applyFont="1" applyFill="1" applyBorder="1" applyAlignment="1" applyProtection="1">
      <alignment horizontal="left" vertical="center" indent="1" shrinkToFit="1"/>
    </xf>
    <xf numFmtId="49" fontId="92" fillId="0" borderId="35" xfId="0" applyNumberFormat="1" applyFont="1" applyFill="1" applyBorder="1" applyAlignment="1" applyProtection="1">
      <alignment horizontal="left" vertical="center" indent="1" shrinkToFit="1"/>
    </xf>
    <xf numFmtId="0" fontId="149" fillId="9" borderId="39" xfId="6" applyFont="1" applyFill="1" applyBorder="1">
      <alignment vertical="center"/>
    </xf>
    <xf numFmtId="38" fontId="42" fillId="0" borderId="0" xfId="1" applyFont="1" applyAlignment="1">
      <alignment vertical="center"/>
    </xf>
    <xf numFmtId="0" fontId="215" fillId="0" borderId="0" xfId="1256" applyFont="1">
      <alignment vertical="center"/>
    </xf>
    <xf numFmtId="0" fontId="215" fillId="0" borderId="0" xfId="1256" applyFont="1" applyAlignment="1">
      <alignment vertical="center" wrapText="1"/>
    </xf>
    <xf numFmtId="0" fontId="216" fillId="0" borderId="0" xfId="1256" applyFont="1">
      <alignment vertical="center"/>
    </xf>
    <xf numFmtId="0" fontId="22" fillId="0" borderId="93" xfId="0" applyFont="1" applyBorder="1">
      <alignment vertical="center"/>
    </xf>
    <xf numFmtId="0" fontId="22" fillId="0" borderId="23" xfId="0" applyFont="1" applyBorder="1">
      <alignment vertical="center"/>
    </xf>
    <xf numFmtId="0" fontId="92" fillId="0" borderId="93" xfId="0" applyFont="1" applyBorder="1" applyAlignment="1">
      <alignment vertical="center" wrapText="1"/>
    </xf>
    <xf numFmtId="0" fontId="124" fillId="0" borderId="0" xfId="6" applyFont="1" applyAlignment="1">
      <alignment vertical="center"/>
    </xf>
    <xf numFmtId="0" fontId="124" fillId="9" borderId="0" xfId="6" applyFont="1" applyFill="1" applyAlignment="1">
      <alignment vertical="center"/>
    </xf>
    <xf numFmtId="38" fontId="91" fillId="0" borderId="45" xfId="1" applyFont="1" applyBorder="1" applyProtection="1">
      <alignment vertical="center"/>
      <protection locked="0"/>
    </xf>
    <xf numFmtId="183" fontId="192" fillId="0" borderId="163" xfId="0" applyNumberFormat="1" applyFont="1" applyBorder="1" applyAlignment="1" applyProtection="1">
      <alignment horizontal="right" vertical="center" shrinkToFit="1"/>
    </xf>
    <xf numFmtId="183" fontId="192" fillId="0" borderId="164" xfId="0" applyNumberFormat="1" applyFont="1" applyBorder="1" applyAlignment="1" applyProtection="1">
      <alignment horizontal="right" vertical="center" shrinkToFit="1"/>
    </xf>
    <xf numFmtId="0" fontId="22" fillId="3" borderId="24" xfId="0" applyFont="1" applyFill="1" applyBorder="1" applyAlignment="1" applyProtection="1">
      <alignment horizontal="center" vertical="center"/>
    </xf>
    <xf numFmtId="0" fontId="22" fillId="2" borderId="5" xfId="0" applyFont="1" applyFill="1" applyBorder="1" applyAlignment="1" applyProtection="1">
      <alignment horizontal="center" vertical="center" shrinkToFit="1"/>
    </xf>
    <xf numFmtId="0" fontId="22" fillId="2" borderId="20" xfId="0" applyFont="1" applyFill="1" applyBorder="1" applyAlignment="1" applyProtection="1">
      <alignment horizontal="center" vertical="center" shrinkToFit="1"/>
    </xf>
    <xf numFmtId="0" fontId="22" fillId="2" borderId="4" xfId="0" applyFont="1" applyFill="1" applyBorder="1" applyAlignment="1" applyProtection="1">
      <alignment horizontal="center" vertical="center" shrinkToFit="1"/>
    </xf>
    <xf numFmtId="0" fontId="22" fillId="2" borderId="19" xfId="0" applyFont="1" applyFill="1" applyBorder="1" applyAlignment="1" applyProtection="1">
      <alignment horizontal="center" vertical="center" shrinkToFit="1"/>
    </xf>
    <xf numFmtId="183" fontId="22" fillId="0" borderId="28" xfId="0" applyNumberFormat="1" applyFont="1" applyBorder="1" applyAlignment="1" applyProtection="1">
      <alignment horizontal="right" vertical="center" shrinkToFit="1"/>
      <protection locked="0"/>
    </xf>
    <xf numFmtId="183" fontId="22" fillId="0" borderId="29" xfId="0" applyNumberFormat="1" applyFont="1" applyBorder="1" applyAlignment="1" applyProtection="1">
      <alignment horizontal="right" vertical="center" shrinkToFit="1"/>
      <protection locked="0"/>
    </xf>
    <xf numFmtId="183" fontId="22" fillId="0" borderId="90" xfId="0" applyNumberFormat="1" applyFont="1" applyBorder="1" applyAlignment="1" applyProtection="1">
      <alignment horizontal="right" vertical="center" shrinkToFit="1"/>
      <protection locked="0"/>
    </xf>
    <xf numFmtId="183" fontId="22" fillId="0" borderId="91" xfId="0" applyNumberFormat="1" applyFont="1" applyBorder="1" applyAlignment="1" applyProtection="1">
      <alignment horizontal="right" vertical="center" shrinkToFit="1"/>
      <protection locked="0"/>
    </xf>
    <xf numFmtId="183" fontId="22" fillId="0" borderId="25" xfId="0" applyNumberFormat="1" applyFont="1" applyBorder="1" applyAlignment="1" applyProtection="1">
      <alignment horizontal="right" vertical="center" shrinkToFit="1"/>
      <protection locked="0"/>
    </xf>
    <xf numFmtId="183" fontId="22" fillId="0" borderId="26" xfId="0" applyNumberFormat="1" applyFont="1" applyBorder="1" applyAlignment="1" applyProtection="1">
      <alignment horizontal="right" vertical="center" shrinkToFit="1"/>
      <protection locked="0"/>
    </xf>
    <xf numFmtId="0" fontId="22" fillId="3" borderId="0" xfId="0" applyFont="1" applyFill="1" applyAlignment="1" applyProtection="1">
      <alignment horizontal="center" vertical="center" wrapText="1"/>
    </xf>
    <xf numFmtId="0" fontId="22" fillId="3" borderId="0" xfId="0" applyFont="1" applyFill="1" applyAlignment="1" applyProtection="1">
      <alignment horizontal="center" vertical="center"/>
    </xf>
    <xf numFmtId="0" fontId="22" fillId="2" borderId="2" xfId="0" applyFont="1" applyFill="1" applyBorder="1" applyAlignment="1" applyProtection="1">
      <alignment horizontal="center" vertical="center"/>
    </xf>
    <xf numFmtId="0" fontId="22" fillId="2" borderId="22" xfId="0" applyFont="1" applyFill="1" applyBorder="1" applyAlignment="1" applyProtection="1">
      <alignment horizontal="center" vertical="center"/>
    </xf>
    <xf numFmtId="176" fontId="22" fillId="0" borderId="25" xfId="0" applyNumberFormat="1" applyFont="1" applyBorder="1" applyAlignment="1" applyProtection="1">
      <alignment horizontal="left" vertical="center" indent="1" shrinkToFit="1"/>
      <protection locked="0"/>
    </xf>
    <xf numFmtId="176" fontId="22" fillId="0" borderId="26" xfId="0" applyNumberFormat="1" applyFont="1" applyBorder="1" applyAlignment="1" applyProtection="1">
      <alignment horizontal="left" vertical="center" indent="1" shrinkToFit="1"/>
      <protection locked="0"/>
    </xf>
    <xf numFmtId="176" fontId="22" fillId="0" borderId="27" xfId="0" applyNumberFormat="1" applyFont="1" applyBorder="1" applyAlignment="1" applyProtection="1">
      <alignment horizontal="left" vertical="center" indent="1" shrinkToFit="1"/>
      <protection locked="0"/>
    </xf>
    <xf numFmtId="49" fontId="22" fillId="0" borderId="28" xfId="0" applyNumberFormat="1" applyFont="1" applyBorder="1" applyAlignment="1" applyProtection="1">
      <alignment horizontal="left" vertical="center" indent="1" shrinkToFit="1"/>
      <protection locked="0"/>
    </xf>
    <xf numFmtId="49" fontId="22" fillId="0" borderId="29" xfId="0" applyNumberFormat="1" applyFont="1" applyBorder="1" applyAlignment="1" applyProtection="1">
      <alignment horizontal="left" vertical="center" indent="1" shrinkToFit="1"/>
      <protection locked="0"/>
    </xf>
    <xf numFmtId="49" fontId="22" fillId="0" borderId="30" xfId="0" applyNumberFormat="1" applyFont="1" applyBorder="1" applyAlignment="1" applyProtection="1">
      <alignment horizontal="left" vertical="center" indent="1" shrinkToFit="1"/>
      <protection locked="0"/>
    </xf>
    <xf numFmtId="49" fontId="92" fillId="0" borderId="31" xfId="1256" applyNumberFormat="1" applyFont="1" applyBorder="1" applyAlignment="1" applyProtection="1">
      <alignment horizontal="left" vertical="center" indent="1" shrinkToFit="1"/>
      <protection locked="0"/>
    </xf>
    <xf numFmtId="49" fontId="92" fillId="0" borderId="32" xfId="0" applyNumberFormat="1" applyFont="1" applyBorder="1" applyAlignment="1" applyProtection="1">
      <alignment horizontal="left" vertical="center" indent="1" shrinkToFit="1"/>
      <protection locked="0"/>
    </xf>
    <xf numFmtId="49" fontId="92" fillId="0" borderId="33" xfId="0" applyNumberFormat="1" applyFont="1" applyBorder="1" applyAlignment="1" applyProtection="1">
      <alignment horizontal="left" vertical="center" indent="1" shrinkToFit="1"/>
      <protection locked="0"/>
    </xf>
    <xf numFmtId="49" fontId="22" fillId="0" borderId="258" xfId="0" applyNumberFormat="1" applyFont="1" applyBorder="1" applyAlignment="1" applyProtection="1">
      <alignment horizontal="left" vertical="center" indent="1" shrinkToFit="1"/>
      <protection locked="0"/>
    </xf>
    <xf numFmtId="49" fontId="22" fillId="0" borderId="31" xfId="0" applyNumberFormat="1" applyFont="1" applyBorder="1" applyAlignment="1" applyProtection="1">
      <alignment horizontal="left" vertical="center" indent="1" shrinkToFit="1"/>
      <protection locked="0"/>
    </xf>
    <xf numFmtId="49" fontId="22" fillId="0" borderId="32" xfId="0" applyNumberFormat="1" applyFont="1" applyBorder="1" applyAlignment="1" applyProtection="1">
      <alignment horizontal="left" vertical="center" indent="1" shrinkToFit="1"/>
      <protection locked="0"/>
    </xf>
    <xf numFmtId="49" fontId="22" fillId="0" borderId="259" xfId="0" applyNumberFormat="1" applyFont="1" applyBorder="1" applyAlignment="1" applyProtection="1">
      <alignment horizontal="left" vertical="center" indent="1" shrinkToFit="1"/>
      <protection locked="0"/>
    </xf>
    <xf numFmtId="0" fontId="22" fillId="0" borderId="28" xfId="0" applyFont="1" applyBorder="1" applyAlignment="1" applyProtection="1">
      <alignment horizontal="left" vertical="center" indent="1"/>
      <protection locked="0"/>
    </xf>
    <xf numFmtId="0" fontId="22" fillId="0" borderId="29" xfId="0" applyFont="1" applyBorder="1" applyAlignment="1" applyProtection="1">
      <alignment horizontal="left" vertical="center" indent="1"/>
      <protection locked="0"/>
    </xf>
    <xf numFmtId="0" fontId="22" fillId="0" borderId="30" xfId="0" applyFont="1" applyBorder="1" applyAlignment="1" applyProtection="1">
      <alignment horizontal="left" vertical="center" indent="1"/>
      <protection locked="0"/>
    </xf>
    <xf numFmtId="49" fontId="22" fillId="0" borderId="25" xfId="0" applyNumberFormat="1" applyFont="1" applyBorder="1" applyAlignment="1" applyProtection="1">
      <alignment horizontal="left" vertical="center" indent="1" shrinkToFit="1"/>
      <protection locked="0"/>
    </xf>
    <xf numFmtId="49" fontId="22" fillId="0" borderId="26" xfId="0" applyNumberFormat="1" applyFont="1" applyBorder="1" applyAlignment="1" applyProtection="1">
      <alignment horizontal="left" vertical="center" indent="1" shrinkToFit="1"/>
      <protection locked="0"/>
    </xf>
    <xf numFmtId="49" fontId="22" fillId="0" borderId="27" xfId="0" applyNumberFormat="1" applyFont="1" applyBorder="1" applyAlignment="1" applyProtection="1">
      <alignment horizontal="left" vertical="center" indent="1" shrinkToFit="1"/>
      <protection locked="0"/>
    </xf>
    <xf numFmtId="0" fontId="28" fillId="4" borderId="1" xfId="0" applyFont="1" applyFill="1" applyBorder="1" applyProtection="1">
      <alignment vertical="center"/>
    </xf>
    <xf numFmtId="0" fontId="172" fillId="0" borderId="0" xfId="0" applyFont="1" applyProtection="1">
      <alignment vertical="center"/>
    </xf>
    <xf numFmtId="0" fontId="28" fillId="4" borderId="37" xfId="0" applyFont="1" applyFill="1" applyBorder="1" applyAlignment="1" applyProtection="1">
      <alignment horizontal="center" vertical="center"/>
    </xf>
    <xf numFmtId="0" fontId="22" fillId="0" borderId="14" xfId="0" applyFont="1" applyBorder="1" applyAlignment="1" applyProtection="1">
      <alignment horizontal="left" vertical="center" wrapText="1" indent="1"/>
      <protection locked="0"/>
    </xf>
    <xf numFmtId="0" fontId="22" fillId="0" borderId="10" xfId="0" applyFont="1" applyBorder="1" applyAlignment="1" applyProtection="1">
      <alignment horizontal="left" vertical="center" wrapText="1" indent="1"/>
      <protection locked="0"/>
    </xf>
    <xf numFmtId="0" fontId="22" fillId="0" borderId="15" xfId="0" applyFont="1" applyBorder="1" applyAlignment="1" applyProtection="1">
      <alignment horizontal="left" vertical="center" wrapText="1" indent="1"/>
      <protection locked="0"/>
    </xf>
    <xf numFmtId="0" fontId="21" fillId="0" borderId="35" xfId="0" applyFont="1" applyBorder="1" applyAlignment="1" applyProtection="1">
      <alignment horizontal="center" vertical="center" shrinkToFit="1"/>
    </xf>
    <xf numFmtId="0" fontId="0" fillId="0" borderId="0" xfId="0" applyProtection="1">
      <alignment vertical="center"/>
    </xf>
    <xf numFmtId="0" fontId="61" fillId="4" borderId="37" xfId="0" applyFont="1" applyFill="1" applyBorder="1" applyProtection="1">
      <alignment vertical="center"/>
    </xf>
    <xf numFmtId="0" fontId="22" fillId="0" borderId="28" xfId="0" applyFont="1" applyBorder="1" applyAlignment="1" applyProtection="1">
      <alignment horizontal="left" vertical="center" indent="1" shrinkToFit="1"/>
      <protection locked="0"/>
    </xf>
    <xf numFmtId="0" fontId="22" fillId="0" borderId="29" xfId="0" applyFont="1" applyBorder="1" applyAlignment="1" applyProtection="1">
      <alignment horizontal="left" vertical="center" indent="1" shrinkToFit="1"/>
      <protection locked="0"/>
    </xf>
    <xf numFmtId="0" fontId="22" fillId="0" borderId="30" xfId="0" applyFont="1" applyBorder="1" applyAlignment="1" applyProtection="1">
      <alignment horizontal="left" vertical="center" indent="1" shrinkToFit="1"/>
      <protection locked="0"/>
    </xf>
    <xf numFmtId="49" fontId="22" fillId="0" borderId="33" xfId="0" applyNumberFormat="1" applyFont="1" applyBorder="1" applyAlignment="1" applyProtection="1">
      <alignment horizontal="left" vertical="center" indent="1" shrinkToFit="1"/>
      <protection locked="0"/>
    </xf>
    <xf numFmtId="0" fontId="22" fillId="3" borderId="252" xfId="0" applyFont="1" applyFill="1" applyBorder="1" applyAlignment="1" applyProtection="1">
      <alignment horizontal="center" vertical="center" wrapText="1"/>
    </xf>
    <xf numFmtId="0" fontId="22" fillId="3" borderId="24" xfId="0" applyFont="1" applyFill="1" applyBorder="1" applyAlignment="1" applyProtection="1">
      <alignment horizontal="center" vertical="center" wrapText="1"/>
    </xf>
    <xf numFmtId="0" fontId="22" fillId="2" borderId="3" xfId="0" applyFont="1" applyFill="1" applyBorder="1" applyAlignment="1" applyProtection="1">
      <alignment horizontal="center" vertical="center" shrinkToFit="1"/>
    </xf>
    <xf numFmtId="0" fontId="22" fillId="2" borderId="21" xfId="0" applyFont="1" applyFill="1" applyBorder="1" applyAlignment="1" applyProtection="1">
      <alignment horizontal="center" vertical="center" shrinkToFit="1"/>
    </xf>
    <xf numFmtId="0" fontId="22" fillId="0" borderId="16" xfId="0" applyFont="1" applyBorder="1" applyAlignment="1" applyProtection="1">
      <alignment horizontal="left" vertical="center" wrapText="1" indent="1"/>
      <protection locked="0"/>
    </xf>
    <xf numFmtId="0" fontId="22" fillId="0" borderId="17" xfId="0" applyFont="1" applyBorder="1" applyAlignment="1" applyProtection="1">
      <alignment horizontal="left" vertical="center" wrapText="1" indent="1"/>
      <protection locked="0"/>
    </xf>
    <xf numFmtId="0" fontId="22" fillId="0" borderId="18" xfId="0" applyFont="1" applyBorder="1" applyAlignment="1" applyProtection="1">
      <alignment horizontal="left" vertical="center" wrapText="1" indent="1"/>
      <protection locked="0"/>
    </xf>
    <xf numFmtId="0" fontId="22" fillId="0" borderId="25" xfId="0" applyFont="1" applyBorder="1" applyAlignment="1" applyProtection="1">
      <alignment horizontal="left" vertical="center" indent="1" shrinkToFit="1"/>
      <protection locked="0"/>
    </xf>
    <xf numFmtId="0" fontId="22" fillId="0" borderId="26" xfId="0" applyFont="1" applyBorder="1" applyAlignment="1" applyProtection="1">
      <alignment horizontal="left" vertical="center" indent="1" shrinkToFit="1"/>
      <protection locked="0"/>
    </xf>
    <xf numFmtId="0" fontId="22" fillId="0" borderId="27" xfId="0" applyFont="1" applyBorder="1" applyAlignment="1" applyProtection="1">
      <alignment horizontal="left" vertical="center" indent="1" shrinkToFit="1"/>
      <protection locked="0"/>
    </xf>
    <xf numFmtId="0" fontId="22" fillId="0" borderId="12" xfId="0" applyFont="1" applyFill="1" applyBorder="1" applyProtection="1">
      <alignment vertical="center"/>
    </xf>
    <xf numFmtId="0" fontId="22" fillId="0" borderId="13" xfId="0" applyFont="1" applyFill="1" applyBorder="1" applyProtection="1">
      <alignment vertical="center"/>
    </xf>
    <xf numFmtId="56" fontId="22" fillId="0" borderId="17" xfId="0" applyNumberFormat="1" applyFont="1" applyBorder="1" applyProtection="1">
      <alignment vertical="center"/>
    </xf>
    <xf numFmtId="56" fontId="22" fillId="0" borderId="37" xfId="0" applyNumberFormat="1" applyFont="1" applyBorder="1" applyProtection="1">
      <alignment vertical="center"/>
    </xf>
    <xf numFmtId="56" fontId="22" fillId="0" borderId="41" xfId="0" applyNumberFormat="1" applyFont="1" applyBorder="1" applyProtection="1">
      <alignment vertical="center"/>
    </xf>
    <xf numFmtId="0" fontId="28" fillId="4" borderId="0" xfId="0" applyFont="1" applyFill="1" applyBorder="1" applyProtection="1">
      <alignment vertical="center"/>
    </xf>
    <xf numFmtId="56" fontId="22" fillId="0" borderId="8" xfId="0" applyNumberFormat="1" applyFont="1" applyBorder="1" applyProtection="1">
      <alignment vertical="center"/>
    </xf>
    <xf numFmtId="56" fontId="22" fillId="0" borderId="9" xfId="0" applyNumberFormat="1" applyFont="1" applyBorder="1" applyProtection="1">
      <alignment vertical="center"/>
    </xf>
    <xf numFmtId="0" fontId="62" fillId="0" borderId="35" xfId="0" applyFont="1" applyBorder="1" applyAlignment="1" applyProtection="1">
      <alignment horizontal="center" vertical="center" shrinkToFit="1"/>
    </xf>
    <xf numFmtId="0" fontId="28" fillId="4" borderId="1" xfId="0" applyFont="1" applyFill="1" applyBorder="1" applyAlignment="1" applyProtection="1">
      <alignment horizontal="left" vertical="center"/>
    </xf>
    <xf numFmtId="0" fontId="28" fillId="4" borderId="0" xfId="0" applyFont="1" applyFill="1" applyBorder="1" applyAlignment="1" applyProtection="1">
      <alignment horizontal="left" vertical="center"/>
    </xf>
    <xf numFmtId="0" fontId="63" fillId="0" borderId="35" xfId="0" applyFont="1" applyBorder="1" applyAlignment="1" applyProtection="1">
      <alignment horizontal="center" vertical="center" shrinkToFit="1"/>
    </xf>
    <xf numFmtId="0" fontId="22" fillId="0" borderId="7" xfId="0" applyFont="1" applyBorder="1" applyAlignment="1" applyProtection="1">
      <alignment horizontal="left" vertical="center" indent="1" shrinkToFit="1"/>
      <protection locked="0"/>
    </xf>
    <xf numFmtId="0" fontId="22" fillId="0" borderId="8" xfId="0" applyFont="1" applyBorder="1" applyAlignment="1" applyProtection="1">
      <alignment horizontal="left" vertical="center" indent="1" shrinkToFit="1"/>
      <protection locked="0"/>
    </xf>
    <xf numFmtId="0" fontId="22" fillId="0" borderId="9" xfId="0" applyFont="1" applyBorder="1" applyAlignment="1" applyProtection="1">
      <alignment horizontal="left" vertical="center" indent="1" shrinkToFit="1"/>
      <protection locked="0"/>
    </xf>
    <xf numFmtId="179" fontId="22" fillId="0" borderId="7" xfId="0" applyNumberFormat="1" applyFont="1" applyBorder="1" applyAlignment="1" applyProtection="1">
      <alignment horizontal="left" vertical="center" indent="1" shrinkToFit="1"/>
      <protection locked="0"/>
    </xf>
    <xf numFmtId="179" fontId="22" fillId="0" borderId="8" xfId="0" applyNumberFormat="1" applyFont="1" applyBorder="1" applyAlignment="1" applyProtection="1">
      <alignment horizontal="left" vertical="center" indent="1" shrinkToFit="1"/>
      <protection locked="0"/>
    </xf>
    <xf numFmtId="179" fontId="22" fillId="0" borderId="9" xfId="0" applyNumberFormat="1" applyFont="1" applyBorder="1" applyAlignment="1" applyProtection="1">
      <alignment horizontal="left" vertical="center" indent="1" shrinkToFit="1"/>
      <protection locked="0"/>
    </xf>
    <xf numFmtId="176" fontId="22" fillId="0" borderId="28" xfId="0" applyNumberFormat="1" applyFont="1" applyBorder="1" applyAlignment="1" applyProtection="1">
      <alignment horizontal="left" vertical="center" indent="1" shrinkToFit="1"/>
      <protection locked="0"/>
    </xf>
    <xf numFmtId="176" fontId="22" fillId="0" borderId="29" xfId="0" applyNumberFormat="1" applyFont="1" applyBorder="1" applyAlignment="1" applyProtection="1">
      <alignment horizontal="left" vertical="center" indent="1" shrinkToFit="1"/>
      <protection locked="0"/>
    </xf>
    <xf numFmtId="176" fontId="22" fillId="0" borderId="30" xfId="0" applyNumberFormat="1" applyFont="1" applyBorder="1" applyAlignment="1" applyProtection="1">
      <alignment horizontal="left" vertical="center" indent="1" shrinkToFit="1"/>
      <protection locked="0"/>
    </xf>
    <xf numFmtId="0" fontId="22" fillId="0" borderId="7" xfId="0" applyFont="1" applyBorder="1" applyAlignment="1" applyProtection="1">
      <alignment horizontal="left" vertical="center" indent="1"/>
      <protection locked="0"/>
    </xf>
    <xf numFmtId="0" fontId="22" fillId="0" borderId="8" xfId="0" applyFont="1" applyBorder="1" applyAlignment="1" applyProtection="1">
      <alignment horizontal="left" vertical="center" indent="1"/>
      <protection locked="0"/>
    </xf>
    <xf numFmtId="0" fontId="22" fillId="0" borderId="9" xfId="0" applyFont="1" applyBorder="1" applyAlignment="1" applyProtection="1">
      <alignment horizontal="left" vertical="center" indent="1"/>
      <protection locked="0"/>
    </xf>
    <xf numFmtId="58" fontId="22" fillId="0" borderId="7" xfId="0" applyNumberFormat="1" applyFont="1" applyBorder="1" applyAlignment="1" applyProtection="1">
      <alignment horizontal="left" vertical="center" indent="1" shrinkToFit="1"/>
      <protection locked="0"/>
    </xf>
    <xf numFmtId="58" fontId="22" fillId="0" borderId="8" xfId="0" applyNumberFormat="1" applyFont="1" applyBorder="1" applyAlignment="1" applyProtection="1">
      <alignment horizontal="left" vertical="center" indent="1" shrinkToFit="1"/>
      <protection locked="0"/>
    </xf>
    <xf numFmtId="58" fontId="22" fillId="0" borderId="9" xfId="0" applyNumberFormat="1" applyFont="1" applyBorder="1" applyAlignment="1" applyProtection="1">
      <alignment horizontal="left" vertical="center" indent="1" shrinkToFit="1"/>
      <protection locked="0"/>
    </xf>
    <xf numFmtId="49" fontId="22" fillId="0" borderId="7" xfId="0" applyNumberFormat="1" applyFont="1" applyBorder="1" applyAlignment="1" applyProtection="1">
      <alignment horizontal="left" vertical="center" indent="1" shrinkToFit="1"/>
      <protection locked="0"/>
    </xf>
    <xf numFmtId="49" fontId="22" fillId="0" borderId="8" xfId="0" applyNumberFormat="1" applyFont="1" applyBorder="1" applyAlignment="1" applyProtection="1">
      <alignment horizontal="left" vertical="center" indent="1" shrinkToFit="1"/>
      <protection locked="0"/>
    </xf>
    <xf numFmtId="49" fontId="22" fillId="0" borderId="9" xfId="0" applyNumberFormat="1" applyFont="1" applyBorder="1" applyAlignment="1" applyProtection="1">
      <alignment horizontal="left" vertical="center" indent="1" shrinkToFit="1"/>
      <protection locked="0"/>
    </xf>
    <xf numFmtId="0" fontId="22" fillId="0" borderId="258" xfId="0" applyFont="1" applyBorder="1" applyAlignment="1" applyProtection="1">
      <alignment horizontal="left" vertical="center" indent="1" shrinkToFit="1"/>
      <protection locked="0"/>
    </xf>
    <xf numFmtId="0" fontId="22" fillId="0" borderId="31" xfId="0" applyFont="1" applyBorder="1" applyAlignment="1" applyProtection="1">
      <alignment horizontal="left" vertical="center" indent="1" shrinkToFit="1"/>
      <protection locked="0"/>
    </xf>
    <xf numFmtId="0" fontId="22" fillId="0" borderId="32" xfId="0" applyFont="1" applyBorder="1" applyAlignment="1" applyProtection="1">
      <alignment horizontal="left" vertical="center" indent="1" shrinkToFit="1"/>
      <protection locked="0"/>
    </xf>
    <xf numFmtId="0" fontId="22" fillId="0" borderId="259" xfId="0" applyFont="1" applyBorder="1" applyAlignment="1" applyProtection="1">
      <alignment horizontal="left" vertical="center" indent="1" shrinkToFit="1"/>
      <protection locked="0"/>
    </xf>
    <xf numFmtId="0" fontId="22" fillId="0" borderId="0" xfId="0" applyFont="1" applyAlignment="1" applyProtection="1">
      <alignment horizontal="left" vertical="center" indent="1"/>
      <protection locked="0"/>
    </xf>
    <xf numFmtId="178" fontId="22" fillId="0" borderId="7" xfId="0" applyNumberFormat="1" applyFont="1" applyBorder="1" applyAlignment="1" applyProtection="1">
      <alignment horizontal="left" vertical="center" indent="1" shrinkToFit="1"/>
      <protection locked="0"/>
    </xf>
    <xf numFmtId="178" fontId="22" fillId="0" borderId="8" xfId="0" applyNumberFormat="1" applyFont="1" applyBorder="1" applyAlignment="1" applyProtection="1">
      <alignment horizontal="left" vertical="center" indent="1" shrinkToFit="1"/>
      <protection locked="0"/>
    </xf>
    <xf numFmtId="0" fontId="22" fillId="2" borderId="4" xfId="0" applyFont="1" applyFill="1" applyBorder="1" applyAlignment="1" applyProtection="1">
      <alignment horizontal="center" vertical="center" wrapText="1" shrinkToFit="1"/>
    </xf>
    <xf numFmtId="0" fontId="63" fillId="0" borderId="0" xfId="0" applyFont="1" applyBorder="1" applyAlignment="1" applyProtection="1">
      <alignment horizontal="center" vertical="center" shrinkToFit="1"/>
    </xf>
    <xf numFmtId="0" fontId="28" fillId="4" borderId="37" xfId="0" applyFont="1" applyFill="1" applyBorder="1" applyAlignment="1" applyProtection="1">
      <alignment horizontal="left" vertical="center"/>
    </xf>
    <xf numFmtId="0" fontId="28" fillId="4" borderId="0" xfId="0" applyFont="1" applyFill="1" applyProtection="1">
      <alignment vertical="center"/>
    </xf>
    <xf numFmtId="0" fontId="22" fillId="2" borderId="135" xfId="0" applyFont="1" applyFill="1" applyBorder="1" applyAlignment="1" applyProtection="1">
      <alignment horizontal="center" vertical="center" shrinkToFit="1"/>
    </xf>
    <xf numFmtId="0" fontId="22" fillId="2" borderId="39" xfId="0" applyFont="1" applyFill="1" applyBorder="1" applyAlignment="1" applyProtection="1">
      <alignment horizontal="center" vertical="center" shrinkToFit="1"/>
    </xf>
    <xf numFmtId="49" fontId="97" fillId="0" borderId="7" xfId="0" applyNumberFormat="1" applyFont="1" applyBorder="1" applyAlignment="1" applyProtection="1">
      <alignment horizontal="left" vertical="center" indent="1" shrinkToFit="1"/>
      <protection locked="0"/>
    </xf>
    <xf numFmtId="49" fontId="92" fillId="0" borderId="8" xfId="0" applyNumberFormat="1" applyFont="1" applyBorder="1" applyAlignment="1" applyProtection="1">
      <alignment horizontal="left" vertical="center" indent="1" shrinkToFit="1"/>
      <protection locked="0"/>
    </xf>
    <xf numFmtId="0" fontId="92" fillId="2" borderId="5" xfId="0" applyFont="1" applyFill="1" applyBorder="1" applyAlignment="1" applyProtection="1">
      <alignment horizontal="center" vertical="center" wrapText="1" shrinkToFit="1"/>
    </xf>
    <xf numFmtId="0" fontId="92" fillId="2" borderId="20" xfId="0" applyFont="1" applyFill="1" applyBorder="1" applyAlignment="1" applyProtection="1">
      <alignment horizontal="center" vertical="center" shrinkToFit="1"/>
    </xf>
    <xf numFmtId="0" fontId="92" fillId="2" borderId="5" xfId="0" applyFont="1" applyFill="1" applyBorder="1" applyAlignment="1" applyProtection="1">
      <alignment horizontal="center" vertical="center" shrinkToFit="1"/>
    </xf>
    <xf numFmtId="0" fontId="92" fillId="2" borderId="4" xfId="0" applyFont="1" applyFill="1" applyBorder="1" applyAlignment="1" applyProtection="1">
      <alignment horizontal="center" vertical="center" shrinkToFit="1"/>
    </xf>
    <xf numFmtId="0" fontId="92" fillId="2" borderId="19" xfId="0" applyFont="1" applyFill="1" applyBorder="1" applyAlignment="1" applyProtection="1">
      <alignment horizontal="center" vertical="center" shrinkToFit="1"/>
    </xf>
    <xf numFmtId="0" fontId="92" fillId="2" borderId="22" xfId="0" applyFont="1" applyFill="1" applyBorder="1" applyAlignment="1" applyProtection="1">
      <alignment horizontal="center" vertical="center" wrapText="1" shrinkToFit="1"/>
    </xf>
    <xf numFmtId="0" fontId="92" fillId="2" borderId="251" xfId="0" applyFont="1" applyFill="1" applyBorder="1" applyAlignment="1" applyProtection="1">
      <alignment horizontal="center" vertical="center" shrinkToFit="1"/>
    </xf>
    <xf numFmtId="0" fontId="92" fillId="2" borderId="162" xfId="0" applyFont="1" applyFill="1" applyBorder="1" applyAlignment="1" applyProtection="1">
      <alignment horizontal="center" vertical="center" shrinkToFit="1"/>
    </xf>
    <xf numFmtId="49" fontId="22" fillId="0" borderId="7" xfId="0" applyNumberFormat="1" applyFont="1" applyBorder="1" applyAlignment="1" applyProtection="1">
      <alignment horizontal="left" vertical="center" wrapText="1" indent="1" shrinkToFit="1"/>
      <protection locked="0"/>
    </xf>
    <xf numFmtId="49" fontId="22" fillId="0" borderId="8" xfId="0" applyNumberFormat="1" applyFont="1" applyBorder="1" applyAlignment="1" applyProtection="1">
      <alignment horizontal="left" vertical="center" wrapText="1" indent="1" shrinkToFit="1"/>
      <protection locked="0"/>
    </xf>
    <xf numFmtId="177" fontId="22" fillId="0" borderId="7" xfId="0" applyNumberFormat="1" applyFont="1" applyBorder="1" applyAlignment="1" applyProtection="1">
      <alignment horizontal="left" vertical="center" indent="1"/>
      <protection locked="0"/>
    </xf>
    <xf numFmtId="177" fontId="22" fillId="0" borderId="8" xfId="0" applyNumberFormat="1" applyFont="1" applyBorder="1" applyAlignment="1" applyProtection="1">
      <alignment horizontal="left" vertical="center" indent="1"/>
      <protection locked="0"/>
    </xf>
    <xf numFmtId="178" fontId="22" fillId="0" borderId="34" xfId="0" applyNumberFormat="1" applyFont="1" applyBorder="1" applyAlignment="1" applyProtection="1">
      <alignment horizontal="left" vertical="center" indent="1" shrinkToFit="1"/>
      <protection locked="0"/>
    </xf>
    <xf numFmtId="178" fontId="22" fillId="0" borderId="35" xfId="0" applyNumberFormat="1" applyFont="1" applyBorder="1" applyAlignment="1" applyProtection="1">
      <alignment horizontal="left" vertical="center" indent="1" shrinkToFit="1"/>
      <protection locked="0"/>
    </xf>
    <xf numFmtId="0" fontId="60" fillId="4" borderId="37" xfId="0" applyFont="1" applyFill="1" applyBorder="1" applyProtection="1">
      <alignment vertical="center"/>
    </xf>
    <xf numFmtId="0" fontId="22" fillId="2" borderId="251" xfId="0" applyFont="1" applyFill="1" applyBorder="1" applyAlignment="1" applyProtection="1">
      <alignment horizontal="center" vertical="center"/>
    </xf>
    <xf numFmtId="0" fontId="22" fillId="2" borderId="162" xfId="0" applyFont="1" applyFill="1" applyBorder="1" applyAlignment="1" applyProtection="1">
      <alignment horizontal="center" vertical="center"/>
    </xf>
    <xf numFmtId="49" fontId="22" fillId="0" borderId="40" xfId="0" applyNumberFormat="1" applyFont="1" applyBorder="1" applyAlignment="1" applyProtection="1">
      <alignment horizontal="left" vertical="center" indent="1" shrinkToFit="1"/>
      <protection locked="0"/>
    </xf>
    <xf numFmtId="49" fontId="22" fillId="0" borderId="37" xfId="0" applyNumberFormat="1" applyFont="1" applyBorder="1" applyAlignment="1" applyProtection="1">
      <alignment horizontal="left" vertical="center" indent="1" shrinkToFit="1"/>
      <protection locked="0"/>
    </xf>
    <xf numFmtId="49" fontId="22" fillId="0" borderId="260" xfId="0" applyNumberFormat="1" applyFont="1" applyBorder="1" applyAlignment="1" applyProtection="1">
      <alignment horizontal="left" vertical="center" indent="1" shrinkToFit="1"/>
      <protection locked="0"/>
    </xf>
    <xf numFmtId="0" fontId="23" fillId="4" borderId="0" xfId="0" applyFont="1" applyFill="1" applyProtection="1">
      <alignment vertical="center"/>
    </xf>
    <xf numFmtId="0" fontId="90" fillId="0" borderId="6" xfId="0" applyFont="1" applyBorder="1" applyAlignment="1">
      <alignment vertical="center" wrapText="1"/>
    </xf>
    <xf numFmtId="0" fontId="92" fillId="0" borderId="38" xfId="0" applyFont="1" applyBorder="1">
      <alignment vertical="center"/>
    </xf>
    <xf numFmtId="0" fontId="92" fillId="0" borderId="38" xfId="0" applyFont="1" applyBorder="1" applyAlignment="1">
      <alignment horizontal="left" vertical="center"/>
    </xf>
    <xf numFmtId="0" fontId="92" fillId="0" borderId="6" xfId="0" applyFont="1" applyBorder="1">
      <alignment vertical="center"/>
    </xf>
    <xf numFmtId="0" fontId="38" fillId="0" borderId="0" xfId="0" applyNumberFormat="1" applyFont="1" applyAlignment="1" applyProtection="1">
      <alignment vertical="top" wrapText="1"/>
    </xf>
    <xf numFmtId="0" fontId="47" fillId="0" borderId="6" xfId="0" applyNumberFormat="1" applyFont="1" applyBorder="1" applyAlignment="1" applyProtection="1">
      <alignment horizontal="left" vertical="center" shrinkToFit="1"/>
      <protection locked="0"/>
    </xf>
    <xf numFmtId="180" fontId="38" fillId="0" borderId="0" xfId="0" applyNumberFormat="1" applyFont="1" applyAlignment="1" applyProtection="1">
      <alignment horizontal="right" vertical="center"/>
    </xf>
    <xf numFmtId="0" fontId="38" fillId="0" borderId="0" xfId="0" applyNumberFormat="1" applyFont="1" applyAlignment="1" applyProtection="1">
      <alignment horizontal="center" vertical="center"/>
    </xf>
    <xf numFmtId="0" fontId="38" fillId="5" borderId="6" xfId="0" applyNumberFormat="1" applyFont="1" applyFill="1" applyBorder="1" applyAlignment="1" applyProtection="1">
      <alignment horizontal="center" vertical="center"/>
    </xf>
    <xf numFmtId="0" fontId="81" fillId="0" borderId="0" xfId="0" applyNumberFormat="1" applyFont="1" applyFill="1" applyAlignment="1" applyProtection="1">
      <alignment vertical="center" wrapText="1"/>
    </xf>
    <xf numFmtId="182" fontId="38" fillId="0" borderId="0" xfId="0" applyNumberFormat="1" applyFont="1" applyAlignment="1" applyProtection="1">
      <alignment horizontal="left" vertical="center" indent="1"/>
    </xf>
    <xf numFmtId="0" fontId="38" fillId="0" borderId="0" xfId="0" applyNumberFormat="1" applyFont="1" applyAlignment="1" applyProtection="1">
      <alignment horizontal="left" vertical="center" wrapText="1" indent="1" shrinkToFit="1"/>
    </xf>
    <xf numFmtId="0" fontId="38" fillId="0" borderId="0" xfId="0" applyNumberFormat="1" applyFont="1" applyAlignment="1" applyProtection="1">
      <alignment horizontal="left" vertical="center" indent="1" shrinkToFit="1"/>
    </xf>
    <xf numFmtId="179" fontId="38" fillId="0" borderId="0" xfId="0" applyNumberFormat="1" applyFont="1" applyAlignment="1" applyProtection="1">
      <alignment horizontal="left" vertical="center" indent="1"/>
    </xf>
    <xf numFmtId="180" fontId="38" fillId="0" borderId="0" xfId="0" applyNumberFormat="1" applyFont="1" applyFill="1" applyAlignment="1" applyProtection="1">
      <alignment horizontal="left" vertical="center"/>
    </xf>
    <xf numFmtId="180" fontId="38" fillId="0" borderId="0" xfId="0" applyNumberFormat="1" applyFont="1" applyAlignment="1" applyProtection="1">
      <alignment horizontal="left" vertical="center"/>
    </xf>
    <xf numFmtId="0" fontId="81" fillId="0" borderId="0" xfId="0" applyNumberFormat="1" applyFont="1" applyAlignment="1" applyProtection="1">
      <alignment horizontal="center" vertical="center" wrapText="1"/>
    </xf>
    <xf numFmtId="0" fontId="81" fillId="0" borderId="0" xfId="0" applyNumberFormat="1" applyFont="1" applyAlignment="1" applyProtection="1">
      <alignment horizontal="center" vertical="center"/>
    </xf>
    <xf numFmtId="0" fontId="38" fillId="0" borderId="0" xfId="0" applyNumberFormat="1" applyFont="1" applyAlignment="1" applyProtection="1">
      <alignment horizontal="left" vertical="center" wrapText="1" indent="3" shrinkToFit="1"/>
    </xf>
    <xf numFmtId="181" fontId="38" fillId="0" borderId="0" xfId="1" applyNumberFormat="1" applyFont="1" applyAlignment="1" applyProtection="1">
      <alignment horizontal="right" vertical="center" indent="4"/>
    </xf>
    <xf numFmtId="180" fontId="38" fillId="0" borderId="0" xfId="0" applyNumberFormat="1" applyFont="1" applyAlignment="1">
      <alignment horizontal="left" vertical="center"/>
    </xf>
    <xf numFmtId="0" fontId="38" fillId="0" borderId="0" xfId="0" applyNumberFormat="1" applyFont="1" applyAlignment="1" applyProtection="1">
      <alignment horizontal="left" vertical="center" shrinkToFit="1"/>
    </xf>
    <xf numFmtId="218" fontId="123" fillId="0" borderId="0" xfId="1" applyNumberFormat="1" applyFont="1" applyAlignment="1" applyProtection="1">
      <alignment vertical="center"/>
    </xf>
    <xf numFmtId="218" fontId="123" fillId="0" borderId="0" xfId="1" applyNumberFormat="1" applyFont="1" applyBorder="1" applyAlignment="1" applyProtection="1">
      <alignment vertical="center"/>
    </xf>
    <xf numFmtId="0" fontId="81" fillId="0" borderId="211" xfId="0" quotePrefix="1" applyNumberFormat="1" applyFont="1" applyBorder="1" applyAlignment="1" applyProtection="1">
      <alignment horizontal="right" vertical="center"/>
    </xf>
    <xf numFmtId="0" fontId="81" fillId="0" borderId="211" xfId="0" applyNumberFormat="1" applyFont="1" applyBorder="1" applyAlignment="1" applyProtection="1">
      <alignment horizontal="right" vertical="center"/>
    </xf>
    <xf numFmtId="0" fontId="81" fillId="0" borderId="140" xfId="0" applyNumberFormat="1" applyFont="1" applyBorder="1" applyAlignment="1" applyProtection="1">
      <alignment horizontal="center" vertical="center" wrapText="1"/>
    </xf>
    <xf numFmtId="0" fontId="81" fillId="0" borderId="141" xfId="0" applyNumberFormat="1" applyFont="1" applyBorder="1" applyAlignment="1" applyProtection="1">
      <alignment horizontal="center" vertical="center" wrapText="1"/>
    </xf>
    <xf numFmtId="0" fontId="81" fillId="0" borderId="142" xfId="0" applyNumberFormat="1" applyFont="1" applyBorder="1" applyAlignment="1" applyProtection="1">
      <alignment horizontal="center" vertical="center" wrapText="1"/>
    </xf>
    <xf numFmtId="0" fontId="177" fillId="0" borderId="67" xfId="0" applyNumberFormat="1" applyFont="1" applyBorder="1" applyAlignment="1" applyProtection="1">
      <alignment horizontal="center" vertical="center" wrapText="1"/>
    </xf>
    <xf numFmtId="218" fontId="123" fillId="0" borderId="67" xfId="0" applyNumberFormat="1" applyFont="1" applyBorder="1" applyProtection="1">
      <alignment vertical="center"/>
    </xf>
    <xf numFmtId="218" fontId="123" fillId="0" borderId="103" xfId="0" applyNumberFormat="1" applyFont="1" applyBorder="1" applyAlignment="1" applyProtection="1">
      <alignment horizontal="right" vertical="center"/>
    </xf>
    <xf numFmtId="0" fontId="177" fillId="0" borderId="103" xfId="0" applyNumberFormat="1" applyFont="1" applyBorder="1" applyAlignment="1" applyProtection="1">
      <alignment horizontal="center" vertical="center" wrapText="1"/>
    </xf>
    <xf numFmtId="0" fontId="38" fillId="0" borderId="35" xfId="0" applyNumberFormat="1" applyFont="1" applyBorder="1" applyAlignment="1" applyProtection="1">
      <alignment horizontal="center" vertical="center"/>
    </xf>
    <xf numFmtId="0" fontId="38" fillId="0" borderId="37" xfId="0" applyNumberFormat="1" applyFont="1" applyBorder="1" applyAlignment="1" applyProtection="1">
      <alignment horizontal="center" vertical="center"/>
    </xf>
    <xf numFmtId="0" fontId="38" fillId="0" borderId="34" xfId="0" applyNumberFormat="1" applyFont="1" applyBorder="1" applyAlignment="1" applyProtection="1">
      <alignment horizontal="center" vertical="center"/>
    </xf>
    <xf numFmtId="0" fontId="38" fillId="0" borderId="36" xfId="0" applyNumberFormat="1" applyFont="1" applyBorder="1" applyAlignment="1" applyProtection="1">
      <alignment horizontal="center" vertical="center"/>
    </xf>
    <xf numFmtId="0" fontId="38" fillId="0" borderId="40" xfId="0" applyNumberFormat="1" applyFont="1" applyBorder="1" applyAlignment="1" applyProtection="1">
      <alignment horizontal="center" vertical="center"/>
    </xf>
    <xf numFmtId="0" fontId="38" fillId="0" borderId="41" xfId="0" applyNumberFormat="1" applyFont="1" applyBorder="1" applyAlignment="1" applyProtection="1">
      <alignment horizontal="center" vertical="center"/>
    </xf>
    <xf numFmtId="0" fontId="38" fillId="0" borderId="0" xfId="0" applyNumberFormat="1" applyFont="1" applyAlignment="1" applyProtection="1">
      <alignment vertical="center" wrapText="1"/>
    </xf>
    <xf numFmtId="12" fontId="68" fillId="0" borderId="34" xfId="0" applyNumberFormat="1" applyFont="1" applyBorder="1" applyAlignment="1" applyProtection="1">
      <alignment horizontal="center" vertical="center"/>
    </xf>
    <xf numFmtId="12" fontId="68" fillId="0" borderId="35" xfId="0" applyNumberFormat="1" applyFont="1" applyBorder="1" applyAlignment="1" applyProtection="1">
      <alignment horizontal="center" vertical="center"/>
    </xf>
    <xf numFmtId="12" fontId="68" fillId="0" borderId="36" xfId="0" applyNumberFormat="1" applyFont="1" applyBorder="1" applyAlignment="1" applyProtection="1">
      <alignment horizontal="center" vertical="center"/>
    </xf>
    <xf numFmtId="12" fontId="68" fillId="0" borderId="38" xfId="0" applyNumberFormat="1" applyFont="1" applyBorder="1" applyAlignment="1" applyProtection="1">
      <alignment horizontal="center" vertical="center"/>
    </xf>
    <xf numFmtId="12" fontId="68" fillId="0" borderId="0" xfId="0" applyNumberFormat="1" applyFont="1" applyBorder="1" applyAlignment="1" applyProtection="1">
      <alignment horizontal="center" vertical="center"/>
    </xf>
    <xf numFmtId="12" fontId="68" fillId="0" borderId="39" xfId="0" applyNumberFormat="1" applyFont="1" applyBorder="1" applyAlignment="1" applyProtection="1">
      <alignment horizontal="center" vertical="center"/>
    </xf>
    <xf numFmtId="0" fontId="38" fillId="0" borderId="6" xfId="0" applyNumberFormat="1" applyFont="1" applyBorder="1" applyAlignment="1" applyProtection="1">
      <alignment horizontal="center" vertical="center" wrapText="1"/>
    </xf>
    <xf numFmtId="0" fontId="38" fillId="0" borderId="6" xfId="0" applyNumberFormat="1" applyFont="1" applyBorder="1" applyAlignment="1" applyProtection="1">
      <alignment horizontal="center" vertical="center"/>
    </xf>
    <xf numFmtId="0" fontId="65" fillId="9" borderId="0" xfId="6" applyFont="1" applyFill="1" applyAlignment="1" applyProtection="1">
      <alignment horizontal="left" vertical="center"/>
      <protection hidden="1"/>
    </xf>
    <xf numFmtId="0" fontId="65" fillId="9" borderId="37" xfId="6" applyFont="1" applyFill="1" applyBorder="1" applyAlignment="1" applyProtection="1">
      <alignment horizontal="left" vertical="center" indent="1" shrinkToFit="1"/>
      <protection hidden="1"/>
    </xf>
    <xf numFmtId="0" fontId="65" fillId="9" borderId="9" xfId="6" applyFont="1" applyFill="1" applyBorder="1" applyAlignment="1" applyProtection="1">
      <alignment horizontal="center" vertical="center" shrinkToFit="1"/>
      <protection hidden="1"/>
    </xf>
    <xf numFmtId="0" fontId="65" fillId="9" borderId="263" xfId="6" applyFont="1" applyFill="1" applyBorder="1" applyAlignment="1" applyProtection="1">
      <alignment horizontal="center" vertical="center" shrinkToFit="1"/>
      <protection hidden="1"/>
    </xf>
    <xf numFmtId="0" fontId="65" fillId="9" borderId="261" xfId="6" applyNumberFormat="1" applyFont="1" applyFill="1" applyBorder="1" applyAlignment="1" applyProtection="1">
      <alignment horizontal="left" vertical="center" indent="1" shrinkToFit="1"/>
      <protection hidden="1"/>
    </xf>
    <xf numFmtId="0" fontId="65" fillId="9" borderId="8" xfId="6" applyNumberFormat="1" applyFont="1" applyFill="1" applyBorder="1" applyAlignment="1" applyProtection="1">
      <alignment horizontal="left" vertical="center" indent="1" shrinkToFit="1"/>
      <protection hidden="1"/>
    </xf>
    <xf numFmtId="0" fontId="65" fillId="9" borderId="262" xfId="6" applyNumberFormat="1" applyFont="1" applyFill="1" applyBorder="1" applyAlignment="1" applyProtection="1">
      <alignment horizontal="left" vertical="center" indent="1" shrinkToFit="1"/>
      <protection hidden="1"/>
    </xf>
    <xf numFmtId="0" fontId="65" fillId="9" borderId="261" xfId="6" applyFont="1" applyFill="1" applyBorder="1" applyAlignment="1" applyProtection="1">
      <alignment horizontal="center" vertical="center" shrinkToFit="1"/>
      <protection hidden="1"/>
    </xf>
    <xf numFmtId="0" fontId="65" fillId="9" borderId="262" xfId="6" applyFont="1" applyFill="1" applyBorder="1" applyAlignment="1" applyProtection="1">
      <alignment horizontal="center" vertical="center" shrinkToFit="1"/>
      <protection hidden="1"/>
    </xf>
    <xf numFmtId="0" fontId="65" fillId="9" borderId="8" xfId="6" applyFont="1" applyFill="1" applyBorder="1" applyAlignment="1" applyProtection="1">
      <alignment horizontal="left" vertical="center" indent="1" shrinkToFit="1"/>
      <protection hidden="1"/>
    </xf>
    <xf numFmtId="49" fontId="47" fillId="9" borderId="0" xfId="6" applyNumberFormat="1" applyFont="1" applyFill="1" applyAlignment="1" applyProtection="1">
      <alignment vertical="center" wrapText="1"/>
      <protection hidden="1"/>
    </xf>
    <xf numFmtId="49" fontId="47" fillId="9" borderId="0" xfId="6" applyNumberFormat="1" applyFont="1" applyFill="1" applyAlignment="1" applyProtection="1">
      <alignment horizontal="left" vertical="top" shrinkToFit="1"/>
      <protection hidden="1"/>
    </xf>
    <xf numFmtId="49" fontId="47" fillId="9" borderId="0" xfId="6" applyNumberFormat="1" applyFont="1" applyFill="1" applyAlignment="1" applyProtection="1">
      <alignment horizontal="left" vertical="center"/>
      <protection hidden="1"/>
    </xf>
    <xf numFmtId="180" fontId="47" fillId="9" borderId="0" xfId="12" applyNumberFormat="1" applyFont="1" applyFill="1" applyAlignment="1" applyProtection="1">
      <alignment horizontal="right" vertical="center" shrinkToFit="1"/>
    </xf>
    <xf numFmtId="0" fontId="65" fillId="9" borderId="0" xfId="12" applyFont="1" applyFill="1" applyAlignment="1" applyProtection="1">
      <alignment horizontal="right" vertical="center"/>
      <protection hidden="1"/>
    </xf>
    <xf numFmtId="49" fontId="94" fillId="9" borderId="0" xfId="12" applyNumberFormat="1" applyFont="1" applyFill="1" applyAlignment="1" applyProtection="1">
      <alignment horizontal="center" vertical="center"/>
      <protection hidden="1"/>
    </xf>
    <xf numFmtId="0" fontId="94" fillId="9" borderId="0" xfId="35" applyFont="1" applyFill="1" applyAlignment="1" applyProtection="1">
      <alignment horizontal="distributed" vertical="center"/>
      <protection hidden="1"/>
    </xf>
    <xf numFmtId="0" fontId="94" fillId="9" borderId="0" xfId="6" applyFont="1" applyFill="1" applyAlignment="1" applyProtection="1">
      <alignment horizontal="center" vertical="center" wrapText="1"/>
      <protection hidden="1"/>
    </xf>
    <xf numFmtId="0" fontId="38" fillId="0" borderId="6" xfId="0" applyFont="1" applyBorder="1" applyAlignment="1" applyProtection="1">
      <alignment vertical="center"/>
    </xf>
    <xf numFmtId="0" fontId="38" fillId="0" borderId="6" xfId="0" applyNumberFormat="1" applyFont="1" applyBorder="1" applyAlignment="1" applyProtection="1">
      <alignment horizontal="left" vertical="center" indent="1" shrinkToFit="1"/>
    </xf>
    <xf numFmtId="0" fontId="38" fillId="10" borderId="6" xfId="0" applyFont="1" applyFill="1" applyBorder="1" applyAlignment="1" applyProtection="1">
      <alignment horizontal="center" vertical="center"/>
    </xf>
    <xf numFmtId="182" fontId="38" fillId="0" borderId="6" xfId="0" applyNumberFormat="1" applyFont="1" applyBorder="1" applyAlignment="1" applyProtection="1">
      <alignment horizontal="left" vertical="center" indent="1" shrinkToFit="1"/>
    </xf>
    <xf numFmtId="0" fontId="58" fillId="0" borderId="6" xfId="0" applyNumberFormat="1" applyFont="1" applyBorder="1" applyAlignment="1" applyProtection="1">
      <alignment horizontal="left" vertical="center" indent="1" shrinkToFit="1"/>
    </xf>
    <xf numFmtId="0" fontId="38" fillId="0" borderId="6" xfId="0" applyFont="1" applyBorder="1" applyAlignment="1" applyProtection="1">
      <alignment horizontal="left" vertical="center" indent="1" shrinkToFit="1"/>
    </xf>
    <xf numFmtId="0" fontId="38" fillId="0" borderId="0" xfId="0" applyFont="1" applyAlignment="1" applyProtection="1">
      <alignment vertical="center"/>
    </xf>
    <xf numFmtId="0" fontId="38" fillId="0" borderId="6" xfId="0" applyFont="1" applyBorder="1" applyAlignment="1" applyProtection="1">
      <alignment horizontal="left" vertical="center" indent="1"/>
    </xf>
    <xf numFmtId="0" fontId="53" fillId="0" borderId="0" xfId="0" applyFont="1" applyAlignment="1" applyProtection="1">
      <alignment horizontal="center" vertical="center"/>
    </xf>
    <xf numFmtId="0" fontId="38" fillId="0" borderId="6" xfId="0" applyFont="1" applyFill="1" applyBorder="1" applyAlignment="1" applyProtection="1">
      <alignment vertical="center"/>
    </xf>
    <xf numFmtId="0" fontId="81" fillId="3" borderId="210" xfId="0" applyFont="1" applyFill="1" applyBorder="1" applyAlignment="1">
      <alignment horizontal="center" vertical="center"/>
    </xf>
    <xf numFmtId="0" fontId="81" fillId="3" borderId="59" xfId="0" applyFont="1" applyFill="1" applyBorder="1" applyAlignment="1">
      <alignment horizontal="center" vertical="center"/>
    </xf>
    <xf numFmtId="186" fontId="123" fillId="0" borderId="101" xfId="0" applyNumberFormat="1" applyFont="1" applyFill="1" applyBorder="1" applyProtection="1">
      <alignment vertical="center"/>
    </xf>
    <xf numFmtId="186" fontId="123" fillId="0" borderId="59" xfId="0" applyNumberFormat="1" applyFont="1" applyFill="1" applyBorder="1" applyProtection="1">
      <alignment vertical="center"/>
    </xf>
    <xf numFmtId="186" fontId="123" fillId="0" borderId="229" xfId="0" applyNumberFormat="1" applyFont="1" applyFill="1" applyBorder="1" applyProtection="1">
      <alignment vertical="center"/>
    </xf>
    <xf numFmtId="0" fontId="81" fillId="3" borderId="219" xfId="0" applyFont="1" applyFill="1" applyBorder="1" applyAlignment="1">
      <alignment horizontal="center" vertical="center"/>
    </xf>
    <xf numFmtId="0" fontId="81" fillId="3" borderId="149" xfId="0" applyFont="1" applyFill="1" applyBorder="1" applyAlignment="1">
      <alignment horizontal="center" vertical="center"/>
    </xf>
    <xf numFmtId="186" fontId="81" fillId="0" borderId="145" xfId="0" applyNumberFormat="1" applyFont="1" applyFill="1" applyBorder="1" applyAlignment="1" applyProtection="1">
      <alignment horizontal="right" vertical="center"/>
      <protection locked="0"/>
    </xf>
    <xf numFmtId="186" fontId="81" fillId="0" borderId="149" xfId="0" applyNumberFormat="1" applyFont="1" applyFill="1" applyBorder="1" applyAlignment="1" applyProtection="1">
      <alignment horizontal="right" vertical="center"/>
      <protection locked="0"/>
    </xf>
    <xf numFmtId="186" fontId="81" fillId="0" borderId="220" xfId="0" applyNumberFormat="1" applyFont="1" applyFill="1" applyBorder="1" applyAlignment="1" applyProtection="1">
      <alignment horizontal="right" vertical="center"/>
      <protection locked="0"/>
    </xf>
    <xf numFmtId="214" fontId="123" fillId="0" borderId="7" xfId="1" applyNumberFormat="1" applyFont="1" applyFill="1" applyBorder="1" applyAlignment="1">
      <alignment horizontal="right" vertical="center"/>
    </xf>
    <xf numFmtId="214" fontId="123" fillId="0" borderId="8" xfId="1" applyNumberFormat="1" applyFont="1" applyFill="1" applyBorder="1" applyAlignment="1">
      <alignment horizontal="right" vertical="center"/>
    </xf>
    <xf numFmtId="0" fontId="81" fillId="0" borderId="8" xfId="0" applyFont="1" applyBorder="1">
      <alignment vertical="center"/>
    </xf>
    <xf numFmtId="0" fontId="81" fillId="0" borderId="52" xfId="0" applyFont="1" applyBorder="1">
      <alignment vertical="center"/>
    </xf>
    <xf numFmtId="0" fontId="81" fillId="3" borderId="48" xfId="0" applyFont="1" applyFill="1" applyBorder="1" applyAlignment="1">
      <alignment horizontal="center" vertical="center"/>
    </xf>
    <xf numFmtId="0" fontId="81" fillId="3" borderId="49" xfId="0" applyFont="1" applyFill="1" applyBorder="1" applyAlignment="1">
      <alignment horizontal="center" vertical="center"/>
    </xf>
    <xf numFmtId="0" fontId="81" fillId="3" borderId="83" xfId="0" applyFont="1" applyFill="1" applyBorder="1" applyAlignment="1">
      <alignment horizontal="center" vertical="center"/>
    </xf>
    <xf numFmtId="0" fontId="81" fillId="3" borderId="35" xfId="0" applyFont="1" applyFill="1" applyBorder="1" applyAlignment="1">
      <alignment horizontal="center" vertical="center"/>
    </xf>
    <xf numFmtId="0" fontId="81" fillId="3" borderId="34" xfId="0" applyFont="1" applyFill="1" applyBorder="1" applyAlignment="1">
      <alignment horizontal="center" vertical="center"/>
    </xf>
    <xf numFmtId="0" fontId="81" fillId="3" borderId="85" xfId="0" applyFont="1" applyFill="1" applyBorder="1" applyAlignment="1">
      <alignment horizontal="center" vertical="center"/>
    </xf>
    <xf numFmtId="0" fontId="87" fillId="7" borderId="7" xfId="0" applyFont="1" applyFill="1" applyBorder="1" applyAlignment="1">
      <alignment horizontal="center" vertical="center"/>
    </xf>
    <xf numFmtId="0" fontId="87" fillId="7" borderId="8" xfId="0" applyFont="1" applyFill="1" applyBorder="1" applyAlignment="1">
      <alignment horizontal="center" vertical="center"/>
    </xf>
    <xf numFmtId="0" fontId="87" fillId="7" borderId="9" xfId="0" applyFont="1" applyFill="1" applyBorder="1" applyAlignment="1">
      <alignment horizontal="center" vertical="center"/>
    </xf>
    <xf numFmtId="0" fontId="94" fillId="7" borderId="7" xfId="0" applyFont="1" applyFill="1" applyBorder="1" applyAlignment="1">
      <alignment horizontal="center" vertical="center"/>
    </xf>
    <xf numFmtId="0" fontId="94" fillId="7" borderId="8" xfId="0" applyFont="1" applyFill="1" applyBorder="1" applyAlignment="1">
      <alignment horizontal="center" vertical="center"/>
    </xf>
    <xf numFmtId="0" fontId="94" fillId="7" borderId="9" xfId="0" applyFont="1" applyFill="1" applyBorder="1" applyAlignment="1">
      <alignment horizontal="center" vertical="center"/>
    </xf>
    <xf numFmtId="0" fontId="81" fillId="3" borderId="50" xfId="0" applyFont="1" applyFill="1" applyBorder="1" applyAlignment="1">
      <alignment horizontal="center" vertical="center"/>
    </xf>
    <xf numFmtId="0" fontId="81" fillId="3" borderId="77" xfId="0" applyFont="1" applyFill="1" applyBorder="1" applyAlignment="1">
      <alignment horizontal="center" vertical="center" wrapText="1"/>
    </xf>
    <xf numFmtId="0" fontId="81" fillId="3" borderId="155" xfId="0" applyFont="1" applyFill="1" applyBorder="1" applyAlignment="1">
      <alignment horizontal="center" vertical="center" wrapText="1"/>
    </xf>
    <xf numFmtId="0" fontId="81" fillId="3" borderId="144" xfId="0" applyFont="1" applyFill="1" applyBorder="1" applyAlignment="1">
      <alignment horizontal="center" vertical="center" wrapText="1"/>
    </xf>
    <xf numFmtId="0" fontId="81" fillId="0" borderId="85" xfId="0" applyFont="1" applyBorder="1">
      <alignment vertical="center"/>
    </xf>
    <xf numFmtId="0" fontId="81" fillId="0" borderId="95" xfId="0" applyFont="1" applyBorder="1">
      <alignment vertical="center"/>
    </xf>
    <xf numFmtId="0" fontId="81" fillId="3" borderId="42" xfId="0" applyFont="1" applyFill="1" applyBorder="1" applyAlignment="1">
      <alignment horizontal="center" vertical="center"/>
    </xf>
    <xf numFmtId="0" fontId="81" fillId="3" borderId="44" xfId="0" applyFont="1" applyFill="1" applyBorder="1" applyAlignment="1">
      <alignment horizontal="center" vertical="center"/>
    </xf>
    <xf numFmtId="0" fontId="81" fillId="3" borderId="43" xfId="0" applyFont="1" applyFill="1" applyBorder="1" applyAlignment="1">
      <alignment horizontal="center" vertical="center"/>
    </xf>
    <xf numFmtId="0" fontId="94" fillId="0" borderId="35" xfId="0" applyFont="1" applyBorder="1" applyAlignment="1">
      <alignment horizontal="left" vertical="center"/>
    </xf>
    <xf numFmtId="0" fontId="94" fillId="0" borderId="85" xfId="0" applyFont="1" applyBorder="1" applyAlignment="1">
      <alignment horizontal="left" vertical="center"/>
    </xf>
    <xf numFmtId="184" fontId="81" fillId="19" borderId="7" xfId="0" applyNumberFormat="1" applyFont="1" applyFill="1" applyBorder="1" applyAlignment="1" applyProtection="1">
      <alignment horizontal="center" vertical="center"/>
      <protection locked="0"/>
    </xf>
    <xf numFmtId="184" fontId="81" fillId="19" borderId="8" xfId="0" applyNumberFormat="1" applyFont="1" applyFill="1" applyBorder="1" applyAlignment="1" applyProtection="1">
      <alignment horizontal="center" vertical="center"/>
      <protection locked="0"/>
    </xf>
    <xf numFmtId="184" fontId="81" fillId="19" borderId="52" xfId="0" applyNumberFormat="1" applyFont="1" applyFill="1" applyBorder="1" applyAlignment="1" applyProtection="1">
      <alignment horizontal="center" vertical="center"/>
      <protection locked="0"/>
    </xf>
    <xf numFmtId="0" fontId="183" fillId="3" borderId="81" xfId="0" applyFont="1" applyFill="1" applyBorder="1" applyAlignment="1" applyProtection="1">
      <alignment horizontal="center" vertical="center"/>
    </xf>
    <xf numFmtId="0" fontId="177" fillId="3" borderId="56" xfId="0" applyFont="1" applyFill="1" applyBorder="1" applyAlignment="1" applyProtection="1">
      <alignment horizontal="center" vertical="center"/>
    </xf>
    <xf numFmtId="0" fontId="177" fillId="3" borderId="61" xfId="0" applyFont="1" applyFill="1" applyBorder="1" applyAlignment="1" applyProtection="1">
      <alignment horizontal="center" vertical="center"/>
    </xf>
    <xf numFmtId="0" fontId="81" fillId="0" borderId="37" xfId="0" applyFont="1" applyBorder="1" applyAlignment="1" applyProtection="1">
      <alignment vertical="center"/>
      <protection locked="0"/>
    </xf>
    <xf numFmtId="0" fontId="81" fillId="0" borderId="95" xfId="0" applyFont="1" applyBorder="1" applyAlignment="1" applyProtection="1">
      <alignment vertical="center"/>
      <protection locked="0"/>
    </xf>
    <xf numFmtId="0" fontId="81" fillId="3" borderId="34" xfId="0" applyFont="1" applyFill="1" applyBorder="1" applyAlignment="1">
      <alignment horizontal="center" vertical="center" wrapText="1"/>
    </xf>
    <xf numFmtId="0" fontId="81" fillId="3" borderId="35" xfId="0" applyFont="1" applyFill="1" applyBorder="1" applyAlignment="1">
      <alignment horizontal="center" vertical="center" wrapText="1"/>
    </xf>
    <xf numFmtId="0" fontId="81" fillId="3" borderId="36" xfId="0" applyFont="1" applyFill="1" applyBorder="1" applyAlignment="1">
      <alignment horizontal="center" vertical="center" wrapText="1"/>
    </xf>
    <xf numFmtId="0" fontId="81" fillId="3" borderId="38" xfId="0" applyFont="1" applyFill="1" applyBorder="1" applyAlignment="1">
      <alignment horizontal="center" vertical="center" wrapText="1"/>
    </xf>
    <xf numFmtId="0" fontId="81" fillId="3" borderId="0" xfId="0" applyFont="1" applyFill="1" applyBorder="1" applyAlignment="1">
      <alignment horizontal="center" vertical="center" wrapText="1"/>
    </xf>
    <xf numFmtId="0" fontId="81" fillId="3" borderId="39" xfId="0" applyFont="1" applyFill="1" applyBorder="1" applyAlignment="1">
      <alignment horizontal="center" vertical="center" wrapText="1"/>
    </xf>
    <xf numFmtId="0" fontId="81" fillId="3" borderId="40" xfId="0" applyFont="1" applyFill="1" applyBorder="1" applyAlignment="1">
      <alignment horizontal="center" vertical="center" wrapText="1"/>
    </xf>
    <xf numFmtId="0" fontId="81" fillId="3" borderId="37" xfId="0" applyFont="1" applyFill="1" applyBorder="1" applyAlignment="1">
      <alignment horizontal="center" vertical="center" wrapText="1"/>
    </xf>
    <xf numFmtId="0" fontId="81" fillId="3" borderId="41" xfId="0" applyFont="1" applyFill="1" applyBorder="1" applyAlignment="1">
      <alignment horizontal="center" vertical="center" wrapText="1"/>
    </xf>
    <xf numFmtId="0" fontId="81" fillId="3" borderId="7" xfId="0" applyFont="1" applyFill="1" applyBorder="1" applyAlignment="1">
      <alignment horizontal="distributed" vertical="center" indent="3"/>
    </xf>
    <xf numFmtId="0" fontId="81" fillId="3" borderId="8" xfId="0" applyFont="1" applyFill="1" applyBorder="1" applyAlignment="1">
      <alignment horizontal="distributed" vertical="center" indent="3"/>
    </xf>
    <xf numFmtId="0" fontId="81" fillId="3" borderId="9" xfId="0" applyFont="1" applyFill="1" applyBorder="1" applyAlignment="1">
      <alignment horizontal="distributed" vertical="center" indent="3"/>
    </xf>
    <xf numFmtId="186" fontId="123" fillId="0" borderId="158" xfId="0" applyNumberFormat="1" applyFont="1" applyFill="1" applyBorder="1" applyAlignment="1" applyProtection="1">
      <alignment horizontal="right" vertical="center"/>
    </xf>
    <xf numFmtId="186" fontId="123" fillId="0" borderId="146" xfId="0" applyNumberFormat="1" applyFont="1" applyFill="1" applyBorder="1" applyAlignment="1" applyProtection="1">
      <alignment horizontal="right" vertical="center"/>
    </xf>
    <xf numFmtId="186" fontId="123" fillId="0" borderId="226" xfId="0" applyNumberFormat="1" applyFont="1" applyFill="1" applyBorder="1" applyAlignment="1" applyProtection="1">
      <alignment horizontal="right" vertical="center"/>
    </xf>
    <xf numFmtId="186" fontId="123" fillId="0" borderId="6" xfId="0" applyNumberFormat="1" applyFont="1" applyFill="1" applyBorder="1" applyAlignment="1" applyProtection="1">
      <alignment horizontal="right" vertical="center"/>
    </xf>
    <xf numFmtId="205" fontId="123" fillId="0" borderId="7" xfId="1" applyNumberFormat="1" applyFont="1" applyFill="1" applyBorder="1" applyAlignment="1">
      <alignment horizontal="right" vertical="center"/>
    </xf>
    <xf numFmtId="205" fontId="123" fillId="0" borderId="8" xfId="1" applyNumberFormat="1" applyFont="1" applyFill="1" applyBorder="1" applyAlignment="1">
      <alignment horizontal="right" vertical="center"/>
    </xf>
    <xf numFmtId="0" fontId="81" fillId="3" borderId="222" xfId="0" applyFont="1" applyFill="1" applyBorder="1" applyAlignment="1">
      <alignment horizontal="center" vertical="center"/>
    </xf>
    <xf numFmtId="0" fontId="81" fillId="3" borderId="66" xfId="0" applyFont="1" applyFill="1" applyBorder="1" applyAlignment="1">
      <alignment horizontal="center" vertical="center"/>
    </xf>
    <xf numFmtId="0" fontId="81" fillId="3" borderId="104" xfId="0" applyFont="1" applyFill="1" applyBorder="1" applyAlignment="1">
      <alignment horizontal="center" vertical="center"/>
    </xf>
    <xf numFmtId="0" fontId="81" fillId="3" borderId="51" xfId="0" applyFont="1" applyFill="1" applyBorder="1" applyAlignment="1">
      <alignment horizontal="center" vertical="center"/>
    </xf>
    <xf numFmtId="0" fontId="81" fillId="3" borderId="8" xfId="0" applyFont="1" applyFill="1" applyBorder="1" applyAlignment="1">
      <alignment horizontal="center" vertical="center"/>
    </xf>
    <xf numFmtId="0" fontId="81" fillId="3" borderId="9" xfId="0" applyFont="1" applyFill="1" applyBorder="1" applyAlignment="1">
      <alignment horizontal="center" vertical="center"/>
    </xf>
    <xf numFmtId="214" fontId="123" fillId="0" borderId="40" xfId="1" applyNumberFormat="1" applyFont="1" applyFill="1" applyBorder="1" applyAlignment="1">
      <alignment horizontal="right" vertical="center"/>
    </xf>
    <xf numFmtId="214" fontId="123" fillId="0" borderId="37" xfId="1" applyNumberFormat="1" applyFont="1" applyFill="1" applyBorder="1" applyAlignment="1">
      <alignment horizontal="right" vertical="center"/>
    </xf>
    <xf numFmtId="0" fontId="98" fillId="0" borderId="6" xfId="0" applyFont="1" applyBorder="1" applyAlignment="1" applyProtection="1">
      <alignment horizontal="left" vertical="center" indent="1" shrinkToFit="1"/>
      <protection locked="0"/>
    </xf>
    <xf numFmtId="0" fontId="98" fillId="3" borderId="73" xfId="0" applyFont="1" applyFill="1" applyBorder="1" applyAlignment="1">
      <alignment horizontal="center" vertical="center"/>
    </xf>
    <xf numFmtId="0" fontId="98" fillId="3" borderId="156" xfId="0" applyFont="1" applyFill="1" applyBorder="1" applyAlignment="1">
      <alignment horizontal="center" vertical="center"/>
    </xf>
    <xf numFmtId="0" fontId="98" fillId="3" borderId="54" xfId="0" applyFont="1" applyFill="1" applyBorder="1" applyAlignment="1">
      <alignment horizontal="center" vertical="center"/>
    </xf>
    <xf numFmtId="0" fontId="98" fillId="3" borderId="41" xfId="0" applyFont="1" applyFill="1" applyBorder="1" applyAlignment="1">
      <alignment horizontal="center" vertical="center"/>
    </xf>
    <xf numFmtId="0" fontId="98" fillId="3" borderId="158" xfId="0" applyFont="1" applyFill="1" applyBorder="1" applyAlignment="1">
      <alignment horizontal="center" vertical="center"/>
    </xf>
    <xf numFmtId="0" fontId="98" fillId="3" borderId="40" xfId="0" applyFont="1" applyFill="1" applyBorder="1" applyAlignment="1">
      <alignment horizontal="center" vertical="center"/>
    </xf>
    <xf numFmtId="0" fontId="81" fillId="0" borderId="53" xfId="0" applyFont="1" applyBorder="1" applyAlignment="1">
      <alignment horizontal="left" vertical="center" wrapText="1"/>
    </xf>
    <xf numFmtId="0" fontId="81" fillId="0" borderId="6" xfId="0" applyFont="1" applyBorder="1" applyAlignment="1">
      <alignment horizontal="left" vertical="center" wrapText="1"/>
    </xf>
    <xf numFmtId="0" fontId="81" fillId="0" borderId="82" xfId="0" applyFont="1" applyBorder="1" applyAlignment="1" applyProtection="1">
      <alignment horizontal="center" vertical="center"/>
      <protection locked="0"/>
    </xf>
    <xf numFmtId="0" fontId="81" fillId="3" borderId="55" xfId="0" applyFont="1" applyFill="1" applyBorder="1" applyAlignment="1">
      <alignment horizontal="center" vertical="center"/>
    </xf>
    <xf numFmtId="0" fontId="81" fillId="3" borderId="56" xfId="0" applyFont="1" applyFill="1" applyBorder="1" applyAlignment="1">
      <alignment horizontal="center" vertical="center"/>
    </xf>
    <xf numFmtId="38" fontId="81" fillId="24" borderId="57" xfId="1" applyFont="1" applyFill="1" applyBorder="1" applyAlignment="1" applyProtection="1">
      <alignment horizontal="center" vertical="center" shrinkToFit="1"/>
      <protection locked="0"/>
    </xf>
    <xf numFmtId="38" fontId="81" fillId="24" borderId="56" xfId="1" applyFont="1" applyFill="1" applyBorder="1" applyAlignment="1" applyProtection="1">
      <alignment horizontal="center" vertical="center" shrinkToFit="1"/>
      <protection locked="0"/>
    </xf>
    <xf numFmtId="38" fontId="81" fillId="24" borderId="58" xfId="1" applyFont="1" applyFill="1" applyBorder="1" applyAlignment="1" applyProtection="1">
      <alignment horizontal="center" vertical="center" shrinkToFit="1"/>
      <protection locked="0"/>
    </xf>
    <xf numFmtId="0" fontId="81" fillId="3" borderId="6" xfId="0" applyFont="1" applyFill="1" applyBorder="1" applyAlignment="1">
      <alignment horizontal="distributed" vertical="center" indent="1"/>
    </xf>
    <xf numFmtId="186" fontId="81" fillId="0" borderId="7" xfId="0" applyNumberFormat="1" applyFont="1" applyFill="1" applyBorder="1" applyProtection="1">
      <alignment vertical="center"/>
      <protection locked="0"/>
    </xf>
    <xf numFmtId="186" fontId="81" fillId="0" borderId="8" xfId="0" applyNumberFormat="1" applyFont="1" applyFill="1" applyBorder="1" applyProtection="1">
      <alignment vertical="center"/>
      <protection locked="0"/>
    </xf>
    <xf numFmtId="186" fontId="81" fillId="0" borderId="9" xfId="0" applyNumberFormat="1" applyFont="1" applyFill="1" applyBorder="1" applyProtection="1">
      <alignment vertical="center"/>
      <protection locked="0"/>
    </xf>
    <xf numFmtId="186" fontId="123" fillId="0" borderId="81" xfId="0" applyNumberFormat="1" applyFont="1" applyFill="1" applyBorder="1" applyAlignment="1" applyProtection="1">
      <alignment horizontal="right" vertical="center"/>
    </xf>
    <xf numFmtId="0" fontId="81" fillId="3" borderId="150" xfId="0" applyFont="1" applyFill="1" applyBorder="1" applyAlignment="1">
      <alignment horizontal="distributed" vertical="center" justifyLastLine="1"/>
    </xf>
    <xf numFmtId="0" fontId="81" fillId="3" borderId="150" xfId="0" applyFont="1" applyFill="1" applyBorder="1" applyAlignment="1">
      <alignment horizontal="distributed" vertical="center" indent="1"/>
    </xf>
    <xf numFmtId="186" fontId="81" fillId="0" borderId="145" xfId="0" applyNumberFormat="1" applyFont="1" applyFill="1" applyBorder="1" applyProtection="1">
      <alignment vertical="center"/>
      <protection locked="0"/>
    </xf>
    <xf numFmtId="186" fontId="81" fillId="0" borderId="149" xfId="0" applyNumberFormat="1" applyFont="1" applyFill="1" applyBorder="1" applyProtection="1">
      <alignment vertical="center"/>
      <protection locked="0"/>
    </xf>
    <xf numFmtId="186" fontId="81" fillId="0" borderId="220" xfId="0" applyNumberFormat="1" applyFont="1" applyFill="1" applyBorder="1" applyProtection="1">
      <alignment vertical="center"/>
      <protection locked="0"/>
    </xf>
    <xf numFmtId="186" fontId="81" fillId="0" borderId="151" xfId="0" applyNumberFormat="1" applyFont="1" applyFill="1" applyBorder="1" applyProtection="1">
      <alignment vertical="center"/>
      <protection locked="0"/>
    </xf>
    <xf numFmtId="186" fontId="81" fillId="0" borderId="152" xfId="0" applyNumberFormat="1" applyFont="1" applyFill="1" applyBorder="1" applyProtection="1">
      <alignment vertical="center"/>
      <protection locked="0"/>
    </xf>
    <xf numFmtId="186" fontId="81" fillId="0" borderId="153" xfId="0" applyNumberFormat="1" applyFont="1" applyFill="1" applyBorder="1" applyProtection="1">
      <alignment vertical="center"/>
      <protection locked="0"/>
    </xf>
    <xf numFmtId="0" fontId="98" fillId="4" borderId="75" xfId="0" applyFont="1" applyFill="1" applyBorder="1" applyAlignment="1">
      <alignment horizontal="center" vertical="center"/>
    </xf>
    <xf numFmtId="0" fontId="98" fillId="4" borderId="39" xfId="0" applyFont="1" applyFill="1" applyBorder="1" applyAlignment="1">
      <alignment horizontal="center" vertical="center"/>
    </xf>
    <xf numFmtId="0" fontId="98" fillId="0" borderId="43" xfId="0" applyFont="1" applyBorder="1" applyAlignment="1" applyProtection="1">
      <alignment horizontal="left" vertical="center" indent="1" shrinkToFit="1"/>
      <protection locked="0"/>
    </xf>
    <xf numFmtId="0" fontId="98" fillId="0" borderId="7" xfId="0" applyFont="1" applyBorder="1" applyAlignment="1" applyProtection="1">
      <alignment horizontal="center" vertical="center"/>
      <protection locked="0"/>
    </xf>
    <xf numFmtId="0" fontId="98" fillId="0" borderId="52" xfId="0" applyFont="1" applyBorder="1" applyAlignment="1" applyProtection="1">
      <alignment horizontal="center" vertical="center"/>
      <protection locked="0"/>
    </xf>
    <xf numFmtId="0" fontId="98" fillId="3" borderId="74" xfId="0" applyFont="1" applyFill="1" applyBorder="1" applyAlignment="1">
      <alignment horizontal="center" vertical="center"/>
    </xf>
    <xf numFmtId="0" fontId="98" fillId="3" borderId="159" xfId="0" applyFont="1" applyFill="1" applyBorder="1" applyAlignment="1">
      <alignment horizontal="center" vertical="center"/>
    </xf>
    <xf numFmtId="0" fontId="94" fillId="3" borderId="86" xfId="0" applyFont="1" applyFill="1" applyBorder="1" applyAlignment="1">
      <alignment horizontal="center" vertical="center" wrapText="1"/>
    </xf>
    <xf numFmtId="0" fontId="94" fillId="3" borderId="6" xfId="0" applyFont="1" applyFill="1" applyBorder="1" applyAlignment="1">
      <alignment horizontal="center" vertical="center" wrapText="1"/>
    </xf>
    <xf numFmtId="0" fontId="81" fillId="0" borderId="132" xfId="0" applyFont="1" applyBorder="1" applyAlignment="1" applyProtection="1">
      <alignment horizontal="center" vertical="center" shrinkToFit="1"/>
    </xf>
    <xf numFmtId="0" fontId="81" fillId="0" borderId="133" xfId="0" applyFont="1" applyBorder="1" applyAlignment="1" applyProtection="1">
      <alignment horizontal="center" vertical="center" shrinkToFit="1"/>
    </xf>
    <xf numFmtId="0" fontId="81" fillId="0" borderId="134" xfId="0" applyFont="1" applyBorder="1" applyAlignment="1" applyProtection="1">
      <alignment horizontal="center" vertical="center" shrinkToFit="1"/>
    </xf>
    <xf numFmtId="186" fontId="123" fillId="0" borderId="145" xfId="0" applyNumberFormat="1" applyFont="1" applyFill="1" applyBorder="1" applyAlignment="1" applyProtection="1">
      <alignment horizontal="right" vertical="center"/>
    </xf>
    <xf numFmtId="186" fontId="123" fillId="0" borderId="149" xfId="0" applyNumberFormat="1" applyFont="1" applyFill="1" applyBorder="1" applyAlignment="1" applyProtection="1">
      <alignment horizontal="right" vertical="center"/>
    </xf>
    <xf numFmtId="186" fontId="123" fillId="0" borderId="220" xfId="0" applyNumberFormat="1" applyFont="1" applyFill="1" applyBorder="1" applyAlignment="1" applyProtection="1">
      <alignment horizontal="right" vertical="center"/>
    </xf>
    <xf numFmtId="0" fontId="81" fillId="0" borderId="37" xfId="0" applyFont="1" applyBorder="1">
      <alignment vertical="center"/>
    </xf>
    <xf numFmtId="0" fontId="98" fillId="0" borderId="51" xfId="0" applyFont="1" applyFill="1" applyBorder="1" applyAlignment="1" applyProtection="1">
      <alignment horizontal="left" vertical="center" shrinkToFit="1"/>
      <protection locked="0"/>
    </xf>
    <xf numFmtId="0" fontId="98" fillId="0" borderId="8" xfId="0" applyFont="1" applyFill="1" applyBorder="1" applyAlignment="1" applyProtection="1">
      <alignment horizontal="left" vertical="center" shrinkToFit="1"/>
      <protection locked="0"/>
    </xf>
    <xf numFmtId="0" fontId="98" fillId="0" borderId="9" xfId="0" applyFont="1" applyFill="1" applyBorder="1" applyAlignment="1" applyProtection="1">
      <alignment horizontal="left" vertical="center" shrinkToFit="1"/>
      <protection locked="0"/>
    </xf>
    <xf numFmtId="0" fontId="98" fillId="3" borderId="157" xfId="0" applyFont="1" applyFill="1" applyBorder="1" applyAlignment="1">
      <alignment horizontal="center" vertical="center" wrapText="1"/>
    </xf>
    <xf numFmtId="0" fontId="98" fillId="3" borderId="44" xfId="0" applyFont="1" applyFill="1" applyBorder="1" applyAlignment="1">
      <alignment horizontal="center" vertical="center" wrapText="1"/>
    </xf>
    <xf numFmtId="0" fontId="98" fillId="3" borderId="43" xfId="0" applyFont="1" applyFill="1" applyBorder="1" applyAlignment="1">
      <alignment horizontal="center" vertical="center" wrapText="1"/>
    </xf>
    <xf numFmtId="0" fontId="81" fillId="3" borderId="36" xfId="0" applyFont="1" applyFill="1" applyBorder="1" applyAlignment="1">
      <alignment horizontal="center" vertical="center"/>
    </xf>
    <xf numFmtId="188" fontId="123" fillId="0" borderId="0" xfId="0" applyNumberFormat="1" applyFont="1" applyBorder="1">
      <alignment vertical="center"/>
    </xf>
    <xf numFmtId="0" fontId="81" fillId="3" borderId="7" xfId="0" applyFont="1" applyFill="1" applyBorder="1" applyAlignment="1">
      <alignment horizontal="center" vertical="center" shrinkToFit="1"/>
    </xf>
    <xf numFmtId="0" fontId="81" fillId="3" borderId="8" xfId="0" applyFont="1" applyFill="1" applyBorder="1" applyAlignment="1">
      <alignment horizontal="center" vertical="center" shrinkToFit="1"/>
    </xf>
    <xf numFmtId="0" fontId="81" fillId="3" borderId="9" xfId="0" applyFont="1" applyFill="1" applyBorder="1" applyAlignment="1">
      <alignment horizontal="center" vertical="center" shrinkToFit="1"/>
    </xf>
    <xf numFmtId="0" fontId="94" fillId="0" borderId="35" xfId="0" applyFont="1" applyBorder="1" applyAlignment="1">
      <alignment vertical="center"/>
    </xf>
    <xf numFmtId="0" fontId="177" fillId="0" borderId="57" xfId="0" applyFont="1" applyFill="1" applyBorder="1" applyAlignment="1" applyProtection="1">
      <alignment horizontal="center" vertical="center"/>
      <protection locked="0"/>
    </xf>
    <xf numFmtId="0" fontId="177" fillId="0" borderId="56" xfId="0" applyFont="1" applyFill="1" applyBorder="1" applyAlignment="1" applyProtection="1">
      <alignment horizontal="center" vertical="center"/>
      <protection locked="0"/>
    </xf>
    <xf numFmtId="0" fontId="177" fillId="0" borderId="61" xfId="0" applyFont="1" applyFill="1" applyBorder="1" applyAlignment="1" applyProtection="1">
      <alignment horizontal="center" vertical="center"/>
      <protection locked="0"/>
    </xf>
    <xf numFmtId="0" fontId="156" fillId="3" borderId="57" xfId="0" applyFont="1" applyFill="1" applyBorder="1" applyAlignment="1" applyProtection="1">
      <alignment horizontal="center" vertical="center" wrapText="1"/>
    </xf>
    <xf numFmtId="0" fontId="156" fillId="3" borderId="56" xfId="0" applyFont="1" applyFill="1" applyBorder="1" applyAlignment="1" applyProtection="1">
      <alignment horizontal="center" vertical="center"/>
    </xf>
    <xf numFmtId="0" fontId="81" fillId="0" borderId="9" xfId="0" applyFont="1" applyBorder="1">
      <alignment vertical="center"/>
    </xf>
    <xf numFmtId="183" fontId="123" fillId="0" borderId="63" xfId="0" applyNumberFormat="1" applyFont="1" applyBorder="1" applyAlignment="1">
      <alignment vertical="center"/>
    </xf>
    <xf numFmtId="183" fontId="123" fillId="0" borderId="49" xfId="0" applyNumberFormat="1" applyFont="1" applyBorder="1" applyAlignment="1">
      <alignment vertical="center"/>
    </xf>
    <xf numFmtId="183" fontId="123" fillId="0" borderId="64" xfId="0" applyNumberFormat="1" applyFont="1" applyBorder="1" applyAlignment="1">
      <alignment vertical="center"/>
    </xf>
    <xf numFmtId="40" fontId="123" fillId="0" borderId="7" xfId="1" applyNumberFormat="1" applyFont="1" applyBorder="1" applyAlignment="1" applyProtection="1">
      <alignment horizontal="right" vertical="center" shrinkToFit="1"/>
    </xf>
    <xf numFmtId="40" fontId="123" fillId="0" borderId="8" xfId="1" applyNumberFormat="1" applyFont="1" applyBorder="1" applyAlignment="1" applyProtection="1">
      <alignment horizontal="right" vertical="center" shrinkToFit="1"/>
    </xf>
    <xf numFmtId="183" fontId="81" fillId="0" borderId="34" xfId="0" applyNumberFormat="1" applyFont="1" applyBorder="1" applyProtection="1">
      <alignment vertical="center"/>
      <protection locked="0"/>
    </xf>
    <xf numFmtId="183" fontId="81" fillId="0" borderId="35" xfId="0" applyNumberFormat="1" applyFont="1" applyBorder="1" applyProtection="1">
      <alignment vertical="center"/>
      <protection locked="0"/>
    </xf>
    <xf numFmtId="183" fontId="81" fillId="0" borderId="40" xfId="0" applyNumberFormat="1" applyFont="1" applyBorder="1" applyProtection="1">
      <alignment vertical="center"/>
      <protection locked="0"/>
    </xf>
    <xf numFmtId="183" fontId="81" fillId="0" borderId="37" xfId="0" applyNumberFormat="1" applyFont="1" applyBorder="1" applyProtection="1">
      <alignment vertical="center"/>
      <protection locked="0"/>
    </xf>
    <xf numFmtId="0" fontId="81" fillId="8" borderId="34" xfId="0" applyFont="1" applyFill="1" applyBorder="1" applyAlignment="1">
      <alignment horizontal="center" vertical="center"/>
    </xf>
    <xf numFmtId="0" fontId="81" fillId="8" borderId="35" xfId="0" applyFont="1" applyFill="1" applyBorder="1" applyAlignment="1">
      <alignment horizontal="center" vertical="center"/>
    </xf>
    <xf numFmtId="0" fontId="81" fillId="8" borderId="36" xfId="0" applyFont="1" applyFill="1" applyBorder="1" applyAlignment="1">
      <alignment horizontal="center" vertical="center"/>
    </xf>
    <xf numFmtId="0" fontId="81" fillId="7" borderId="34" xfId="0" applyFont="1" applyFill="1" applyBorder="1" applyAlignment="1">
      <alignment horizontal="center" vertical="center"/>
    </xf>
    <xf numFmtId="0" fontId="81" fillId="7" borderId="35" xfId="0" applyFont="1" applyFill="1" applyBorder="1" applyAlignment="1">
      <alignment horizontal="center" vertical="center"/>
    </xf>
    <xf numFmtId="0" fontId="81" fillId="7" borderId="36" xfId="0" applyFont="1" applyFill="1" applyBorder="1" applyAlignment="1">
      <alignment horizontal="center" vertical="center"/>
    </xf>
    <xf numFmtId="0" fontId="81" fillId="7" borderId="40" xfId="0" applyFont="1" applyFill="1" applyBorder="1" applyAlignment="1">
      <alignment horizontal="center" vertical="center"/>
    </xf>
    <xf numFmtId="0" fontId="81" fillId="7" borderId="37" xfId="0" applyFont="1" applyFill="1" applyBorder="1" applyAlignment="1">
      <alignment horizontal="center" vertical="center"/>
    </xf>
    <xf numFmtId="0" fontId="81" fillId="7" borderId="41" xfId="0" applyFont="1" applyFill="1" applyBorder="1" applyAlignment="1">
      <alignment horizontal="center" vertical="center"/>
    </xf>
    <xf numFmtId="186" fontId="81" fillId="0" borderId="63" xfId="0" applyNumberFormat="1" applyFont="1" applyFill="1" applyBorder="1" applyProtection="1">
      <alignment vertical="center"/>
      <protection locked="0"/>
    </xf>
    <xf numFmtId="186" fontId="81" fillId="0" borderId="49" xfId="0" applyNumberFormat="1" applyFont="1" applyFill="1" applyBorder="1" applyProtection="1">
      <alignment vertical="center"/>
      <protection locked="0"/>
    </xf>
    <xf numFmtId="186" fontId="81" fillId="0" borderId="64" xfId="0" applyNumberFormat="1" applyFont="1" applyFill="1" applyBorder="1" applyProtection="1">
      <alignment vertical="center"/>
      <protection locked="0"/>
    </xf>
    <xf numFmtId="0" fontId="81" fillId="3" borderId="63" xfId="0" applyFont="1" applyFill="1" applyBorder="1" applyAlignment="1">
      <alignment horizontal="distributed" vertical="center" indent="3"/>
    </xf>
    <xf numFmtId="0" fontId="81" fillId="3" borderId="49" xfId="0" applyFont="1" applyFill="1" applyBorder="1" applyAlignment="1">
      <alignment horizontal="distributed" vertical="center" indent="3"/>
    </xf>
    <xf numFmtId="0" fontId="81" fillId="3" borderId="64" xfId="0" applyFont="1" applyFill="1" applyBorder="1" applyAlignment="1">
      <alignment horizontal="distributed" vertical="center" indent="3"/>
    </xf>
    <xf numFmtId="183" fontId="123" fillId="0" borderId="50" xfId="0" applyNumberFormat="1" applyFont="1" applyBorder="1" applyAlignment="1">
      <alignment vertical="center"/>
    </xf>
    <xf numFmtId="0" fontId="81" fillId="3" borderId="63" xfId="0" applyFont="1" applyFill="1" applyBorder="1" applyAlignment="1">
      <alignment horizontal="center" vertical="center"/>
    </xf>
    <xf numFmtId="0" fontId="81" fillId="3" borderId="64" xfId="0" applyFont="1" applyFill="1" applyBorder="1" applyAlignment="1">
      <alignment horizontal="center" vertical="center"/>
    </xf>
    <xf numFmtId="177" fontId="123" fillId="0" borderId="63" xfId="0" applyNumberFormat="1" applyFont="1" applyBorder="1" applyAlignment="1">
      <alignment horizontal="left" vertical="center" indent="1"/>
    </xf>
    <xf numFmtId="177" fontId="123" fillId="0" borderId="49" xfId="0" applyNumberFormat="1" applyFont="1" applyBorder="1" applyAlignment="1">
      <alignment horizontal="left" vertical="center" indent="1"/>
    </xf>
    <xf numFmtId="177" fontId="123" fillId="0" borderId="64" xfId="0" applyNumberFormat="1" applyFont="1" applyBorder="1" applyAlignment="1">
      <alignment horizontal="left" vertical="center" indent="1"/>
    </xf>
    <xf numFmtId="0" fontId="81" fillId="3" borderId="63" xfId="0" applyFont="1" applyFill="1" applyBorder="1" applyAlignment="1">
      <alignment horizontal="center" vertical="center" shrinkToFit="1"/>
    </xf>
    <xf numFmtId="0" fontId="81" fillId="3" borderId="49" xfId="0" applyFont="1" applyFill="1" applyBorder="1" applyAlignment="1">
      <alignment horizontal="center" vertical="center" shrinkToFit="1"/>
    </xf>
    <xf numFmtId="0" fontId="81" fillId="3" borderId="64" xfId="0" applyFont="1" applyFill="1" applyBorder="1" applyAlignment="1">
      <alignment horizontal="center" vertical="center" shrinkToFit="1"/>
    </xf>
    <xf numFmtId="0" fontId="81" fillId="3" borderId="57" xfId="0" applyFont="1" applyFill="1" applyBorder="1" applyAlignment="1">
      <alignment horizontal="center" vertical="center"/>
    </xf>
    <xf numFmtId="0" fontId="81" fillId="0" borderId="7" xfId="0" applyFont="1" applyBorder="1" applyAlignment="1" applyProtection="1">
      <alignment horizontal="center" vertical="center"/>
      <protection locked="0"/>
    </xf>
    <xf numFmtId="0" fontId="81" fillId="0" borderId="9" xfId="0" applyFont="1" applyBorder="1" applyAlignment="1" applyProtection="1">
      <alignment horizontal="center" vertical="center"/>
      <protection locked="0"/>
    </xf>
    <xf numFmtId="0" fontId="123" fillId="0" borderId="145" xfId="0" applyNumberFormat="1" applyFont="1" applyBorder="1" applyAlignment="1">
      <alignment horizontal="left" vertical="center" indent="1"/>
    </xf>
    <xf numFmtId="0" fontId="123" fillId="0" borderId="149" xfId="0" applyNumberFormat="1" applyFont="1" applyBorder="1" applyAlignment="1">
      <alignment horizontal="left" vertical="center" indent="1"/>
    </xf>
    <xf numFmtId="0" fontId="123" fillId="0" borderId="147" xfId="0" applyNumberFormat="1" applyFont="1" applyBorder="1" applyAlignment="1">
      <alignment horizontal="left" vertical="center" indent="1"/>
    </xf>
    <xf numFmtId="0" fontId="81" fillId="0" borderId="7" xfId="0" applyFont="1" applyBorder="1" applyAlignment="1">
      <alignment horizontal="left" vertical="center" indent="1" shrinkToFit="1"/>
    </xf>
    <xf numFmtId="0" fontId="81" fillId="0" borderId="8" xfId="0" applyFont="1" applyBorder="1" applyAlignment="1">
      <alignment horizontal="left" vertical="center" indent="1" shrinkToFit="1"/>
    </xf>
    <xf numFmtId="0" fontId="81" fillId="0" borderId="7" xfId="0" applyFont="1" applyFill="1" applyBorder="1" applyAlignment="1" applyProtection="1">
      <alignment horizontal="left" vertical="center" indent="1"/>
      <protection locked="0"/>
    </xf>
    <xf numFmtId="0" fontId="81" fillId="0" borderId="8" xfId="0" applyFont="1" applyFill="1" applyBorder="1" applyAlignment="1" applyProtection="1">
      <alignment horizontal="left" vertical="center" indent="1"/>
      <protection locked="0"/>
    </xf>
    <xf numFmtId="0" fontId="81" fillId="0" borderId="37" xfId="0" applyFont="1" applyFill="1" applyBorder="1" applyAlignment="1" applyProtection="1">
      <alignment horizontal="left" vertical="center" indent="1"/>
      <protection locked="0"/>
    </xf>
    <xf numFmtId="0" fontId="81" fillId="0" borderId="95" xfId="0" applyFont="1" applyFill="1" applyBorder="1" applyAlignment="1" applyProtection="1">
      <alignment horizontal="left" vertical="center" indent="1"/>
      <protection locked="0"/>
    </xf>
    <xf numFmtId="0" fontId="81" fillId="3" borderId="7" xfId="0" applyFont="1" applyFill="1" applyBorder="1" applyAlignment="1">
      <alignment horizontal="center" vertical="center"/>
    </xf>
    <xf numFmtId="0" fontId="123" fillId="0" borderId="7" xfId="0" applyNumberFormat="1" applyFont="1" applyBorder="1" applyAlignment="1" applyProtection="1">
      <alignment horizontal="center" vertical="center"/>
    </xf>
    <xf numFmtId="0" fontId="123" fillId="0" borderId="8" xfId="0" applyNumberFormat="1" applyFont="1" applyBorder="1" applyAlignment="1" applyProtection="1">
      <alignment horizontal="center" vertical="center"/>
    </xf>
    <xf numFmtId="0" fontId="123" fillId="0" borderId="9" xfId="0" applyNumberFormat="1" applyFont="1" applyBorder="1" applyAlignment="1" applyProtection="1">
      <alignment horizontal="center" vertical="center"/>
    </xf>
    <xf numFmtId="0" fontId="81" fillId="0" borderId="7" xfId="0" applyFont="1" applyFill="1" applyBorder="1" applyAlignment="1" applyProtection="1">
      <alignment horizontal="left" vertical="center" indent="1"/>
    </xf>
    <xf numFmtId="0" fontId="81" fillId="0" borderId="8" xfId="0" applyFont="1" applyFill="1" applyBorder="1" applyAlignment="1" applyProtection="1">
      <alignment horizontal="left" vertical="center" indent="1"/>
    </xf>
    <xf numFmtId="0" fontId="81" fillId="3" borderId="7" xfId="0" applyFont="1" applyFill="1" applyBorder="1" applyAlignment="1" applyProtection="1">
      <alignment horizontal="center" vertical="center"/>
    </xf>
    <xf numFmtId="0" fontId="81" fillId="3" borderId="8" xfId="0" applyFont="1" applyFill="1" applyBorder="1" applyAlignment="1" applyProtection="1">
      <alignment horizontal="center" vertical="center"/>
    </xf>
    <xf numFmtId="0" fontId="81" fillId="3" borderId="9" xfId="0" applyFont="1" applyFill="1" applyBorder="1" applyAlignment="1" applyProtection="1">
      <alignment horizontal="center" vertical="center"/>
    </xf>
    <xf numFmtId="0" fontId="81" fillId="0" borderId="0" xfId="0" applyFont="1" applyBorder="1" applyAlignment="1">
      <alignment horizontal="center" vertical="center"/>
    </xf>
    <xf numFmtId="0" fontId="123" fillId="0" borderId="63" xfId="0" applyNumberFormat="1" applyFont="1" applyBorder="1" applyAlignment="1">
      <alignment horizontal="left" vertical="center" indent="1" shrinkToFit="1"/>
    </xf>
    <xf numFmtId="0" fontId="123" fillId="0" borderId="49" xfId="0" applyNumberFormat="1" applyFont="1" applyBorder="1" applyAlignment="1">
      <alignment horizontal="left" vertical="center" indent="1" shrinkToFit="1"/>
    </xf>
    <xf numFmtId="0" fontId="123" fillId="0" borderId="64" xfId="0" applyNumberFormat="1" applyFont="1" applyBorder="1" applyAlignment="1">
      <alignment horizontal="left" vertical="center" indent="1" shrinkToFit="1"/>
    </xf>
    <xf numFmtId="0" fontId="94" fillId="3" borderId="57" xfId="0" applyFont="1" applyFill="1" applyBorder="1" applyAlignment="1">
      <alignment horizontal="center" vertical="center" shrinkToFit="1"/>
    </xf>
    <xf numFmtId="0" fontId="94" fillId="3" borderId="56" xfId="0" applyFont="1" applyFill="1" applyBorder="1" applyAlignment="1">
      <alignment horizontal="center" vertical="center" shrinkToFit="1"/>
    </xf>
    <xf numFmtId="0" fontId="94" fillId="3" borderId="61" xfId="0" applyFont="1" applyFill="1" applyBorder="1" applyAlignment="1">
      <alignment horizontal="center" vertical="center" shrinkToFit="1"/>
    </xf>
    <xf numFmtId="0" fontId="123" fillId="0" borderId="57" xfId="0" applyNumberFormat="1" applyFont="1" applyBorder="1" applyAlignment="1">
      <alignment horizontal="left" vertical="center" indent="1"/>
    </xf>
    <xf numFmtId="0" fontId="123" fillId="0" borderId="56" xfId="0" applyNumberFormat="1" applyFont="1" applyBorder="1" applyAlignment="1">
      <alignment horizontal="left" vertical="center" indent="1"/>
    </xf>
    <xf numFmtId="0" fontId="123" fillId="0" borderId="58" xfId="0" applyNumberFormat="1" applyFont="1" applyBorder="1" applyAlignment="1">
      <alignment horizontal="left" vertical="center" indent="1"/>
    </xf>
    <xf numFmtId="0" fontId="81" fillId="0" borderId="57" xfId="0" applyFont="1" applyBorder="1" applyAlignment="1">
      <alignment horizontal="left" vertical="center" indent="1" shrinkToFit="1"/>
    </xf>
    <xf numFmtId="0" fontId="81" fillId="0" borderId="56" xfId="0" applyFont="1" applyBorder="1" applyAlignment="1">
      <alignment horizontal="left" vertical="center" indent="1" shrinkToFit="1"/>
    </xf>
    <xf numFmtId="0" fontId="81" fillId="0" borderId="58" xfId="0" applyFont="1" applyBorder="1" applyAlignment="1">
      <alignment horizontal="left" vertical="center" indent="1" shrinkToFit="1"/>
    </xf>
    <xf numFmtId="0" fontId="94" fillId="8" borderId="7" xfId="0" applyFont="1" applyFill="1" applyBorder="1" applyAlignment="1">
      <alignment horizontal="center" vertical="center"/>
    </xf>
    <xf numFmtId="0" fontId="94" fillId="8" borderId="8" xfId="0" applyFont="1" applyFill="1" applyBorder="1" applyAlignment="1">
      <alignment horizontal="center" vertical="center"/>
    </xf>
    <xf numFmtId="0" fontId="94" fillId="8" borderId="9" xfId="0" applyFont="1" applyFill="1" applyBorder="1" applyAlignment="1">
      <alignment horizontal="center" vertical="center"/>
    </xf>
    <xf numFmtId="200" fontId="81" fillId="0" borderId="63" xfId="0" applyNumberFormat="1" applyFont="1" applyFill="1" applyBorder="1" applyAlignment="1">
      <alignment horizontal="left" vertical="center" indent="1"/>
    </xf>
    <xf numFmtId="200" fontId="81" fillId="0" borderId="49" xfId="0" applyNumberFormat="1" applyFont="1" applyFill="1" applyBorder="1" applyAlignment="1">
      <alignment horizontal="left" vertical="center" indent="1"/>
    </xf>
    <xf numFmtId="200" fontId="81" fillId="0" borderId="50" xfId="0" applyNumberFormat="1" applyFont="1" applyFill="1" applyBorder="1" applyAlignment="1">
      <alignment horizontal="left" vertical="center" indent="1"/>
    </xf>
    <xf numFmtId="0" fontId="81" fillId="0" borderId="63" xfId="0" applyFont="1" applyBorder="1" applyAlignment="1" applyProtection="1">
      <alignment horizontal="center" vertical="center" shrinkToFit="1"/>
      <protection locked="0"/>
    </xf>
    <xf numFmtId="0" fontId="81" fillId="0" borderId="64" xfId="0" applyFont="1" applyBorder="1" applyAlignment="1" applyProtection="1">
      <alignment horizontal="center" vertical="center" shrinkToFit="1"/>
      <protection locked="0"/>
    </xf>
    <xf numFmtId="0" fontId="81" fillId="0" borderId="49" xfId="0" applyFont="1" applyBorder="1" applyAlignment="1" applyProtection="1">
      <alignment horizontal="center" vertical="center" shrinkToFit="1"/>
      <protection locked="0"/>
    </xf>
    <xf numFmtId="0" fontId="81" fillId="0" borderId="63" xfId="0" applyFont="1" applyBorder="1" applyAlignment="1" applyProtection="1">
      <alignment horizontal="left" vertical="center" shrinkToFit="1"/>
      <protection locked="0"/>
    </xf>
    <xf numFmtId="0" fontId="81" fillId="0" borderId="49" xfId="0" applyFont="1" applyBorder="1" applyAlignment="1" applyProtection="1">
      <alignment horizontal="left" vertical="center" shrinkToFit="1"/>
      <protection locked="0"/>
    </xf>
    <xf numFmtId="0" fontId="81" fillId="0" borderId="64" xfId="0" applyFont="1" applyBorder="1" applyAlignment="1" applyProtection="1">
      <alignment horizontal="left" vertical="center" shrinkToFit="1"/>
      <protection locked="0"/>
    </xf>
    <xf numFmtId="186" fontId="123" fillId="0" borderId="43" xfId="0" applyNumberFormat="1" applyFont="1" applyFill="1" applyBorder="1" applyAlignment="1" applyProtection="1">
      <alignment horizontal="right" vertical="center"/>
    </xf>
    <xf numFmtId="0" fontId="81" fillId="3" borderId="7" xfId="0" applyFont="1" applyFill="1" applyBorder="1" applyAlignment="1">
      <alignment horizontal="distributed" vertical="center" indent="6"/>
    </xf>
    <xf numFmtId="0" fontId="81" fillId="3" borderId="8" xfId="0" applyFont="1" applyFill="1" applyBorder="1" applyAlignment="1">
      <alignment horizontal="distributed" vertical="center" indent="6"/>
    </xf>
    <xf numFmtId="0" fontId="81" fillId="3" borderId="9" xfId="0" applyFont="1" applyFill="1" applyBorder="1" applyAlignment="1">
      <alignment horizontal="distributed" vertical="center" indent="6"/>
    </xf>
    <xf numFmtId="0" fontId="81" fillId="3" borderId="86" xfId="0" applyFont="1" applyFill="1" applyBorder="1" applyAlignment="1">
      <alignment horizontal="distributed" vertical="center" justifyLastLine="1"/>
    </xf>
    <xf numFmtId="0" fontId="81" fillId="3" borderId="6" xfId="0" applyFont="1" applyFill="1" applyBorder="1" applyAlignment="1">
      <alignment horizontal="distributed" vertical="center" justifyLastLine="1"/>
    </xf>
    <xf numFmtId="0" fontId="81" fillId="3" borderId="81" xfId="0" applyFont="1" applyFill="1" applyBorder="1" applyAlignment="1">
      <alignment horizontal="distributed" vertical="center" justifyLastLine="1"/>
    </xf>
    <xf numFmtId="0" fontId="81" fillId="3" borderId="86" xfId="0" applyFont="1" applyFill="1" applyBorder="1" applyAlignment="1">
      <alignment horizontal="distributed" vertical="center" indent="1"/>
    </xf>
    <xf numFmtId="0" fontId="81" fillId="3" borderId="7" xfId="0" applyFont="1" applyFill="1" applyBorder="1" applyAlignment="1">
      <alignment horizontal="distributed" vertical="center" indent="1"/>
    </xf>
    <xf numFmtId="0" fontId="81" fillId="3" borderId="8" xfId="0" applyFont="1" applyFill="1" applyBorder="1" applyAlignment="1">
      <alignment horizontal="distributed" vertical="center" indent="1"/>
    </xf>
    <xf numFmtId="0" fontId="81" fillId="3" borderId="9" xfId="0" applyFont="1" applyFill="1" applyBorder="1" applyAlignment="1">
      <alignment horizontal="distributed" vertical="center" indent="1"/>
    </xf>
    <xf numFmtId="186" fontId="81" fillId="0" borderId="40" xfId="0" applyNumberFormat="1" applyFont="1" applyFill="1" applyBorder="1" applyProtection="1">
      <alignment vertical="center"/>
      <protection locked="0"/>
    </xf>
    <xf numFmtId="186" fontId="81" fillId="0" borderId="37" xfId="0" applyNumberFormat="1" applyFont="1" applyFill="1" applyBorder="1" applyProtection="1">
      <alignment vertical="center"/>
      <protection locked="0"/>
    </xf>
    <xf numFmtId="186" fontId="81" fillId="0" borderId="41" xfId="0" applyNumberFormat="1" applyFont="1" applyFill="1" applyBorder="1" applyProtection="1">
      <alignment vertical="center"/>
      <protection locked="0"/>
    </xf>
    <xf numFmtId="0" fontId="81" fillId="3" borderId="57" xfId="0" applyFont="1" applyFill="1" applyBorder="1" applyAlignment="1">
      <alignment horizontal="distributed" vertical="center" indent="6"/>
    </xf>
    <xf numFmtId="0" fontId="81" fillId="3" borderId="56" xfId="0" applyFont="1" applyFill="1" applyBorder="1" applyAlignment="1">
      <alignment horizontal="distributed" vertical="center" indent="6"/>
    </xf>
    <xf numFmtId="0" fontId="81" fillId="3" borderId="61" xfId="0" applyFont="1" applyFill="1" applyBorder="1" applyAlignment="1">
      <alignment horizontal="distributed" vertical="center" indent="6"/>
    </xf>
    <xf numFmtId="183" fontId="123" fillId="0" borderId="63" xfId="0" applyNumberFormat="1" applyFont="1" applyBorder="1">
      <alignment vertical="center"/>
    </xf>
    <xf numFmtId="183" fontId="123" fillId="0" borderId="49" xfId="0" applyNumberFormat="1" applyFont="1" applyBorder="1">
      <alignment vertical="center"/>
    </xf>
    <xf numFmtId="183" fontId="123" fillId="0" borderId="64" xfId="0" applyNumberFormat="1" applyFont="1" applyBorder="1">
      <alignment vertical="center"/>
    </xf>
    <xf numFmtId="0" fontId="177" fillId="3" borderId="55" xfId="0" applyFont="1" applyFill="1" applyBorder="1" applyAlignment="1" applyProtection="1">
      <alignment horizontal="center" vertical="center"/>
    </xf>
    <xf numFmtId="0" fontId="81" fillId="8" borderId="62" xfId="0" applyFont="1" applyFill="1" applyBorder="1" applyAlignment="1">
      <alignment horizontal="distributed" vertical="center" indent="3"/>
    </xf>
    <xf numFmtId="0" fontId="81" fillId="8" borderId="53" xfId="0" applyFont="1" applyFill="1" applyBorder="1" applyAlignment="1">
      <alignment horizontal="distributed" vertical="center" indent="3"/>
    </xf>
    <xf numFmtId="0" fontId="81" fillId="8" borderId="65" xfId="0" applyFont="1" applyFill="1" applyBorder="1" applyAlignment="1">
      <alignment horizontal="distributed" vertical="center" indent="3"/>
    </xf>
    <xf numFmtId="186" fontId="81" fillId="0" borderId="6" xfId="0" applyNumberFormat="1" applyFont="1" applyFill="1" applyBorder="1" applyProtection="1">
      <alignment vertical="center"/>
      <protection locked="0"/>
    </xf>
    <xf numFmtId="186" fontId="81" fillId="0" borderId="86" xfId="0" applyNumberFormat="1" applyFont="1" applyFill="1" applyBorder="1" applyProtection="1">
      <alignment vertical="center"/>
      <protection locked="0"/>
    </xf>
    <xf numFmtId="0" fontId="81" fillId="3" borderId="73" xfId="0" applyFont="1" applyFill="1" applyBorder="1" applyAlignment="1">
      <alignment horizontal="center" vertical="center" wrapText="1"/>
    </xf>
    <xf numFmtId="0" fontId="81" fillId="3" borderId="75" xfId="0" applyFont="1" applyFill="1" applyBorder="1" applyAlignment="1">
      <alignment horizontal="center" vertical="center"/>
    </xf>
    <xf numFmtId="0" fontId="81" fillId="3" borderId="78" xfId="0" applyFont="1" applyFill="1" applyBorder="1" applyAlignment="1">
      <alignment horizontal="center" vertical="center"/>
    </xf>
    <xf numFmtId="0" fontId="81" fillId="3" borderId="81" xfId="0" applyFont="1" applyFill="1" applyBorder="1" applyAlignment="1">
      <alignment horizontal="distributed" vertical="center" indent="1"/>
    </xf>
    <xf numFmtId="186" fontId="123" fillId="0" borderId="34" xfId="0" applyNumberFormat="1" applyFont="1" applyFill="1" applyBorder="1" applyProtection="1">
      <alignment vertical="center"/>
    </xf>
    <xf numFmtId="186" fontId="123" fillId="0" borderId="35" xfId="0" applyNumberFormat="1" applyFont="1" applyFill="1" applyBorder="1" applyProtection="1">
      <alignment vertical="center"/>
    </xf>
    <xf numFmtId="186" fontId="123" fillId="0" borderId="36" xfId="0" applyNumberFormat="1" applyFont="1" applyFill="1" applyBorder="1" applyProtection="1">
      <alignment vertical="center"/>
    </xf>
    <xf numFmtId="186" fontId="81" fillId="0" borderId="57" xfId="0" applyNumberFormat="1" applyFont="1" applyFill="1" applyBorder="1" applyProtection="1">
      <alignment vertical="center"/>
      <protection locked="0"/>
    </xf>
    <xf numFmtId="186" fontId="81" fillId="0" borderId="56" xfId="0" applyNumberFormat="1" applyFont="1" applyFill="1" applyBorder="1" applyProtection="1">
      <alignment vertical="center"/>
      <protection locked="0"/>
    </xf>
    <xf numFmtId="186" fontId="81" fillId="0" borderId="61" xfId="0" applyNumberFormat="1" applyFont="1" applyFill="1" applyBorder="1" applyProtection="1">
      <alignment vertical="center"/>
      <protection locked="0"/>
    </xf>
    <xf numFmtId="0" fontId="81" fillId="3" borderId="63" xfId="0" applyFont="1" applyFill="1" applyBorder="1" applyAlignment="1">
      <alignment horizontal="distributed" vertical="center" indent="6"/>
    </xf>
    <xf numFmtId="0" fontId="81" fillId="3" borderId="49" xfId="0" applyFont="1" applyFill="1" applyBorder="1" applyAlignment="1">
      <alignment horizontal="distributed" vertical="center" indent="6"/>
    </xf>
    <xf numFmtId="0" fontId="81" fillId="3" borderId="64" xfId="0" applyFont="1" applyFill="1" applyBorder="1" applyAlignment="1">
      <alignment horizontal="distributed" vertical="center" indent="6"/>
    </xf>
    <xf numFmtId="0" fontId="98" fillId="3" borderId="86" xfId="0" applyFont="1" applyFill="1" applyBorder="1" applyAlignment="1">
      <alignment horizontal="center" vertical="center"/>
    </xf>
    <xf numFmtId="0" fontId="98" fillId="3" borderId="6" xfId="0" applyFont="1" applyFill="1" applyBorder="1" applyAlignment="1">
      <alignment horizontal="center" vertical="center"/>
    </xf>
    <xf numFmtId="0" fontId="81" fillId="0" borderId="57" xfId="0" applyFont="1" applyFill="1" applyBorder="1" applyAlignment="1" applyProtection="1">
      <alignment horizontal="center" vertical="center"/>
      <protection locked="0"/>
    </xf>
    <xf numFmtId="0" fontId="81" fillId="0" borderId="58" xfId="0" applyFont="1" applyFill="1" applyBorder="1" applyAlignment="1" applyProtection="1">
      <alignment horizontal="center" vertical="center"/>
      <protection locked="0"/>
    </xf>
    <xf numFmtId="0" fontId="94" fillId="3" borderId="48" xfId="0" applyFont="1" applyFill="1" applyBorder="1" applyAlignment="1">
      <alignment horizontal="center" vertical="center"/>
    </xf>
    <xf numFmtId="0" fontId="94" fillId="3" borderId="49" xfId="0" applyFont="1" applyFill="1" applyBorder="1" applyAlignment="1">
      <alignment horizontal="center" vertical="center"/>
    </xf>
    <xf numFmtId="0" fontId="94" fillId="3" borderId="64" xfId="0" applyFont="1" applyFill="1" applyBorder="1" applyAlignment="1">
      <alignment horizontal="center" vertical="center"/>
    </xf>
    <xf numFmtId="0" fontId="98" fillId="0" borderId="81" xfId="0" applyFont="1" applyBorder="1" applyAlignment="1" applyProtection="1">
      <alignment horizontal="left" vertical="center" indent="1" shrinkToFit="1"/>
      <protection locked="0"/>
    </xf>
    <xf numFmtId="0" fontId="81" fillId="10" borderId="48" xfId="0" applyFont="1" applyFill="1" applyBorder="1" applyAlignment="1">
      <alignment horizontal="left" vertical="center"/>
    </xf>
    <xf numFmtId="0" fontId="81" fillId="10" borderId="49" xfId="0" applyFont="1" applyFill="1" applyBorder="1" applyAlignment="1">
      <alignment horizontal="left" vertical="center"/>
    </xf>
    <xf numFmtId="0" fontId="81" fillId="10" borderId="50" xfId="0" applyFont="1" applyFill="1" applyBorder="1" applyAlignment="1">
      <alignment horizontal="left" vertical="center"/>
    </xf>
    <xf numFmtId="186" fontId="123" fillId="0" borderId="96" xfId="0" applyNumberFormat="1" applyFont="1" applyFill="1" applyBorder="1" applyProtection="1">
      <alignment vertical="center"/>
    </xf>
    <xf numFmtId="186" fontId="123" fillId="0" borderId="94" xfId="0" applyNumberFormat="1" applyFont="1" applyFill="1" applyBorder="1" applyProtection="1">
      <alignment vertical="center"/>
    </xf>
    <xf numFmtId="186" fontId="123" fillId="0" borderId="88" xfId="0" applyNumberFormat="1" applyFont="1" applyFill="1" applyBorder="1" applyProtection="1">
      <alignment vertical="center"/>
    </xf>
    <xf numFmtId="186" fontId="123" fillId="0" borderId="89" xfId="0" applyNumberFormat="1" applyFont="1" applyFill="1" applyBorder="1" applyProtection="1">
      <alignment vertical="center"/>
    </xf>
    <xf numFmtId="186" fontId="81" fillId="0" borderId="81" xfId="0" applyNumberFormat="1" applyFont="1" applyFill="1" applyBorder="1" applyProtection="1">
      <alignment vertical="center"/>
      <protection locked="0"/>
    </xf>
    <xf numFmtId="0" fontId="81" fillId="3" borderId="54" xfId="0" applyFont="1" applyFill="1" applyBorder="1" applyAlignment="1">
      <alignment horizontal="center" vertical="center"/>
    </xf>
    <xf numFmtId="0" fontId="81" fillId="3" borderId="37" xfId="0" applyFont="1" applyFill="1" applyBorder="1" applyAlignment="1">
      <alignment horizontal="center" vertical="center"/>
    </xf>
    <xf numFmtId="0" fontId="81" fillId="3" borderId="41" xfId="0" applyFont="1" applyFill="1" applyBorder="1" applyAlignment="1">
      <alignment horizontal="center" vertical="center"/>
    </xf>
    <xf numFmtId="0" fontId="94" fillId="0" borderId="35" xfId="0" applyFont="1" applyBorder="1">
      <alignment vertical="center"/>
    </xf>
    <xf numFmtId="0" fontId="125" fillId="3" borderId="51" xfId="0" applyFont="1" applyFill="1" applyBorder="1" applyAlignment="1">
      <alignment horizontal="center" vertical="center" wrapText="1"/>
    </xf>
    <xf numFmtId="0" fontId="125" fillId="3" borderId="8" xfId="0" applyFont="1" applyFill="1" applyBorder="1" applyAlignment="1">
      <alignment horizontal="center" vertical="center" wrapText="1"/>
    </xf>
    <xf numFmtId="0" fontId="125" fillId="3" borderId="9" xfId="0" applyFont="1" applyFill="1" applyBorder="1" applyAlignment="1">
      <alignment horizontal="center" vertical="center" wrapText="1"/>
    </xf>
    <xf numFmtId="0" fontId="81" fillId="0" borderId="34" xfId="0" applyFont="1" applyBorder="1" applyAlignment="1" applyProtection="1">
      <alignment horizontal="center" vertical="center"/>
      <protection locked="0"/>
    </xf>
    <xf numFmtId="0" fontId="81" fillId="0" borderId="36" xfId="0" applyFont="1" applyBorder="1" applyAlignment="1" applyProtection="1">
      <alignment horizontal="center" vertical="center"/>
      <protection locked="0"/>
    </xf>
    <xf numFmtId="0" fontId="81" fillId="0" borderId="38" xfId="0" applyFont="1" applyBorder="1" applyAlignment="1" applyProtection="1">
      <alignment horizontal="center" vertical="center"/>
      <protection locked="0"/>
    </xf>
    <xf numFmtId="0" fontId="81" fillId="0" borderId="39" xfId="0" applyFont="1" applyBorder="1" applyAlignment="1" applyProtection="1">
      <alignment horizontal="center" vertical="center"/>
      <protection locked="0"/>
    </xf>
    <xf numFmtId="0" fontId="81" fillId="0" borderId="40" xfId="0" applyFont="1" applyBorder="1" applyAlignment="1" applyProtection="1">
      <alignment horizontal="center" vertical="center"/>
      <protection locked="0"/>
    </xf>
    <xf numFmtId="0" fontId="81" fillId="0" borderId="41" xfId="0" applyFont="1" applyBorder="1" applyAlignment="1" applyProtection="1">
      <alignment horizontal="center" vertical="center"/>
      <protection locked="0"/>
    </xf>
    <xf numFmtId="183" fontId="81" fillId="0" borderId="7" xfId="0" applyNumberFormat="1" applyFont="1" applyBorder="1" applyAlignment="1" applyProtection="1">
      <alignment vertical="center"/>
      <protection locked="0"/>
    </xf>
    <xf numFmtId="183" fontId="81" fillId="0" borderId="8" xfId="0" applyNumberFormat="1" applyFont="1" applyBorder="1" applyAlignment="1" applyProtection="1">
      <alignment vertical="center"/>
      <protection locked="0"/>
    </xf>
    <xf numFmtId="183" fontId="123" fillId="0" borderId="34" xfId="0" applyNumberFormat="1" applyFont="1" applyBorder="1" applyAlignment="1">
      <alignment horizontal="right" indent="1"/>
    </xf>
    <xf numFmtId="183" fontId="123" fillId="0" borderId="35" xfId="0" applyNumberFormat="1" applyFont="1" applyBorder="1" applyAlignment="1">
      <alignment horizontal="right" indent="1"/>
    </xf>
    <xf numFmtId="183" fontId="123" fillId="0" borderId="36" xfId="0" applyNumberFormat="1" applyFont="1" applyBorder="1" applyAlignment="1">
      <alignment horizontal="right" indent="1"/>
    </xf>
    <xf numFmtId="183" fontId="123" fillId="0" borderId="38" xfId="0" applyNumberFormat="1" applyFont="1" applyBorder="1" applyAlignment="1">
      <alignment horizontal="right" indent="1"/>
    </xf>
    <xf numFmtId="183" fontId="123" fillId="0" borderId="0" xfId="0" applyNumberFormat="1" applyFont="1" applyBorder="1" applyAlignment="1">
      <alignment horizontal="right" indent="1"/>
    </xf>
    <xf numFmtId="183" fontId="123" fillId="0" borderId="39" xfId="0" applyNumberFormat="1" applyFont="1" applyBorder="1" applyAlignment="1">
      <alignment horizontal="right" indent="1"/>
    </xf>
    <xf numFmtId="0" fontId="81" fillId="0" borderId="40" xfId="0" applyFont="1" applyBorder="1" applyAlignment="1">
      <alignment horizontal="right" vertical="center"/>
    </xf>
    <xf numFmtId="0" fontId="81" fillId="0" borderId="37" xfId="0" applyFont="1" applyBorder="1" applyAlignment="1">
      <alignment horizontal="right" vertical="center"/>
    </xf>
    <xf numFmtId="0" fontId="81" fillId="0" borderId="41" xfId="0" applyFont="1" applyBorder="1" applyAlignment="1">
      <alignment horizontal="right" vertical="center"/>
    </xf>
    <xf numFmtId="0" fontId="94" fillId="0" borderId="37" xfId="0" applyFont="1" applyBorder="1">
      <alignment vertical="center"/>
    </xf>
    <xf numFmtId="0" fontId="81" fillId="10" borderId="48" xfId="0" applyFont="1" applyFill="1" applyBorder="1" applyAlignment="1" applyProtection="1">
      <alignment horizontal="left" vertical="center"/>
    </xf>
    <xf numFmtId="0" fontId="81" fillId="10" borderId="49" xfId="0" applyFont="1" applyFill="1" applyBorder="1" applyAlignment="1" applyProtection="1">
      <alignment horizontal="left" vertical="center"/>
    </xf>
    <xf numFmtId="0" fontId="81" fillId="10" borderId="50" xfId="0" applyFont="1" applyFill="1" applyBorder="1" applyAlignment="1" applyProtection="1">
      <alignment horizontal="left" vertical="center"/>
    </xf>
    <xf numFmtId="0" fontId="81" fillId="0" borderId="7" xfId="0" applyFont="1" applyBorder="1" applyAlignment="1" applyProtection="1">
      <alignment horizontal="left" vertical="center"/>
    </xf>
    <xf numFmtId="0" fontId="81" fillId="0" borderId="8" xfId="0" applyFont="1" applyBorder="1" applyAlignment="1" applyProtection="1">
      <alignment horizontal="left" vertical="center"/>
    </xf>
    <xf numFmtId="0" fontId="81" fillId="0" borderId="52" xfId="0" applyFont="1" applyBorder="1" applyAlignment="1" applyProtection="1">
      <alignment horizontal="left" vertical="center"/>
    </xf>
    <xf numFmtId="0" fontId="98" fillId="3" borderId="146" xfId="0" applyFont="1" applyFill="1" applyBorder="1" applyAlignment="1">
      <alignment horizontal="center" vertical="center"/>
    </xf>
    <xf numFmtId="0" fontId="98" fillId="3" borderId="75" xfId="0" applyFont="1" applyFill="1" applyBorder="1" applyAlignment="1">
      <alignment horizontal="center" vertical="center"/>
    </xf>
    <xf numFmtId="0" fontId="98" fillId="3" borderId="0" xfId="0" applyFont="1" applyFill="1" applyBorder="1" applyAlignment="1">
      <alignment horizontal="center" vertical="center"/>
    </xf>
    <xf numFmtId="0" fontId="98" fillId="3" borderId="39" xfId="0" applyFont="1" applyFill="1" applyBorder="1" applyAlignment="1">
      <alignment horizontal="center" vertical="center"/>
    </xf>
    <xf numFmtId="0" fontId="98" fillId="3" borderId="37" xfId="0" applyFont="1" applyFill="1" applyBorder="1" applyAlignment="1">
      <alignment horizontal="center" vertical="center"/>
    </xf>
    <xf numFmtId="0" fontId="81" fillId="0" borderId="61" xfId="0" applyFont="1" applyFill="1" applyBorder="1" applyAlignment="1" applyProtection="1">
      <alignment horizontal="center" vertical="center"/>
      <protection locked="0"/>
    </xf>
    <xf numFmtId="0" fontId="81" fillId="10" borderId="63" xfId="0" applyFont="1" applyFill="1" applyBorder="1" applyAlignment="1">
      <alignment horizontal="center" vertical="center"/>
    </xf>
    <xf numFmtId="0" fontId="81" fillId="10" borderId="49" xfId="0" applyFont="1" applyFill="1" applyBorder="1" applyAlignment="1">
      <alignment horizontal="center" vertical="center"/>
    </xf>
    <xf numFmtId="0" fontId="81" fillId="10" borderId="64" xfId="0" applyFont="1" applyFill="1" applyBorder="1" applyAlignment="1">
      <alignment horizontal="center" vertical="center"/>
    </xf>
    <xf numFmtId="0" fontId="81" fillId="0" borderId="63" xfId="0" applyFont="1" applyBorder="1" applyAlignment="1" applyProtection="1">
      <alignment horizontal="center" vertical="center"/>
      <protection locked="0"/>
    </xf>
    <xf numFmtId="0" fontId="81" fillId="0" borderId="64" xfId="0" applyFont="1" applyBorder="1" applyAlignment="1" applyProtection="1">
      <alignment horizontal="center" vertical="center"/>
      <protection locked="0"/>
    </xf>
    <xf numFmtId="0" fontId="81" fillId="0" borderId="63" xfId="0" applyFont="1" applyFill="1" applyBorder="1" applyAlignment="1" applyProtection="1">
      <alignment horizontal="center" vertical="center"/>
      <protection locked="0"/>
    </xf>
    <xf numFmtId="0" fontId="81" fillId="0" borderId="50" xfId="0" applyFont="1" applyFill="1" applyBorder="1" applyAlignment="1" applyProtection="1">
      <alignment horizontal="center" vertical="center"/>
      <protection locked="0"/>
    </xf>
    <xf numFmtId="0" fontId="81" fillId="3" borderId="151" xfId="0" applyFont="1" applyFill="1" applyBorder="1" applyAlignment="1">
      <alignment horizontal="center" vertical="center" wrapText="1"/>
    </xf>
    <xf numFmtId="0" fontId="81" fillId="3" borderId="153" xfId="0" applyFont="1" applyFill="1" applyBorder="1" applyAlignment="1">
      <alignment horizontal="center" vertical="center" wrapText="1"/>
    </xf>
    <xf numFmtId="0" fontId="98" fillId="0" borderId="83" xfId="0" applyFont="1" applyBorder="1" applyAlignment="1" applyProtection="1">
      <alignment horizontal="left" vertical="top" wrapText="1" shrinkToFit="1"/>
      <protection locked="0"/>
    </xf>
    <xf numFmtId="0" fontId="98" fillId="0" borderId="35" xfId="0" applyFont="1" applyBorder="1" applyAlignment="1" applyProtection="1">
      <alignment horizontal="left" vertical="top" wrapText="1" shrinkToFit="1"/>
      <protection locked="0"/>
    </xf>
    <xf numFmtId="0" fontId="98" fillId="0" borderId="85" xfId="0" applyFont="1" applyBorder="1" applyAlignment="1" applyProtection="1">
      <alignment horizontal="left" vertical="top" wrapText="1" shrinkToFit="1"/>
      <protection locked="0"/>
    </xf>
    <xf numFmtId="0" fontId="98" fillId="0" borderId="75" xfId="0" applyFont="1" applyBorder="1" applyAlignment="1" applyProtection="1">
      <alignment horizontal="left" vertical="top" wrapText="1" shrinkToFit="1"/>
      <protection locked="0"/>
    </xf>
    <xf numFmtId="0" fontId="98" fillId="0" borderId="0" xfId="0" applyFont="1" applyAlignment="1" applyProtection="1">
      <alignment horizontal="left" vertical="top" wrapText="1" shrinkToFit="1"/>
      <protection locked="0"/>
    </xf>
    <xf numFmtId="0" fontId="98" fillId="0" borderId="148" xfId="0" applyFont="1" applyBorder="1" applyAlignment="1" applyProtection="1">
      <alignment horizontal="left" vertical="top" wrapText="1" shrinkToFit="1"/>
      <protection locked="0"/>
    </xf>
    <xf numFmtId="0" fontId="98" fillId="0" borderId="78" xfId="0" applyFont="1" applyBorder="1" applyAlignment="1" applyProtection="1">
      <alignment horizontal="left" vertical="top" wrapText="1" shrinkToFit="1"/>
      <protection locked="0"/>
    </xf>
    <xf numFmtId="0" fontId="98" fillId="0" borderId="152" xfId="0" applyFont="1" applyBorder="1" applyAlignment="1" applyProtection="1">
      <alignment horizontal="left" vertical="top" wrapText="1" shrinkToFit="1"/>
      <protection locked="0"/>
    </xf>
    <xf numFmtId="0" fontId="98" fillId="0" borderId="154" xfId="0" applyFont="1" applyBorder="1" applyAlignment="1" applyProtection="1">
      <alignment horizontal="left" vertical="top" wrapText="1" shrinkToFit="1"/>
      <protection locked="0"/>
    </xf>
    <xf numFmtId="0" fontId="98" fillId="3" borderId="86" xfId="0" applyFont="1" applyFill="1" applyBorder="1" applyAlignment="1">
      <alignment horizontal="center" vertical="center" wrapText="1"/>
    </xf>
    <xf numFmtId="0" fontId="98" fillId="3" borderId="143" xfId="0" applyFont="1" applyFill="1" applyBorder="1" applyAlignment="1">
      <alignment horizontal="center" vertical="center" wrapText="1"/>
    </xf>
    <xf numFmtId="0" fontId="98" fillId="3" borderId="6" xfId="0" applyFont="1" applyFill="1" applyBorder="1" applyAlignment="1">
      <alignment horizontal="center" vertical="center" wrapText="1"/>
    </xf>
    <xf numFmtId="0" fontId="98" fillId="3" borderId="82" xfId="0" applyFont="1" applyFill="1" applyBorder="1" applyAlignment="1">
      <alignment horizontal="center" vertical="center" wrapText="1"/>
    </xf>
    <xf numFmtId="0" fontId="81" fillId="9" borderId="83" xfId="0" applyFont="1" applyFill="1" applyBorder="1" applyAlignment="1" applyProtection="1">
      <alignment horizontal="left" vertical="top" wrapText="1"/>
      <protection locked="0"/>
    </xf>
    <xf numFmtId="0" fontId="81" fillId="9" borderId="35" xfId="0" applyFont="1" applyFill="1" applyBorder="1" applyAlignment="1" applyProtection="1">
      <alignment horizontal="left" vertical="top" wrapText="1"/>
      <protection locked="0"/>
    </xf>
    <xf numFmtId="0" fontId="81" fillId="9" borderId="85" xfId="0" applyFont="1" applyFill="1" applyBorder="1" applyAlignment="1" applyProtection="1">
      <alignment horizontal="left" vertical="top" wrapText="1"/>
      <protection locked="0"/>
    </xf>
    <xf numFmtId="0" fontId="81" fillId="9" borderId="75" xfId="0" applyFont="1" applyFill="1" applyBorder="1" applyAlignment="1" applyProtection="1">
      <alignment horizontal="left" vertical="top" wrapText="1"/>
      <protection locked="0"/>
    </xf>
    <xf numFmtId="0" fontId="81" fillId="9" borderId="0" xfId="0" applyFont="1" applyFill="1" applyBorder="1" applyAlignment="1" applyProtection="1">
      <alignment horizontal="left" vertical="top" wrapText="1"/>
      <protection locked="0"/>
    </xf>
    <xf numFmtId="0" fontId="81" fillId="9" borderId="148" xfId="0" applyFont="1" applyFill="1" applyBorder="1" applyAlignment="1" applyProtection="1">
      <alignment horizontal="left" vertical="top" wrapText="1"/>
      <protection locked="0"/>
    </xf>
    <xf numFmtId="0" fontId="81" fillId="9" borderId="78" xfId="0" applyFont="1" applyFill="1" applyBorder="1" applyAlignment="1" applyProtection="1">
      <alignment horizontal="left" vertical="top" wrapText="1"/>
      <protection locked="0"/>
    </xf>
    <xf numFmtId="0" fontId="81" fillId="9" borderId="152" xfId="0" applyFont="1" applyFill="1" applyBorder="1" applyAlignment="1" applyProtection="1">
      <alignment horizontal="left" vertical="top" wrapText="1"/>
      <protection locked="0"/>
    </xf>
    <xf numFmtId="0" fontId="81" fillId="9" borderId="154" xfId="0" applyFont="1" applyFill="1" applyBorder="1" applyAlignment="1" applyProtection="1">
      <alignment horizontal="left" vertical="top" wrapText="1"/>
      <protection locked="0"/>
    </xf>
    <xf numFmtId="0" fontId="81" fillId="0" borderId="0" xfId="0" applyFont="1" applyBorder="1" applyAlignment="1">
      <alignment horizontal="left" vertical="center" wrapText="1"/>
    </xf>
    <xf numFmtId="0" fontId="81" fillId="0" borderId="0" xfId="0" applyFont="1" applyBorder="1" applyAlignment="1" applyProtection="1">
      <alignment horizontal="center" vertical="center"/>
    </xf>
    <xf numFmtId="0" fontId="81" fillId="0" borderId="84" xfId="0" applyFont="1" applyBorder="1" applyAlignment="1" applyProtection="1">
      <alignment horizontal="center" vertical="center"/>
      <protection locked="0"/>
    </xf>
    <xf numFmtId="0" fontId="81" fillId="0" borderId="79" xfId="0" applyFont="1" applyBorder="1" applyAlignment="1" applyProtection="1">
      <alignment horizontal="center" vertical="center"/>
      <protection locked="0"/>
    </xf>
    <xf numFmtId="0" fontId="81" fillId="0" borderId="83" xfId="0" applyFont="1" applyBorder="1" applyAlignment="1">
      <alignment horizontal="left" vertical="center" wrapText="1"/>
    </xf>
    <xf numFmtId="0" fontId="81" fillId="0" borderId="35" xfId="0" applyFont="1" applyBorder="1" applyAlignment="1">
      <alignment horizontal="left" vertical="center" wrapText="1"/>
    </xf>
    <xf numFmtId="0" fontId="81" fillId="0" borderId="78" xfId="0" applyFont="1" applyBorder="1" applyAlignment="1">
      <alignment horizontal="left" vertical="center" wrapText="1"/>
    </xf>
    <xf numFmtId="0" fontId="81" fillId="0" borderId="152" xfId="0" applyFont="1" applyBorder="1" applyAlignment="1">
      <alignment horizontal="left" vertical="center" wrapText="1"/>
    </xf>
    <xf numFmtId="0" fontId="81" fillId="3" borderId="77" xfId="0" applyFont="1" applyFill="1" applyBorder="1" applyAlignment="1">
      <alignment horizontal="center" vertical="center"/>
    </xf>
    <xf numFmtId="0" fontId="81" fillId="3" borderId="80" xfId="0" applyFont="1" applyFill="1" applyBorder="1" applyAlignment="1">
      <alignment horizontal="center" vertical="center"/>
    </xf>
    <xf numFmtId="0" fontId="123" fillId="0" borderId="0" xfId="0" applyFont="1" applyFill="1" applyBorder="1" applyProtection="1">
      <alignment vertical="center"/>
    </xf>
    <xf numFmtId="0" fontId="81" fillId="0" borderId="151" xfId="0" applyFont="1" applyBorder="1" applyAlignment="1">
      <alignment horizontal="right" vertical="center"/>
    </xf>
    <xf numFmtId="0" fontId="81" fillId="0" borderId="154" xfId="0" applyFont="1" applyBorder="1" applyAlignment="1">
      <alignment horizontal="right" vertical="center"/>
    </xf>
    <xf numFmtId="0" fontId="81" fillId="0" borderId="152" xfId="0" applyFont="1" applyBorder="1" applyAlignment="1">
      <alignment horizontal="right" vertical="center"/>
    </xf>
    <xf numFmtId="0" fontId="81" fillId="0" borderId="153" xfId="0" applyFont="1" applyBorder="1" applyAlignment="1">
      <alignment horizontal="right" vertical="center"/>
    </xf>
    <xf numFmtId="185" fontId="81" fillId="0" borderId="34" xfId="0" applyNumberFormat="1" applyFont="1" applyBorder="1" applyAlignment="1" applyProtection="1">
      <alignment horizontal="center" shrinkToFit="1"/>
      <protection locked="0"/>
    </xf>
    <xf numFmtId="185" fontId="81" fillId="0" borderId="35" xfId="0" applyNumberFormat="1" applyFont="1" applyBorder="1" applyAlignment="1" applyProtection="1">
      <alignment horizontal="center" shrinkToFit="1"/>
      <protection locked="0"/>
    </xf>
    <xf numFmtId="185" fontId="81" fillId="0" borderId="36" xfId="0" applyNumberFormat="1" applyFont="1" applyBorder="1" applyAlignment="1" applyProtection="1">
      <alignment horizontal="center" shrinkToFit="1"/>
      <protection locked="0"/>
    </xf>
    <xf numFmtId="185" fontId="81" fillId="0" borderId="38" xfId="0" applyNumberFormat="1" applyFont="1" applyBorder="1" applyAlignment="1" applyProtection="1">
      <alignment horizontal="center" shrinkToFit="1"/>
      <protection locked="0"/>
    </xf>
    <xf numFmtId="185" fontId="81" fillId="0" borderId="0" xfId="0" applyNumberFormat="1" applyFont="1" applyBorder="1" applyAlignment="1" applyProtection="1">
      <alignment horizontal="center" shrinkToFit="1"/>
      <protection locked="0"/>
    </xf>
    <xf numFmtId="185" fontId="81" fillId="0" borderId="39" xfId="0" applyNumberFormat="1" applyFont="1" applyBorder="1" applyAlignment="1" applyProtection="1">
      <alignment horizontal="center" shrinkToFit="1"/>
      <protection locked="0"/>
    </xf>
    <xf numFmtId="40" fontId="123" fillId="0" borderId="34" xfId="1" applyNumberFormat="1" applyFont="1" applyBorder="1" applyAlignment="1">
      <alignment horizontal="right" indent="1"/>
    </xf>
    <xf numFmtId="40" fontId="123" fillId="0" borderId="85" xfId="1" applyNumberFormat="1" applyFont="1" applyBorder="1" applyAlignment="1">
      <alignment horizontal="right" indent="1"/>
    </xf>
    <xf numFmtId="40" fontId="123" fillId="0" borderId="38" xfId="1" applyNumberFormat="1" applyFont="1" applyBorder="1" applyAlignment="1">
      <alignment horizontal="right" indent="1"/>
    </xf>
    <xf numFmtId="40" fontId="123" fillId="0" borderId="148" xfId="1" applyNumberFormat="1" applyFont="1" applyBorder="1" applyAlignment="1">
      <alignment horizontal="right" indent="1"/>
    </xf>
    <xf numFmtId="40" fontId="81" fillId="0" borderId="57" xfId="1" applyNumberFormat="1" applyFont="1" applyFill="1" applyBorder="1" applyAlignment="1" applyProtection="1">
      <alignment horizontal="right" vertical="center" shrinkToFit="1"/>
      <protection locked="0"/>
    </xf>
    <xf numFmtId="40" fontId="81" fillId="0" borderId="56" xfId="1" applyNumberFormat="1" applyFont="1" applyFill="1" applyBorder="1" applyAlignment="1" applyProtection="1">
      <alignment horizontal="right" vertical="center" shrinkToFit="1"/>
      <protection locked="0"/>
    </xf>
    <xf numFmtId="0" fontId="81" fillId="3" borderId="150" xfId="0" applyFont="1" applyFill="1" applyBorder="1" applyAlignment="1">
      <alignment horizontal="center" vertical="center"/>
    </xf>
    <xf numFmtId="0" fontId="81" fillId="3" borderId="61" xfId="0" applyFont="1" applyFill="1" applyBorder="1" applyAlignment="1">
      <alignment horizontal="center" vertical="center"/>
    </xf>
    <xf numFmtId="0" fontId="81" fillId="7" borderId="62" xfId="0" applyFont="1" applyFill="1" applyBorder="1" applyAlignment="1">
      <alignment horizontal="distributed" vertical="center" indent="3"/>
    </xf>
    <xf numFmtId="0" fontId="81" fillId="7" borderId="53" xfId="0" applyFont="1" applyFill="1" applyBorder="1" applyAlignment="1">
      <alignment horizontal="distributed" vertical="center" indent="3"/>
    </xf>
    <xf numFmtId="0" fontId="81" fillId="7" borderId="65" xfId="0" applyFont="1" applyFill="1" applyBorder="1" applyAlignment="1">
      <alignment horizontal="distributed" vertical="center" indent="3"/>
    </xf>
    <xf numFmtId="0" fontId="177" fillId="3" borderId="51" xfId="0" applyFont="1" applyFill="1" applyBorder="1" applyAlignment="1" applyProtection="1">
      <alignment horizontal="center" vertical="center"/>
    </xf>
    <xf numFmtId="0" fontId="177" fillId="3" borderId="9" xfId="0" applyFont="1" applyFill="1" applyBorder="1" applyAlignment="1" applyProtection="1">
      <alignment horizontal="center" vertical="center"/>
    </xf>
    <xf numFmtId="0" fontId="81" fillId="3" borderId="6" xfId="0" applyFont="1" applyFill="1" applyBorder="1" applyAlignment="1" applyProtection="1">
      <alignment horizontal="center" vertical="center" wrapText="1"/>
    </xf>
    <xf numFmtId="0" fontId="81" fillId="19" borderId="7" xfId="0" applyFont="1" applyFill="1" applyBorder="1" applyAlignment="1" applyProtection="1">
      <alignment horizontal="center" vertical="center"/>
      <protection locked="0"/>
    </xf>
    <xf numFmtId="0" fontId="81" fillId="19" borderId="9" xfId="0" applyFont="1" applyFill="1" applyBorder="1" applyAlignment="1" applyProtection="1">
      <alignment horizontal="center" vertical="center"/>
      <protection locked="0"/>
    </xf>
    <xf numFmtId="0" fontId="94" fillId="3" borderId="6" xfId="0" applyFont="1" applyFill="1" applyBorder="1" applyAlignment="1" applyProtection="1">
      <alignment horizontal="center" vertical="center"/>
    </xf>
    <xf numFmtId="0" fontId="81" fillId="3" borderId="158" xfId="0" applyFont="1" applyFill="1" applyBorder="1" applyAlignment="1">
      <alignment horizontal="distributed" vertical="center" indent="2"/>
    </xf>
    <xf numFmtId="0" fontId="81" fillId="3" borderId="146" xfId="0" applyFont="1" applyFill="1" applyBorder="1" applyAlignment="1">
      <alignment horizontal="distributed" vertical="center" indent="2"/>
    </xf>
    <xf numFmtId="0" fontId="81" fillId="3" borderId="156" xfId="0" applyFont="1" applyFill="1" applyBorder="1" applyAlignment="1">
      <alignment horizontal="distributed" vertical="center" indent="2"/>
    </xf>
    <xf numFmtId="0" fontId="81" fillId="3" borderId="40" xfId="0" applyFont="1" applyFill="1" applyBorder="1" applyAlignment="1">
      <alignment horizontal="distributed" vertical="center" indent="2"/>
    </xf>
    <xf numFmtId="0" fontId="81" fillId="3" borderId="37" xfId="0" applyFont="1" applyFill="1" applyBorder="1" applyAlignment="1">
      <alignment horizontal="distributed" vertical="center" indent="2"/>
    </xf>
    <xf numFmtId="0" fontId="81" fillId="3" borderId="41" xfId="0" applyFont="1" applyFill="1" applyBorder="1" applyAlignment="1">
      <alignment horizontal="distributed" vertical="center" indent="2"/>
    </xf>
    <xf numFmtId="0" fontId="49" fillId="3" borderId="7" xfId="5" applyFont="1" applyFill="1" applyBorder="1" applyAlignment="1">
      <alignment horizontal="center" vertical="center" wrapText="1"/>
    </xf>
    <xf numFmtId="0" fontId="49" fillId="3" borderId="8" xfId="5" applyFont="1" applyFill="1" applyBorder="1" applyAlignment="1">
      <alignment horizontal="center" vertical="center" wrapText="1"/>
    </xf>
    <xf numFmtId="0" fontId="49" fillId="3" borderId="9" xfId="5" applyFont="1" applyFill="1" applyBorder="1" applyAlignment="1">
      <alignment horizontal="center" vertical="center" wrapText="1"/>
    </xf>
    <xf numFmtId="0" fontId="76" fillId="0" borderId="0" xfId="5" applyFont="1" applyFill="1" applyAlignment="1">
      <alignment vertical="center" wrapText="1"/>
    </xf>
    <xf numFmtId="0" fontId="69" fillId="0" borderId="6" xfId="1254" applyFont="1" applyBorder="1" applyAlignment="1">
      <alignment horizontal="center" vertical="center" wrapText="1"/>
    </xf>
    <xf numFmtId="0" fontId="69" fillId="18" borderId="122" xfId="5" applyFont="1" applyFill="1" applyBorder="1" applyAlignment="1" applyProtection="1">
      <alignment horizontal="center" vertical="center" wrapText="1"/>
    </xf>
    <xf numFmtId="0" fontId="69" fillId="18" borderId="166" xfId="5" applyFont="1" applyFill="1" applyBorder="1" applyAlignment="1" applyProtection="1">
      <alignment horizontal="center" vertical="center" wrapText="1"/>
    </xf>
    <xf numFmtId="0" fontId="69" fillId="18" borderId="171" xfId="5" applyFont="1" applyFill="1" applyBorder="1" applyAlignment="1" applyProtection="1">
      <alignment horizontal="center" vertical="center" wrapText="1"/>
    </xf>
    <xf numFmtId="0" fontId="69" fillId="18" borderId="125" xfId="5" applyFont="1" applyFill="1" applyBorder="1" applyAlignment="1" applyProtection="1">
      <alignment horizontal="center" vertical="center" wrapText="1"/>
    </xf>
    <xf numFmtId="0" fontId="69" fillId="18" borderId="126" xfId="5" applyFont="1" applyFill="1" applyBorder="1" applyAlignment="1" applyProtection="1">
      <alignment horizontal="center" vertical="center" wrapText="1"/>
    </xf>
    <xf numFmtId="0" fontId="69" fillId="18" borderId="127" xfId="5" applyFont="1" applyFill="1" applyBorder="1" applyAlignment="1" applyProtection="1">
      <alignment horizontal="center" vertical="center" wrapText="1"/>
    </xf>
    <xf numFmtId="0" fontId="69" fillId="18" borderId="128" xfId="5" applyFont="1" applyFill="1" applyBorder="1" applyAlignment="1" applyProtection="1">
      <alignment horizontal="center" vertical="center" wrapText="1"/>
    </xf>
    <xf numFmtId="0" fontId="69" fillId="18" borderId="131" xfId="5" applyFont="1" applyFill="1" applyBorder="1" applyAlignment="1" applyProtection="1">
      <alignment horizontal="center" vertical="center" wrapText="1"/>
    </xf>
    <xf numFmtId="0" fontId="69" fillId="18" borderId="7" xfId="5" applyFont="1" applyFill="1" applyBorder="1" applyAlignment="1" applyProtection="1">
      <alignment horizontal="center" vertical="center" wrapText="1"/>
    </xf>
    <xf numFmtId="0" fontId="69" fillId="18" borderId="119" xfId="5" applyFont="1" applyFill="1" applyBorder="1" applyAlignment="1" applyProtection="1">
      <alignment horizontal="center" vertical="center" wrapText="1"/>
    </xf>
    <xf numFmtId="0" fontId="69" fillId="18" borderId="120" xfId="5" applyFont="1" applyFill="1" applyBorder="1" applyAlignment="1" applyProtection="1">
      <alignment horizontal="center" vertical="center" wrapText="1"/>
    </xf>
    <xf numFmtId="0" fontId="69" fillId="18" borderId="6" xfId="5" applyFont="1" applyFill="1" applyBorder="1" applyAlignment="1" applyProtection="1">
      <alignment horizontal="center" vertical="center" wrapText="1"/>
    </xf>
    <xf numFmtId="189" fontId="69" fillId="18" borderId="6" xfId="5" applyNumberFormat="1" applyFont="1" applyFill="1" applyBorder="1" applyAlignment="1" applyProtection="1">
      <alignment horizontal="center" vertical="center" textRotation="255" shrinkToFit="1"/>
    </xf>
    <xf numFmtId="189" fontId="69" fillId="18" borderId="128" xfId="5" applyNumberFormat="1" applyFont="1" applyFill="1" applyBorder="1" applyAlignment="1" applyProtection="1">
      <alignment horizontal="center" vertical="center" textRotation="255" shrinkToFit="1"/>
    </xf>
    <xf numFmtId="189" fontId="69" fillId="18" borderId="7" xfId="5" applyNumberFormat="1" applyFont="1" applyFill="1" applyBorder="1" applyAlignment="1" applyProtection="1">
      <alignment horizontal="center" vertical="center" textRotation="255" shrinkToFit="1"/>
    </xf>
    <xf numFmtId="195" fontId="69" fillId="18" borderId="119" xfId="5" applyNumberFormat="1" applyFont="1" applyFill="1" applyBorder="1" applyAlignment="1" applyProtection="1">
      <alignment horizontal="center" vertical="center" wrapText="1"/>
    </xf>
    <xf numFmtId="195" fontId="69" fillId="18" borderId="120" xfId="5" applyNumberFormat="1" applyFont="1" applyFill="1" applyBorder="1" applyAlignment="1" applyProtection="1">
      <alignment horizontal="center" vertical="center" wrapText="1"/>
    </xf>
    <xf numFmtId="0" fontId="69" fillId="18" borderId="123" xfId="5" applyFont="1" applyFill="1" applyBorder="1" applyAlignment="1" applyProtection="1">
      <alignment horizontal="center" vertical="center" wrapText="1"/>
    </xf>
    <xf numFmtId="0" fontId="149" fillId="18" borderId="169" xfId="5" applyFont="1" applyFill="1" applyBorder="1" applyAlignment="1" applyProtection="1">
      <alignment horizontal="center" vertical="center" wrapText="1"/>
    </xf>
    <xf numFmtId="0" fontId="149" fillId="18" borderId="146" xfId="5" applyFont="1" applyFill="1" applyBorder="1" applyAlignment="1" applyProtection="1">
      <alignment horizontal="center" vertical="center" wrapText="1"/>
    </xf>
    <xf numFmtId="0" fontId="149" fillId="18" borderId="170" xfId="5" applyFont="1" applyFill="1" applyBorder="1" applyAlignment="1" applyProtection="1">
      <alignment horizontal="center" vertical="center" wrapText="1"/>
    </xf>
    <xf numFmtId="0" fontId="149" fillId="18" borderId="167" xfId="5" applyFont="1" applyFill="1" applyBorder="1" applyAlignment="1" applyProtection="1">
      <alignment horizontal="center" vertical="center" wrapText="1"/>
    </xf>
    <xf numFmtId="0" fontId="149" fillId="18" borderId="37" xfId="5" applyFont="1" applyFill="1" applyBorder="1" applyAlignment="1" applyProtection="1">
      <alignment horizontal="center" vertical="center" wrapText="1"/>
    </xf>
    <xf numFmtId="0" fontId="149" fillId="18" borderId="168" xfId="5" applyFont="1" applyFill="1" applyBorder="1" applyAlignment="1" applyProtection="1">
      <alignment horizontal="center" vertical="center" wrapText="1"/>
    </xf>
    <xf numFmtId="0" fontId="149" fillId="18" borderId="42" xfId="5" applyFont="1" applyFill="1" applyBorder="1" applyAlignment="1" applyProtection="1">
      <alignment horizontal="center" vertical="center" wrapText="1"/>
    </xf>
    <xf numFmtId="0" fontId="149" fillId="18" borderId="43" xfId="5" applyFont="1" applyFill="1" applyBorder="1" applyAlignment="1" applyProtection="1">
      <alignment horizontal="center" vertical="center" wrapText="1"/>
    </xf>
    <xf numFmtId="189" fontId="149" fillId="18" borderId="128" xfId="5" applyNumberFormat="1" applyFont="1" applyFill="1" applyBorder="1" applyAlignment="1" applyProtection="1">
      <alignment horizontal="center" vertical="center" textRotation="255" shrinkToFit="1"/>
    </xf>
    <xf numFmtId="0" fontId="149" fillId="18" borderId="9" xfId="5" applyFont="1" applyFill="1" applyBorder="1" applyAlignment="1" applyProtection="1">
      <alignment horizontal="center" vertical="center" wrapText="1"/>
    </xf>
    <xf numFmtId="0" fontId="149" fillId="18" borderId="127" xfId="5" applyFont="1" applyFill="1" applyBorder="1" applyAlignment="1" applyProtection="1">
      <alignment horizontal="center" vertical="center" wrapText="1"/>
    </xf>
    <xf numFmtId="38" fontId="69" fillId="18" borderId="123" xfId="1" applyFont="1" applyFill="1" applyBorder="1" applyAlignment="1" applyProtection="1">
      <alignment horizontal="center" vertical="center" wrapText="1"/>
    </xf>
    <xf numFmtId="0" fontId="149" fillId="18" borderId="172" xfId="5" applyFont="1" applyFill="1" applyBorder="1" applyAlignment="1" applyProtection="1">
      <alignment horizontal="center" vertical="center" wrapText="1"/>
    </xf>
    <xf numFmtId="0" fontId="149" fillId="18" borderId="173" xfId="5" applyFont="1" applyFill="1" applyBorder="1" applyAlignment="1" applyProtection="1">
      <alignment horizontal="center" vertical="center" wrapText="1"/>
    </xf>
    <xf numFmtId="0" fontId="188" fillId="0" borderId="7" xfId="5" applyFont="1" applyBorder="1" applyAlignment="1">
      <alignment horizontal="left" vertical="center" wrapText="1" indent="1" shrinkToFit="1"/>
    </xf>
    <xf numFmtId="0" fontId="188" fillId="0" borderId="8" xfId="5" applyFont="1" applyBorder="1" applyAlignment="1">
      <alignment horizontal="left" vertical="center" wrapText="1" indent="1" shrinkToFit="1"/>
    </xf>
    <xf numFmtId="0" fontId="78" fillId="0" borderId="8" xfId="5" applyFont="1" applyBorder="1" applyAlignment="1">
      <alignment vertical="center" shrinkToFit="1"/>
    </xf>
    <xf numFmtId="0" fontId="78" fillId="0" borderId="9" xfId="5" applyFont="1" applyBorder="1" applyAlignment="1">
      <alignment vertical="center" shrinkToFit="1"/>
    </xf>
    <xf numFmtId="0" fontId="69" fillId="18" borderId="129" xfId="5" applyFont="1" applyFill="1" applyBorder="1" applyAlignment="1" applyProtection="1">
      <alignment horizontal="center" vertical="center" wrapText="1"/>
    </xf>
    <xf numFmtId="38" fontId="69" fillId="18" borderId="6" xfId="4" applyFont="1" applyFill="1" applyBorder="1" applyAlignment="1" applyProtection="1">
      <alignment horizontal="center" vertical="center" wrapText="1"/>
    </xf>
    <xf numFmtId="0" fontId="69" fillId="18" borderId="172" xfId="5" applyFont="1" applyFill="1" applyBorder="1" applyAlignment="1" applyProtection="1">
      <alignment horizontal="center" vertical="center" wrapText="1" shrinkToFit="1"/>
    </xf>
    <xf numFmtId="0" fontId="69" fillId="18" borderId="173" xfId="5" applyFont="1" applyFill="1" applyBorder="1" applyAlignment="1" applyProtection="1">
      <alignment horizontal="center" vertical="center" wrapText="1" shrinkToFit="1"/>
    </xf>
    <xf numFmtId="0" fontId="69" fillId="18" borderId="167" xfId="5" applyFont="1" applyFill="1" applyBorder="1" applyAlignment="1" applyProtection="1">
      <alignment horizontal="center" vertical="center" wrapText="1" shrinkToFit="1"/>
    </xf>
    <xf numFmtId="0" fontId="69" fillId="18" borderId="168" xfId="5" applyFont="1" applyFill="1" applyBorder="1" applyAlignment="1" applyProtection="1">
      <alignment horizontal="center" vertical="center" wrapText="1" shrinkToFit="1"/>
    </xf>
    <xf numFmtId="0" fontId="69" fillId="18" borderId="172" xfId="5" applyFont="1" applyFill="1" applyBorder="1" applyAlignment="1" applyProtection="1">
      <alignment horizontal="center" vertical="center" wrapText="1"/>
    </xf>
    <xf numFmtId="0" fontId="69" fillId="18" borderId="173" xfId="5" applyFont="1" applyFill="1" applyBorder="1" applyAlignment="1" applyProtection="1">
      <alignment horizontal="center" vertical="center" wrapText="1"/>
    </xf>
    <xf numFmtId="0" fontId="69" fillId="18" borderId="167" xfId="5" applyFont="1" applyFill="1" applyBorder="1" applyAlignment="1" applyProtection="1">
      <alignment horizontal="center" vertical="center" wrapText="1"/>
    </xf>
    <xf numFmtId="0" fontId="69" fillId="18" borderId="168" xfId="5" applyFont="1" applyFill="1" applyBorder="1" applyAlignment="1" applyProtection="1">
      <alignment horizontal="center" vertical="center" wrapText="1"/>
    </xf>
    <xf numFmtId="38" fontId="38" fillId="23" borderId="101" xfId="1" applyFont="1" applyFill="1" applyBorder="1" applyAlignment="1">
      <alignment horizontal="left" vertical="center" wrapText="1"/>
    </xf>
    <xf numFmtId="38" fontId="38" fillId="23" borderId="59" xfId="1" applyFont="1" applyFill="1" applyBorder="1" applyAlignment="1">
      <alignment horizontal="left" vertical="center" wrapText="1"/>
    </xf>
    <xf numFmtId="38" fontId="38" fillId="23" borderId="60" xfId="1" applyFont="1" applyFill="1" applyBorder="1" applyAlignment="1">
      <alignment horizontal="left" vertical="center" wrapText="1"/>
    </xf>
    <xf numFmtId="38" fontId="38" fillId="3" borderId="101" xfId="1" applyFont="1" applyFill="1" applyBorder="1" applyAlignment="1">
      <alignment horizontal="left" vertical="center" wrapText="1"/>
    </xf>
    <xf numFmtId="38" fontId="38" fillId="3" borderId="59" xfId="1" applyFont="1" applyFill="1" applyBorder="1" applyAlignment="1">
      <alignment horizontal="left" vertical="center" wrapText="1"/>
    </xf>
    <xf numFmtId="38" fontId="38" fillId="3" borderId="60" xfId="1" applyFont="1" applyFill="1" applyBorder="1" applyAlignment="1">
      <alignment horizontal="left" vertical="center" wrapText="1"/>
    </xf>
    <xf numFmtId="38" fontId="199" fillId="0" borderId="0" xfId="1" applyFont="1" applyBorder="1" applyAlignment="1">
      <alignment horizontal="left" vertical="center" wrapText="1" shrinkToFit="1"/>
    </xf>
    <xf numFmtId="38" fontId="42" fillId="0" borderId="0" xfId="1" applyFont="1" applyAlignment="1">
      <alignment vertical="center"/>
    </xf>
    <xf numFmtId="38" fontId="53" fillId="0" borderId="0" xfId="1" applyFont="1" applyAlignment="1">
      <alignment vertical="center"/>
    </xf>
    <xf numFmtId="38" fontId="70" fillId="0" borderId="0" xfId="1" applyFont="1" applyAlignment="1">
      <alignment vertical="center"/>
    </xf>
    <xf numFmtId="38" fontId="58" fillId="0" borderId="7" xfId="1" applyFont="1" applyBorder="1" applyAlignment="1">
      <alignment horizontal="left" vertical="center" shrinkToFit="1"/>
    </xf>
    <xf numFmtId="38" fontId="58" fillId="0" borderId="8" xfId="1" applyFont="1" applyBorder="1" applyAlignment="1">
      <alignment horizontal="left" vertical="center" shrinkToFit="1"/>
    </xf>
    <xf numFmtId="0" fontId="91" fillId="0" borderId="45" xfId="0" applyFont="1" applyBorder="1" applyAlignment="1">
      <alignment vertical="center"/>
    </xf>
    <xf numFmtId="0" fontId="91" fillId="0" borderId="46" xfId="0" applyFont="1" applyBorder="1" applyAlignment="1">
      <alignment vertical="center"/>
    </xf>
    <xf numFmtId="0" fontId="91" fillId="0" borderId="47" xfId="0" applyFont="1" applyBorder="1" applyAlignment="1">
      <alignment vertical="center"/>
    </xf>
    <xf numFmtId="0" fontId="91" fillId="10" borderId="140" xfId="0" applyFont="1" applyFill="1" applyBorder="1" applyAlignment="1">
      <alignment horizontal="right" vertical="center"/>
    </xf>
    <xf numFmtId="0" fontId="91" fillId="10" borderId="141" xfId="0" applyFont="1" applyFill="1" applyBorder="1" applyAlignment="1">
      <alignment horizontal="right" vertical="center"/>
    </xf>
    <xf numFmtId="0" fontId="91" fillId="0" borderId="42" xfId="0" applyFont="1" applyBorder="1" applyAlignment="1" applyProtection="1">
      <alignment horizontal="center" vertical="center" textRotation="255"/>
    </xf>
    <xf numFmtId="0" fontId="91" fillId="0" borderId="44" xfId="0" applyFont="1" applyBorder="1" applyAlignment="1" applyProtection="1">
      <alignment horizontal="center" vertical="center" textRotation="255"/>
    </xf>
    <xf numFmtId="0" fontId="91" fillId="0" borderId="99" xfId="0" applyFont="1" applyBorder="1" applyAlignment="1" applyProtection="1">
      <alignment horizontal="center" vertical="center" textRotation="255"/>
    </xf>
    <xf numFmtId="0" fontId="91" fillId="7" borderId="42" xfId="0" applyFont="1" applyFill="1" applyBorder="1" applyAlignment="1" applyProtection="1">
      <alignment horizontal="center" vertical="center" textRotation="255"/>
    </xf>
    <xf numFmtId="0" fontId="91" fillId="7" borderId="44" xfId="0" applyFont="1" applyFill="1" applyBorder="1" applyAlignment="1" applyProtection="1">
      <alignment horizontal="center" vertical="center" textRotation="255"/>
    </xf>
    <xf numFmtId="0" fontId="91" fillId="7" borderId="43" xfId="0" applyFont="1" applyFill="1" applyBorder="1" applyAlignment="1" applyProtection="1">
      <alignment horizontal="center" vertical="center" textRotation="255"/>
    </xf>
    <xf numFmtId="0" fontId="91" fillId="0" borderId="25" xfId="0" applyFont="1" applyBorder="1" applyAlignment="1">
      <alignment vertical="center"/>
    </xf>
    <xf numFmtId="0" fontId="91" fillId="0" borderId="26" xfId="0" applyFont="1" applyBorder="1" applyAlignment="1">
      <alignment vertical="center"/>
    </xf>
    <xf numFmtId="0" fontId="91" fillId="0" borderId="27" xfId="0" applyFont="1" applyBorder="1" applyAlignment="1">
      <alignment vertical="center"/>
    </xf>
    <xf numFmtId="0" fontId="91" fillId="0" borderId="31" xfId="0" applyFont="1" applyBorder="1" applyAlignment="1">
      <alignment vertical="center"/>
    </xf>
    <xf numFmtId="0" fontId="91" fillId="0" borderId="32" xfId="0" applyFont="1" applyBorder="1" applyAlignment="1">
      <alignment vertical="center"/>
    </xf>
    <xf numFmtId="0" fontId="91" fillId="0" borderId="33" xfId="0" applyFont="1" applyBorder="1" applyAlignment="1">
      <alignment vertical="center"/>
    </xf>
    <xf numFmtId="0" fontId="91" fillId="10" borderId="100" xfId="0" applyFont="1" applyFill="1" applyBorder="1" applyAlignment="1" applyProtection="1">
      <alignment horizontal="right" vertical="center"/>
    </xf>
    <xf numFmtId="0" fontId="91" fillId="10" borderId="66" xfId="0" applyFont="1" applyFill="1" applyBorder="1" applyAlignment="1" applyProtection="1">
      <alignment horizontal="right" vertical="center"/>
    </xf>
    <xf numFmtId="0" fontId="76" fillId="0" borderId="0" xfId="0" applyFont="1" applyProtection="1">
      <alignment vertical="center"/>
    </xf>
    <xf numFmtId="0" fontId="49" fillId="3" borderId="7" xfId="0" applyFont="1" applyFill="1" applyBorder="1" applyAlignment="1" applyProtection="1">
      <alignment horizontal="center" vertical="center"/>
    </xf>
    <xf numFmtId="0" fontId="49" fillId="3" borderId="8" xfId="0" applyFont="1" applyFill="1" applyBorder="1" applyAlignment="1" applyProtection="1">
      <alignment horizontal="center" vertical="center"/>
    </xf>
    <xf numFmtId="0" fontId="49" fillId="3" borderId="9" xfId="0" applyFont="1" applyFill="1" applyBorder="1" applyAlignment="1" applyProtection="1">
      <alignment horizontal="center" vertical="center"/>
    </xf>
    <xf numFmtId="192" fontId="152" fillId="0" borderId="7" xfId="0" applyNumberFormat="1" applyFont="1" applyBorder="1" applyAlignment="1" applyProtection="1">
      <alignment horizontal="center" vertical="center"/>
    </xf>
    <xf numFmtId="192" fontId="152" fillId="0" borderId="9" xfId="0" applyNumberFormat="1" applyFont="1" applyBorder="1" applyAlignment="1" applyProtection="1">
      <alignment horizontal="center" vertical="center"/>
    </xf>
    <xf numFmtId="0" fontId="49" fillId="0" borderId="7" xfId="0" applyFont="1" applyBorder="1" applyAlignment="1" applyProtection="1">
      <alignment horizontal="left" vertical="center" indent="1" shrinkToFit="1"/>
    </xf>
    <xf numFmtId="0" fontId="49" fillId="0" borderId="8" xfId="0" applyFont="1" applyBorder="1" applyAlignment="1" applyProtection="1">
      <alignment horizontal="left" vertical="center" indent="1" shrinkToFit="1"/>
    </xf>
    <xf numFmtId="0" fontId="91" fillId="0" borderId="42" xfId="0" applyFont="1" applyFill="1" applyBorder="1" applyAlignment="1" applyProtection="1">
      <alignment vertical="center" wrapText="1"/>
    </xf>
    <xf numFmtId="0" fontId="91" fillId="0" borderId="44" xfId="0" applyFont="1" applyFill="1" applyBorder="1" applyAlignment="1" applyProtection="1">
      <alignment vertical="center" wrapText="1"/>
    </xf>
    <xf numFmtId="0" fontId="91" fillId="0" borderId="99" xfId="0" applyFont="1" applyFill="1" applyBorder="1" applyAlignment="1" applyProtection="1">
      <alignment vertical="center" wrapText="1"/>
    </xf>
    <xf numFmtId="0" fontId="87" fillId="0" borderId="42" xfId="0" applyFont="1" applyBorder="1" applyAlignment="1">
      <alignment horizontal="center" vertical="center" textRotation="255"/>
    </xf>
    <xf numFmtId="0" fontId="87" fillId="0" borderId="44" xfId="0" applyFont="1" applyBorder="1" applyAlignment="1">
      <alignment horizontal="center" vertical="center" textRotation="255"/>
    </xf>
    <xf numFmtId="0" fontId="91" fillId="0" borderId="34" xfId="0" applyFont="1" applyFill="1" applyBorder="1" applyAlignment="1" applyProtection="1">
      <alignment horizontal="center" vertical="center" textRotation="255"/>
    </xf>
    <xf numFmtId="0" fontId="91" fillId="0" borderId="36" xfId="0" applyFont="1" applyFill="1" applyBorder="1" applyAlignment="1" applyProtection="1">
      <alignment horizontal="center" vertical="center" textRotation="255"/>
    </xf>
    <xf numFmtId="0" fontId="91" fillId="0" borderId="38" xfId="0" applyFont="1" applyFill="1" applyBorder="1" applyAlignment="1" applyProtection="1">
      <alignment horizontal="center" vertical="center" textRotation="255"/>
    </xf>
    <xf numFmtId="0" fontId="91" fillId="0" borderId="39" xfId="0" applyFont="1" applyFill="1" applyBorder="1" applyAlignment="1" applyProtection="1">
      <alignment horizontal="center" vertical="center" textRotation="255"/>
    </xf>
    <xf numFmtId="0" fontId="91" fillId="0" borderId="40" xfId="0" applyFont="1" applyFill="1" applyBorder="1" applyAlignment="1" applyProtection="1">
      <alignment horizontal="center" vertical="center" textRotation="255"/>
    </xf>
    <xf numFmtId="0" fontId="91" fillId="0" borderId="41" xfId="0" applyFont="1" applyFill="1" applyBorder="1" applyAlignment="1" applyProtection="1">
      <alignment horizontal="center" vertical="center" textRotation="255"/>
    </xf>
    <xf numFmtId="0" fontId="91" fillId="0" borderId="28" xfId="0" applyFont="1" applyBorder="1" applyAlignment="1" applyProtection="1">
      <alignment horizontal="left" vertical="center" indent="1"/>
    </xf>
    <xf numFmtId="0" fontId="91" fillId="0" borderId="29" xfId="0" applyFont="1" applyBorder="1" applyAlignment="1" applyProtection="1">
      <alignment horizontal="left" vertical="center" indent="1"/>
    </xf>
    <xf numFmtId="0" fontId="91" fillId="0" borderId="6" xfId="0" applyFont="1" applyBorder="1" applyAlignment="1" applyProtection="1">
      <alignment vertical="center" textRotation="255"/>
    </xf>
    <xf numFmtId="0" fontId="91" fillId="0" borderId="67" xfId="0" applyFont="1" applyBorder="1" applyAlignment="1" applyProtection="1">
      <alignment vertical="center" textRotation="255"/>
    </xf>
    <xf numFmtId="0" fontId="91" fillId="0" borderId="139" xfId="0" applyFont="1" applyFill="1" applyBorder="1" applyAlignment="1" applyProtection="1">
      <alignment vertical="center" wrapText="1"/>
    </xf>
    <xf numFmtId="38" fontId="91" fillId="10" borderId="90" xfId="1" applyFont="1" applyFill="1" applyBorder="1" applyAlignment="1" applyProtection="1">
      <alignment horizontal="center" vertical="center" shrinkToFit="1"/>
    </xf>
    <xf numFmtId="38" fontId="91" fillId="10" borderId="91" xfId="1" applyFont="1" applyFill="1" applyBorder="1" applyAlignment="1" applyProtection="1">
      <alignment horizontal="center" vertical="center" shrinkToFit="1"/>
    </xf>
    <xf numFmtId="38" fontId="91" fillId="10" borderId="92" xfId="1" applyFont="1" applyFill="1" applyBorder="1" applyAlignment="1" applyProtection="1">
      <alignment horizontal="center" vertical="center" shrinkToFit="1"/>
    </xf>
    <xf numFmtId="38" fontId="49" fillId="10" borderId="90" xfId="1" applyFont="1" applyFill="1" applyBorder="1" applyAlignment="1" applyProtection="1">
      <alignment horizontal="center" vertical="center" shrinkToFit="1"/>
    </xf>
    <xf numFmtId="38" fontId="49" fillId="10" borderId="91" xfId="1" applyFont="1" applyFill="1" applyBorder="1" applyAlignment="1" applyProtection="1">
      <alignment horizontal="center" vertical="center" shrinkToFit="1"/>
    </xf>
    <xf numFmtId="38" fontId="49" fillId="10" borderId="92" xfId="1" applyFont="1" applyFill="1" applyBorder="1" applyAlignment="1" applyProtection="1">
      <alignment horizontal="center" vertical="center" shrinkToFit="1"/>
    </xf>
    <xf numFmtId="0" fontId="91" fillId="3" borderId="8" xfId="0" applyFont="1" applyFill="1" applyBorder="1" applyAlignment="1" applyProtection="1">
      <alignment horizontal="center" vertical="center"/>
    </xf>
    <xf numFmtId="0" fontId="91" fillId="10" borderId="100" xfId="0" applyFont="1" applyFill="1" applyBorder="1" applyAlignment="1">
      <alignment horizontal="right" vertical="center"/>
    </xf>
    <xf numFmtId="0" fontId="91" fillId="10" borderId="66" xfId="0" applyFont="1" applyFill="1" applyBorder="1" applyAlignment="1">
      <alignment horizontal="right" vertical="center"/>
    </xf>
    <xf numFmtId="0" fontId="91" fillId="0" borderId="30" xfId="0" applyFont="1" applyBorder="1" applyAlignment="1" applyProtection="1">
      <alignment horizontal="left" vertical="center" indent="1"/>
    </xf>
    <xf numFmtId="0" fontId="91" fillId="0" borderId="69" xfId="0" applyFont="1" applyBorder="1" applyAlignment="1" applyProtection="1">
      <alignment horizontal="left" vertical="center" indent="1"/>
    </xf>
    <xf numFmtId="0" fontId="91" fillId="0" borderId="31" xfId="0" applyFont="1" applyBorder="1" applyAlignment="1" applyProtection="1">
      <alignment horizontal="left" vertical="center" indent="1"/>
    </xf>
    <xf numFmtId="0" fontId="91" fillId="0" borderId="32" xfId="0" applyFont="1" applyBorder="1" applyAlignment="1" applyProtection="1">
      <alignment horizontal="left" vertical="center" indent="1"/>
    </xf>
    <xf numFmtId="0" fontId="91" fillId="0" borderId="44" xfId="0" applyFont="1" applyBorder="1" applyAlignment="1" applyProtection="1">
      <alignment horizontal="left" vertical="center" wrapText="1"/>
    </xf>
    <xf numFmtId="0" fontId="91" fillId="0" borderId="90" xfId="0" applyFont="1" applyBorder="1" applyAlignment="1">
      <alignment horizontal="left" vertical="center" indent="1"/>
    </xf>
    <xf numFmtId="0" fontId="91" fillId="0" borderId="91" xfId="0" applyFont="1" applyBorder="1" applyAlignment="1">
      <alignment horizontal="left" vertical="center" indent="1"/>
    </xf>
    <xf numFmtId="0" fontId="91" fillId="0" borderId="163" xfId="0" applyFont="1" applyBorder="1" applyAlignment="1">
      <alignment horizontal="left" vertical="center" wrapText="1" indent="1"/>
    </xf>
    <xf numFmtId="0" fontId="91" fillId="0" borderId="164" xfId="0" applyFont="1" applyBorder="1" applyAlignment="1">
      <alignment horizontal="left" vertical="center" indent="1"/>
    </xf>
    <xf numFmtId="0" fontId="91" fillId="0" borderId="42" xfId="0" applyFont="1" applyBorder="1" applyAlignment="1">
      <alignment horizontal="left" vertical="center"/>
    </xf>
    <xf numFmtId="0" fontId="91" fillId="0" borderId="44" xfId="0" applyFont="1" applyBorder="1" applyAlignment="1">
      <alignment horizontal="left" vertical="center"/>
    </xf>
    <xf numFmtId="0" fontId="91" fillId="0" borderId="43" xfId="0" applyFont="1" applyBorder="1" applyAlignment="1">
      <alignment horizontal="left" vertical="center"/>
    </xf>
    <xf numFmtId="0" fontId="91" fillId="3" borderId="7" xfId="0" applyFont="1" applyFill="1" applyBorder="1" applyAlignment="1" applyProtection="1">
      <alignment horizontal="center" vertical="center"/>
    </xf>
    <xf numFmtId="0" fontId="91" fillId="3" borderId="9" xfId="0" applyFont="1" applyFill="1" applyBorder="1" applyAlignment="1" applyProtection="1">
      <alignment horizontal="center" vertical="center"/>
    </xf>
    <xf numFmtId="0" fontId="91" fillId="0" borderId="28" xfId="0" applyFont="1" applyBorder="1" applyAlignment="1">
      <alignment vertical="center"/>
    </xf>
    <xf numFmtId="0" fontId="91" fillId="0" borderId="29" xfId="0" applyFont="1" applyBorder="1" applyAlignment="1">
      <alignment vertical="center"/>
    </xf>
    <xf numFmtId="0" fontId="91" fillId="0" borderId="30" xfId="0" applyFont="1" applyBorder="1" applyAlignment="1">
      <alignment vertical="center"/>
    </xf>
    <xf numFmtId="0" fontId="91" fillId="0" borderId="68" xfId="0" applyFont="1" applyBorder="1" applyAlignment="1">
      <alignment vertical="center"/>
    </xf>
    <xf numFmtId="0" fontId="91" fillId="0" borderId="69" xfId="0" applyFont="1" applyBorder="1" applyAlignment="1">
      <alignment vertical="center"/>
    </xf>
    <xf numFmtId="0" fontId="91" fillId="0" borderId="70" xfId="0" applyFont="1" applyBorder="1" applyAlignment="1">
      <alignment vertical="center"/>
    </xf>
    <xf numFmtId="0" fontId="91" fillId="0" borderId="45" xfId="0" applyFont="1" applyBorder="1" applyAlignment="1" applyProtection="1">
      <alignment horizontal="left" vertical="center" indent="1"/>
    </xf>
    <xf numFmtId="0" fontId="91" fillId="0" borderId="46" xfId="0" applyFont="1" applyBorder="1" applyAlignment="1" applyProtection="1">
      <alignment horizontal="left" vertical="center" indent="1"/>
    </xf>
    <xf numFmtId="0" fontId="91" fillId="0" borderId="43" xfId="0" applyFont="1" applyBorder="1" applyAlignment="1" applyProtection="1">
      <alignment vertical="center" textRotation="255"/>
    </xf>
    <xf numFmtId="0" fontId="91" fillId="10" borderId="90" xfId="0" applyFont="1" applyFill="1" applyBorder="1" applyAlignment="1" applyProtection="1">
      <alignment horizontal="left" vertical="center" indent="1"/>
    </xf>
    <xf numFmtId="0" fontId="91" fillId="10" borderId="91" xfId="0" applyFont="1" applyFill="1" applyBorder="1" applyAlignment="1" applyProtection="1">
      <alignment horizontal="left" vertical="center" indent="1"/>
    </xf>
    <xf numFmtId="0" fontId="91" fillId="0" borderId="68" xfId="0" applyFont="1" applyBorder="1" applyAlignment="1" applyProtection="1">
      <alignment horizontal="left" vertical="center" indent="1"/>
    </xf>
    <xf numFmtId="0" fontId="91" fillId="0" borderId="7" xfId="0" applyFont="1" applyBorder="1" applyAlignment="1" applyProtection="1">
      <alignment vertical="center"/>
    </xf>
    <xf numFmtId="0" fontId="91" fillId="0" borderId="8" xfId="0" applyFont="1" applyBorder="1" applyAlignment="1" applyProtection="1">
      <alignment vertical="center"/>
    </xf>
    <xf numFmtId="0" fontId="91" fillId="0" borderId="45" xfId="0" applyFont="1" applyBorder="1" applyAlignment="1" applyProtection="1">
      <alignment vertical="center"/>
    </xf>
    <xf numFmtId="0" fontId="91" fillId="0" borderId="46" xfId="0" applyFont="1" applyBorder="1" applyAlignment="1" applyProtection="1">
      <alignment vertical="center"/>
    </xf>
    <xf numFmtId="0" fontId="91" fillId="0" borderId="136" xfId="0" applyFont="1" applyBorder="1" applyAlignment="1" applyProtection="1">
      <alignment horizontal="center" vertical="center"/>
    </xf>
    <xf numFmtId="0" fontId="91" fillId="0" borderId="137" xfId="0" applyFont="1" applyBorder="1" applyAlignment="1" applyProtection="1">
      <alignment horizontal="center" vertical="center"/>
    </xf>
    <xf numFmtId="0" fontId="91" fillId="0" borderId="138" xfId="0" applyFont="1" applyBorder="1" applyAlignment="1" applyProtection="1">
      <alignment horizontal="center" vertical="center"/>
    </xf>
    <xf numFmtId="0" fontId="91" fillId="0" borderId="9" xfId="0" applyFont="1" applyBorder="1" applyAlignment="1" applyProtection="1">
      <alignment vertical="center"/>
    </xf>
    <xf numFmtId="38" fontId="91" fillId="10" borderId="25" xfId="1" applyFont="1" applyFill="1" applyBorder="1" applyAlignment="1" applyProtection="1">
      <alignment horizontal="center" vertical="center" shrinkToFit="1"/>
    </xf>
    <xf numFmtId="38" fontId="91" fillId="10" borderId="26" xfId="1" applyFont="1" applyFill="1" applyBorder="1" applyAlignment="1" applyProtection="1">
      <alignment horizontal="center" vertical="center" shrinkToFit="1"/>
    </xf>
    <xf numFmtId="38" fontId="91" fillId="10" borderId="27" xfId="1" applyFont="1" applyFill="1" applyBorder="1" applyAlignment="1" applyProtection="1">
      <alignment horizontal="center" vertical="center" shrinkToFit="1"/>
    </xf>
    <xf numFmtId="38" fontId="49" fillId="10" borderId="25" xfId="1" applyFont="1" applyFill="1" applyBorder="1" applyAlignment="1" applyProtection="1">
      <alignment horizontal="center" vertical="center" shrinkToFit="1"/>
    </xf>
    <xf numFmtId="38" fontId="49" fillId="10" borderId="26" xfId="1" applyFont="1" applyFill="1" applyBorder="1" applyAlignment="1" applyProtection="1">
      <alignment horizontal="center" vertical="center" shrinkToFit="1"/>
    </xf>
    <xf numFmtId="38" fontId="49" fillId="10" borderId="27" xfId="1" applyFont="1" applyFill="1" applyBorder="1" applyAlignment="1" applyProtection="1">
      <alignment horizontal="center" vertical="center" shrinkToFit="1"/>
    </xf>
    <xf numFmtId="0" fontId="91" fillId="0" borderId="34" xfId="0" applyFont="1" applyBorder="1" applyAlignment="1" applyProtection="1">
      <alignment horizontal="center" vertical="center" wrapText="1"/>
    </xf>
    <xf numFmtId="0" fontId="91" fillId="0" borderId="36" xfId="0" applyFont="1" applyBorder="1" applyAlignment="1" applyProtection="1">
      <alignment horizontal="center" vertical="center" wrapText="1"/>
    </xf>
    <xf numFmtId="0" fontId="91" fillId="0" borderId="38" xfId="0" applyFont="1" applyBorder="1" applyAlignment="1" applyProtection="1">
      <alignment horizontal="center" vertical="center" wrapText="1"/>
    </xf>
    <xf numFmtId="0" fontId="91" fillId="0" borderId="39" xfId="0" applyFont="1" applyBorder="1" applyAlignment="1" applyProtection="1">
      <alignment horizontal="center" vertical="center" wrapText="1"/>
    </xf>
    <xf numFmtId="0" fontId="91" fillId="0" borderId="101" xfId="0" applyFont="1" applyBorder="1" applyAlignment="1" applyProtection="1">
      <alignment horizontal="center" vertical="center" wrapText="1"/>
    </xf>
    <xf numFmtId="0" fontId="91" fillId="0" borderId="60" xfId="0" applyFont="1" applyBorder="1" applyAlignment="1" applyProtection="1">
      <alignment horizontal="center" vertical="center" wrapText="1"/>
    </xf>
    <xf numFmtId="0" fontId="91" fillId="10" borderId="140" xfId="0" applyFont="1" applyFill="1" applyBorder="1" applyAlignment="1" applyProtection="1">
      <alignment horizontal="right" vertical="center"/>
    </xf>
    <xf numFmtId="0" fontId="91" fillId="10" borderId="141" xfId="0" applyFont="1" applyFill="1" applyBorder="1" applyAlignment="1" applyProtection="1">
      <alignment horizontal="right" vertical="center"/>
    </xf>
    <xf numFmtId="0" fontId="91" fillId="0" borderId="140" xfId="0" applyFont="1" applyBorder="1" applyAlignment="1">
      <alignment vertical="center" wrapText="1"/>
    </xf>
    <xf numFmtId="0" fontId="91" fillId="0" borderId="141" xfId="0" applyFont="1" applyBorder="1" applyAlignment="1">
      <alignment vertical="center" wrapText="1"/>
    </xf>
    <xf numFmtId="0" fontId="91" fillId="0" borderId="142" xfId="0" applyFont="1" applyBorder="1" applyAlignment="1">
      <alignment vertical="center" wrapText="1"/>
    </xf>
    <xf numFmtId="0" fontId="91" fillId="0" borderId="7" xfId="0" applyFont="1" applyBorder="1" applyAlignment="1">
      <alignment vertical="center"/>
    </xf>
    <xf numFmtId="0" fontId="91" fillId="0" borderId="8" xfId="0" applyFont="1" applyBorder="1" applyAlignment="1">
      <alignment vertical="center"/>
    </xf>
    <xf numFmtId="0" fontId="91" fillId="0" borderId="9" xfId="0" applyFont="1" applyBorder="1" applyAlignment="1">
      <alignment vertical="center"/>
    </xf>
    <xf numFmtId="38" fontId="91" fillId="0" borderId="136" xfId="1" applyFont="1" applyBorder="1" applyProtection="1">
      <alignment vertical="center"/>
    </xf>
    <xf numFmtId="38" fontId="91" fillId="0" borderId="137" xfId="1" applyFont="1" applyBorder="1" applyProtection="1">
      <alignment vertical="center"/>
    </xf>
    <xf numFmtId="38" fontId="91" fillId="0" borderId="138" xfId="1" applyFont="1" applyBorder="1" applyProtection="1">
      <alignment vertical="center"/>
    </xf>
    <xf numFmtId="0" fontId="91" fillId="10" borderId="7" xfId="0" applyFont="1" applyFill="1" applyBorder="1" applyAlignment="1">
      <alignment horizontal="right" vertical="center"/>
    </xf>
    <xf numFmtId="0" fontId="91" fillId="10" borderId="8" xfId="0" applyFont="1" applyFill="1" applyBorder="1" applyAlignment="1">
      <alignment horizontal="right" vertical="center"/>
    </xf>
    <xf numFmtId="0" fontId="91" fillId="0" borderId="139" xfId="0" applyFont="1" applyBorder="1" applyAlignment="1" applyProtection="1">
      <alignment horizontal="center" vertical="center" textRotation="255"/>
    </xf>
    <xf numFmtId="0" fontId="91" fillId="0" borderId="43" xfId="0" applyFont="1" applyBorder="1" applyAlignment="1" applyProtection="1">
      <alignment horizontal="center" vertical="center" textRotation="255"/>
    </xf>
    <xf numFmtId="0" fontId="91" fillId="8" borderId="42" xfId="0" applyFont="1" applyFill="1" applyBorder="1" applyAlignment="1" applyProtection="1">
      <alignment vertical="center" textRotation="255"/>
    </xf>
    <xf numFmtId="0" fontId="91" fillId="8" borderId="99" xfId="0" applyFont="1" applyFill="1" applyBorder="1" applyAlignment="1" applyProtection="1">
      <alignment vertical="center" textRotation="255"/>
    </xf>
    <xf numFmtId="0" fontId="151" fillId="0" borderId="6" xfId="0" applyFont="1" applyFill="1" applyBorder="1" applyAlignment="1" applyProtection="1">
      <alignment horizontal="center" vertical="center" textRotation="255" wrapText="1"/>
    </xf>
    <xf numFmtId="0" fontId="151" fillId="0" borderId="67" xfId="0" applyFont="1" applyFill="1" applyBorder="1" applyAlignment="1" applyProtection="1">
      <alignment horizontal="center" vertical="center" textRotation="255" wrapText="1"/>
    </xf>
    <xf numFmtId="38" fontId="49" fillId="10" borderId="38" xfId="1" applyFont="1" applyFill="1" applyBorder="1" applyAlignment="1" applyProtection="1">
      <alignment horizontal="center" vertical="center" shrinkToFit="1"/>
    </xf>
    <xf numFmtId="38" fontId="49" fillId="10" borderId="0" xfId="1" applyFont="1" applyFill="1" applyBorder="1" applyAlignment="1" applyProtection="1">
      <alignment horizontal="center" vertical="center" shrinkToFit="1"/>
    </xf>
    <xf numFmtId="38" fontId="49" fillId="10" borderId="39" xfId="1" applyFont="1" applyFill="1" applyBorder="1" applyAlignment="1" applyProtection="1">
      <alignment horizontal="center" vertical="center" shrinkToFit="1"/>
    </xf>
    <xf numFmtId="0" fontId="91" fillId="0" borderId="91" xfId="0" applyFont="1" applyBorder="1" applyAlignment="1" applyProtection="1">
      <alignment horizontal="left" vertical="center" indent="1"/>
    </xf>
    <xf numFmtId="0" fontId="81" fillId="0" borderId="71" xfId="0" applyFont="1" applyBorder="1">
      <alignment vertical="center"/>
    </xf>
    <xf numFmtId="0" fontId="81" fillId="0" borderId="72" xfId="0" applyFont="1" applyBorder="1">
      <alignment vertical="center"/>
    </xf>
    <xf numFmtId="3" fontId="81" fillId="0" borderId="105" xfId="0" applyNumberFormat="1" applyFont="1" applyBorder="1" applyAlignment="1">
      <alignment horizontal="center" vertical="center" shrinkToFit="1"/>
    </xf>
    <xf numFmtId="3" fontId="81" fillId="0" borderId="106" xfId="0" applyNumberFormat="1" applyFont="1" applyBorder="1" applyAlignment="1">
      <alignment horizontal="center" vertical="center" shrinkToFit="1"/>
    </xf>
    <xf numFmtId="0" fontId="81" fillId="0" borderId="256" xfId="0" applyFont="1" applyBorder="1">
      <alignment vertical="center"/>
    </xf>
    <xf numFmtId="3" fontId="81" fillId="0" borderId="223" xfId="0" applyNumberFormat="1" applyFont="1" applyBorder="1" applyAlignment="1">
      <alignment horizontal="center" vertical="center" shrinkToFit="1"/>
    </xf>
    <xf numFmtId="3" fontId="81" fillId="0" borderId="224" xfId="0" applyNumberFormat="1" applyFont="1" applyBorder="1" applyAlignment="1">
      <alignment horizontal="center" vertical="center" shrinkToFit="1"/>
    </xf>
    <xf numFmtId="38" fontId="91" fillId="10" borderId="38" xfId="1" applyFont="1" applyFill="1" applyBorder="1" applyAlignment="1" applyProtection="1">
      <alignment horizontal="center" vertical="center" shrinkToFit="1"/>
    </xf>
    <xf numFmtId="38" fontId="91" fillId="10" borderId="0" xfId="1" applyFont="1" applyFill="1" applyBorder="1" applyAlignment="1" applyProtection="1">
      <alignment horizontal="center" vertical="center" shrinkToFit="1"/>
    </xf>
    <xf numFmtId="38" fontId="91" fillId="10" borderId="39" xfId="1" applyFont="1" applyFill="1" applyBorder="1" applyAlignment="1" applyProtection="1">
      <alignment horizontal="center" vertical="center" shrinkToFit="1"/>
    </xf>
    <xf numFmtId="0" fontId="38" fillId="8" borderId="7" xfId="0" applyFont="1" applyFill="1" applyBorder="1" applyAlignment="1" applyProtection="1">
      <alignment horizontal="center" vertical="center"/>
    </xf>
    <xf numFmtId="0" fontId="38" fillId="8" borderId="8" xfId="0" applyFont="1" applyFill="1" applyBorder="1" applyAlignment="1" applyProtection="1">
      <alignment horizontal="center" vertical="center"/>
    </xf>
    <xf numFmtId="0" fontId="38" fillId="8" borderId="9" xfId="0" applyFont="1" applyFill="1" applyBorder="1" applyAlignment="1" applyProtection="1">
      <alignment horizontal="center" vertical="center"/>
    </xf>
    <xf numFmtId="0" fontId="55" fillId="3" borderId="43" xfId="0" applyFont="1" applyFill="1" applyBorder="1" applyAlignment="1" applyProtection="1">
      <alignment horizontal="center" vertical="center"/>
    </xf>
    <xf numFmtId="0" fontId="55" fillId="3" borderId="103" xfId="0" applyFont="1" applyFill="1" applyBorder="1" applyAlignment="1" applyProtection="1">
      <alignment horizontal="center" vertical="center"/>
    </xf>
    <xf numFmtId="0" fontId="55" fillId="10" borderId="7" xfId="0" applyFont="1" applyFill="1" applyBorder="1" applyAlignment="1" applyProtection="1">
      <alignment horizontal="center" vertical="center"/>
    </xf>
    <xf numFmtId="0" fontId="55" fillId="10" borderId="9" xfId="0" applyFont="1" applyFill="1" applyBorder="1" applyAlignment="1" applyProtection="1">
      <alignment horizontal="center" vertical="center"/>
    </xf>
    <xf numFmtId="0" fontId="55" fillId="0" borderId="6" xfId="0" applyFont="1" applyBorder="1" applyAlignment="1" applyProtection="1">
      <alignment horizontal="center" vertical="center"/>
    </xf>
    <xf numFmtId="0" fontId="55" fillId="10" borderId="43" xfId="0" applyFont="1" applyFill="1" applyBorder="1" applyAlignment="1" applyProtection="1">
      <alignment horizontal="center" vertical="center"/>
    </xf>
    <xf numFmtId="0" fontId="55" fillId="0" borderId="99" xfId="0" applyFont="1" applyBorder="1" applyAlignment="1" applyProtection="1">
      <alignment horizontal="center" vertical="center"/>
    </xf>
    <xf numFmtId="0" fontId="55" fillId="0" borderId="6" xfId="0" applyFont="1" applyFill="1" applyBorder="1" applyAlignment="1">
      <alignment horizontal="center" vertical="center"/>
    </xf>
    <xf numFmtId="0" fontId="70" fillId="20" borderId="183" xfId="1251" applyFont="1" applyFill="1" applyBorder="1" applyAlignment="1">
      <alignment horizontal="center" vertical="center"/>
    </xf>
    <xf numFmtId="0" fontId="70" fillId="20" borderId="184" xfId="1251" applyFont="1" applyFill="1" applyBorder="1" applyAlignment="1">
      <alignment horizontal="center" vertical="center"/>
    </xf>
    <xf numFmtId="0" fontId="70" fillId="20" borderId="186" xfId="1251" applyFont="1" applyFill="1" applyBorder="1" applyAlignment="1">
      <alignment horizontal="center" vertical="center"/>
    </xf>
    <xf numFmtId="0" fontId="70" fillId="20" borderId="191" xfId="1251" applyFont="1" applyFill="1" applyBorder="1" applyAlignment="1">
      <alignment horizontal="center" vertical="center"/>
    </xf>
    <xf numFmtId="38" fontId="70" fillId="20" borderId="187" xfId="1252" applyFont="1" applyFill="1" applyBorder="1" applyAlignment="1">
      <alignment horizontal="center" vertical="center"/>
    </xf>
    <xf numFmtId="38" fontId="70" fillId="20" borderId="192" xfId="1252" applyFont="1" applyFill="1" applyBorder="1" applyAlignment="1">
      <alignment horizontal="center" vertical="center"/>
    </xf>
    <xf numFmtId="0" fontId="70" fillId="18" borderId="195" xfId="1251" applyFont="1" applyFill="1" applyBorder="1" applyAlignment="1">
      <alignment horizontal="center" vertical="center"/>
    </xf>
    <xf numFmtId="0" fontId="70" fillId="18" borderId="155" xfId="1251" applyFont="1" applyFill="1" applyBorder="1" applyAlignment="1">
      <alignment horizontal="center" vertical="center"/>
    </xf>
    <xf numFmtId="0" fontId="70" fillId="18" borderId="80" xfId="1251" applyFont="1" applyFill="1" applyBorder="1" applyAlignment="1">
      <alignment horizontal="center" vertical="center"/>
    </xf>
    <xf numFmtId="0" fontId="70" fillId="18" borderId="231" xfId="1251" applyFont="1" applyFill="1" applyBorder="1" applyAlignment="1">
      <alignment horizontal="center" vertical="center"/>
    </xf>
    <xf numFmtId="0" fontId="70" fillId="18" borderId="39" xfId="1251" applyFont="1" applyFill="1" applyBorder="1" applyAlignment="1">
      <alignment horizontal="center" vertical="center"/>
    </xf>
    <xf numFmtId="0" fontId="70" fillId="18" borderId="153" xfId="1251" applyFont="1" applyFill="1" applyBorder="1" applyAlignment="1">
      <alignment horizontal="center" vertical="center"/>
    </xf>
    <xf numFmtId="194" fontId="55" fillId="0" borderId="57" xfId="1252" applyNumberFormat="1" applyFont="1" applyBorder="1" applyAlignment="1">
      <alignment horizontal="center" vertical="center"/>
    </xf>
    <xf numFmtId="194" fontId="55" fillId="0" borderId="217" xfId="1252" applyNumberFormat="1" applyFont="1" applyBorder="1" applyAlignment="1">
      <alignment horizontal="center" vertical="center"/>
    </xf>
    <xf numFmtId="0" fontId="70" fillId="20" borderId="182" xfId="1251" applyFont="1" applyFill="1" applyBorder="1" applyAlignment="1">
      <alignment horizontal="center" vertical="center" wrapText="1"/>
    </xf>
    <xf numFmtId="0" fontId="70" fillId="20" borderId="188" xfId="1251" applyFont="1" applyFill="1" applyBorder="1" applyAlignment="1">
      <alignment horizontal="center" vertical="center" wrapText="1"/>
    </xf>
    <xf numFmtId="38" fontId="70" fillId="20" borderId="244" xfId="1252" applyFont="1" applyFill="1" applyBorder="1" applyAlignment="1">
      <alignment horizontal="center" vertical="center"/>
    </xf>
    <xf numFmtId="38" fontId="70" fillId="20" borderId="245" xfId="1252" applyFont="1" applyFill="1" applyBorder="1" applyAlignment="1">
      <alignment horizontal="center" vertical="center"/>
    </xf>
    <xf numFmtId="222" fontId="70" fillId="0" borderId="248" xfId="1252" applyNumberFormat="1" applyFont="1" applyFill="1" applyBorder="1" applyAlignment="1" applyProtection="1">
      <alignment horizontal="center" vertical="center"/>
      <protection locked="0"/>
    </xf>
    <xf numFmtId="222" fontId="70" fillId="0" borderId="249" xfId="1252" applyNumberFormat="1" applyFont="1" applyFill="1" applyBorder="1" applyAlignment="1" applyProtection="1">
      <alignment horizontal="center" vertical="center"/>
      <protection locked="0"/>
    </xf>
    <xf numFmtId="222" fontId="70" fillId="0" borderId="250" xfId="1252" applyNumberFormat="1" applyFont="1" applyFill="1" applyBorder="1" applyAlignment="1" applyProtection="1">
      <alignment horizontal="center" vertical="center"/>
      <protection locked="0"/>
    </xf>
    <xf numFmtId="0" fontId="168" fillId="0" borderId="0" xfId="1251" applyFont="1" applyBorder="1" applyAlignment="1">
      <alignment horizontal="center" vertical="center"/>
    </xf>
    <xf numFmtId="0" fontId="168" fillId="0" borderId="87" xfId="1251" applyFont="1" applyBorder="1" applyAlignment="1">
      <alignment horizontal="center" vertical="center"/>
    </xf>
    <xf numFmtId="0" fontId="168" fillId="0" borderId="97" xfId="1251" applyFont="1" applyBorder="1" applyAlignment="1">
      <alignment horizontal="center" vertical="center"/>
    </xf>
    <xf numFmtId="207" fontId="168" fillId="0" borderId="212" xfId="1251" applyNumberFormat="1" applyFont="1" applyBorder="1" applyAlignment="1">
      <alignment horizontal="center" vertical="center"/>
    </xf>
    <xf numFmtId="207" fontId="168" fillId="0" borderId="213" xfId="1251" applyNumberFormat="1" applyFont="1" applyBorder="1" applyAlignment="1">
      <alignment horizontal="center" vertical="center"/>
    </xf>
    <xf numFmtId="206" fontId="70" fillId="0" borderId="0" xfId="1252" applyNumberFormat="1" applyFont="1" applyBorder="1" applyAlignment="1">
      <alignment vertical="center" wrapText="1"/>
    </xf>
    <xf numFmtId="0" fontId="78" fillId="0" borderId="0" xfId="22" applyFont="1">
      <alignment vertical="center"/>
    </xf>
    <xf numFmtId="0" fontId="144" fillId="0" borderId="0" xfId="22" applyFont="1" applyAlignment="1">
      <alignment horizontal="left" vertical="center"/>
    </xf>
    <xf numFmtId="0" fontId="194" fillId="8" borderId="57" xfId="22" applyFont="1" applyFill="1" applyBorder="1" applyAlignment="1">
      <alignment horizontal="center" vertical="center"/>
    </xf>
    <xf numFmtId="0" fontId="194" fillId="8" borderId="56" xfId="22" applyFont="1" applyFill="1" applyBorder="1" applyAlignment="1">
      <alignment horizontal="center" vertical="center"/>
    </xf>
    <xf numFmtId="0" fontId="194" fillId="8" borderId="61" xfId="22" applyFont="1" applyFill="1" applyBorder="1" applyAlignment="1">
      <alignment horizontal="center" vertical="center"/>
    </xf>
    <xf numFmtId="197" fontId="87" fillId="0" borderId="7" xfId="2" applyNumberFormat="1" applyFont="1" applyBorder="1" applyAlignment="1">
      <alignment horizontal="center" vertical="center" shrinkToFit="1"/>
    </xf>
    <xf numFmtId="197" fontId="87" fillId="0" borderId="9" xfId="2" applyNumberFormat="1" applyFont="1" applyBorder="1" applyAlignment="1">
      <alignment horizontal="center" vertical="center" shrinkToFit="1"/>
    </xf>
    <xf numFmtId="0" fontId="87" fillId="10" borderId="74" xfId="2" applyFont="1" applyFill="1" applyBorder="1" applyAlignment="1">
      <alignment horizontal="center" vertical="center" wrapText="1"/>
    </xf>
    <xf numFmtId="0" fontId="87" fillId="10" borderId="76" xfId="2" applyFont="1" applyFill="1" applyBorder="1" applyAlignment="1">
      <alignment horizontal="center" vertical="center" wrapText="1"/>
    </xf>
    <xf numFmtId="0" fontId="87" fillId="10" borderId="79" xfId="2" applyFont="1" applyFill="1" applyBorder="1" applyAlignment="1">
      <alignment horizontal="center" vertical="center" wrapText="1"/>
    </xf>
    <xf numFmtId="197" fontId="87" fillId="10" borderId="48" xfId="2" applyNumberFormat="1" applyFont="1" applyFill="1" applyBorder="1" applyAlignment="1">
      <alignment horizontal="center" vertical="center" shrinkToFit="1"/>
    </xf>
    <xf numFmtId="197" fontId="87" fillId="10" borderId="49" xfId="2" applyNumberFormat="1" applyFont="1" applyFill="1" applyBorder="1" applyAlignment="1">
      <alignment horizontal="center" vertical="center" shrinkToFit="1"/>
    </xf>
    <xf numFmtId="197" fontId="87" fillId="10" borderId="64" xfId="2" applyNumberFormat="1" applyFont="1" applyFill="1" applyBorder="1" applyAlignment="1">
      <alignment horizontal="center" vertical="center" shrinkToFit="1"/>
    </xf>
    <xf numFmtId="197" fontId="87" fillId="0" borderId="77" xfId="2" applyNumberFormat="1" applyFont="1" applyBorder="1" applyAlignment="1">
      <alignment horizontal="center" vertical="center" shrinkToFit="1"/>
    </xf>
    <xf numFmtId="197" fontId="87" fillId="0" borderId="80" xfId="2" applyNumberFormat="1" applyFont="1" applyBorder="1" applyAlignment="1">
      <alignment horizontal="center" vertical="center" shrinkToFit="1"/>
    </xf>
    <xf numFmtId="0" fontId="87" fillId="3" borderId="98" xfId="2" applyFont="1" applyFill="1" applyBorder="1" applyAlignment="1">
      <alignment horizontal="right" vertical="center" shrinkToFit="1"/>
    </xf>
    <xf numFmtId="0" fontId="87" fillId="3" borderId="109" xfId="2" applyFont="1" applyFill="1" applyBorder="1" applyAlignment="1">
      <alignment horizontal="right" vertical="center" shrinkToFit="1"/>
    </xf>
    <xf numFmtId="197" fontId="87" fillId="15" borderId="7" xfId="2" applyNumberFormat="1" applyFont="1" applyFill="1" applyBorder="1" applyAlignment="1">
      <alignment horizontal="center" vertical="center" shrinkToFit="1"/>
    </xf>
    <xf numFmtId="197" fontId="87" fillId="15" borderId="9" xfId="2" applyNumberFormat="1" applyFont="1" applyFill="1" applyBorder="1" applyAlignment="1">
      <alignment horizontal="center" vertical="center" shrinkToFit="1"/>
    </xf>
    <xf numFmtId="197" fontId="87" fillId="16" borderId="7" xfId="2" applyNumberFormat="1" applyFont="1" applyFill="1" applyBorder="1" applyAlignment="1">
      <alignment horizontal="center" vertical="center" shrinkToFit="1"/>
    </xf>
    <xf numFmtId="197" fontId="87" fillId="16" borderId="9" xfId="2" applyNumberFormat="1" applyFont="1" applyFill="1" applyBorder="1" applyAlignment="1">
      <alignment horizontal="center" vertical="center" shrinkToFit="1"/>
    </xf>
    <xf numFmtId="0" fontId="87" fillId="13" borderId="116" xfId="2" applyFont="1" applyFill="1" applyBorder="1" applyAlignment="1">
      <alignment horizontal="center" vertical="center" shrinkToFit="1"/>
    </xf>
    <xf numFmtId="0" fontId="87" fillId="13" borderId="117" xfId="2" applyFont="1" applyFill="1" applyBorder="1" applyAlignment="1">
      <alignment horizontal="center" vertical="center" shrinkToFit="1"/>
    </xf>
    <xf numFmtId="0" fontId="87" fillId="10" borderId="73" xfId="2" applyFont="1" applyFill="1" applyBorder="1" applyAlignment="1">
      <alignment horizontal="center" vertical="center" wrapText="1"/>
    </xf>
    <xf numFmtId="0" fontId="87" fillId="10" borderId="75" xfId="2" applyFont="1" applyFill="1" applyBorder="1" applyAlignment="1">
      <alignment horizontal="center" vertical="center" wrapText="1"/>
    </xf>
    <xf numFmtId="0" fontId="87" fillId="10" borderId="78" xfId="2" applyFont="1" applyFill="1" applyBorder="1" applyAlignment="1">
      <alignment horizontal="center" vertical="center" wrapText="1"/>
    </xf>
    <xf numFmtId="5" fontId="87" fillId="10" borderId="74" xfId="2" applyNumberFormat="1" applyFont="1" applyFill="1" applyBorder="1" applyAlignment="1">
      <alignment horizontal="center" vertical="center"/>
    </xf>
    <xf numFmtId="5" fontId="87" fillId="10" borderId="76" xfId="2" applyNumberFormat="1" applyFont="1" applyFill="1" applyBorder="1" applyAlignment="1">
      <alignment horizontal="center" vertical="center"/>
    </xf>
    <xf numFmtId="5" fontId="87" fillId="10" borderId="79" xfId="2" applyNumberFormat="1" applyFont="1" applyFill="1" applyBorder="1" applyAlignment="1">
      <alignment horizontal="center" vertical="center"/>
    </xf>
    <xf numFmtId="0" fontId="87" fillId="10" borderId="115" xfId="2" applyFont="1" applyFill="1" applyBorder="1" applyAlignment="1">
      <alignment horizontal="center" vertical="center" wrapText="1"/>
    </xf>
    <xf numFmtId="0" fontId="87" fillId="10" borderId="112" xfId="2" applyFont="1" applyFill="1" applyBorder="1" applyAlignment="1">
      <alignment horizontal="center" vertical="center" wrapText="1"/>
    </xf>
    <xf numFmtId="0" fontId="87" fillId="10" borderId="114" xfId="2" applyFont="1" applyFill="1" applyBorder="1" applyAlignment="1">
      <alignment horizontal="center" vertical="center" wrapText="1"/>
    </xf>
    <xf numFmtId="0" fontId="151" fillId="10" borderId="7" xfId="6" applyFont="1" applyFill="1" applyBorder="1" applyAlignment="1">
      <alignment horizontal="center" vertical="center"/>
    </xf>
    <xf numFmtId="0" fontId="151" fillId="10" borderId="8" xfId="6" applyFont="1" applyFill="1" applyBorder="1" applyAlignment="1">
      <alignment horizontal="center" vertical="center"/>
    </xf>
    <xf numFmtId="0" fontId="151" fillId="10" borderId="9" xfId="6" applyFont="1" applyFill="1" applyBorder="1" applyAlignment="1">
      <alignment horizontal="center" vertical="center"/>
    </xf>
    <xf numFmtId="0" fontId="87" fillId="0" borderId="7" xfId="1255" applyNumberFormat="1" applyFont="1" applyFill="1" applyBorder="1" applyAlignment="1" applyProtection="1">
      <alignment horizontal="center" vertical="center" wrapText="1" shrinkToFit="1"/>
      <protection locked="0"/>
    </xf>
    <xf numFmtId="0" fontId="87" fillId="0" borderId="8" xfId="1255" applyNumberFormat="1" applyFont="1" applyFill="1" applyBorder="1" applyAlignment="1" applyProtection="1">
      <alignment horizontal="center" vertical="center" wrapText="1" shrinkToFit="1"/>
      <protection locked="0"/>
    </xf>
    <xf numFmtId="0" fontId="87" fillId="0" borderId="9" xfId="1255" applyNumberFormat="1" applyFont="1" applyFill="1" applyBorder="1" applyAlignment="1" applyProtection="1">
      <alignment horizontal="center" vertical="center" wrapText="1" shrinkToFit="1"/>
      <protection locked="0"/>
    </xf>
    <xf numFmtId="0" fontId="151" fillId="10" borderId="7" xfId="6" applyFont="1" applyFill="1" applyBorder="1" applyAlignment="1">
      <alignment horizontal="center" vertical="center" wrapText="1"/>
    </xf>
    <xf numFmtId="49" fontId="87" fillId="9" borderId="7" xfId="6" applyNumberFormat="1" applyFont="1" applyFill="1" applyBorder="1" applyAlignment="1" applyProtection="1">
      <alignment horizontal="center" vertical="center"/>
      <protection locked="0"/>
    </xf>
    <xf numFmtId="49" fontId="87" fillId="9" borderId="8" xfId="6" applyNumberFormat="1" applyFont="1" applyFill="1" applyBorder="1" applyAlignment="1" applyProtection="1">
      <alignment horizontal="center" vertical="center"/>
      <protection locked="0"/>
    </xf>
    <xf numFmtId="49" fontId="87" fillId="9" borderId="9" xfId="6" applyNumberFormat="1" applyFont="1" applyFill="1" applyBorder="1" applyAlignment="1" applyProtection="1">
      <alignment horizontal="center" vertical="center"/>
      <protection locked="0"/>
    </xf>
    <xf numFmtId="0" fontId="124" fillId="9" borderId="8" xfId="6" applyFont="1" applyFill="1" applyBorder="1" applyAlignment="1">
      <alignment horizontal="left" vertical="center"/>
    </xf>
    <xf numFmtId="0" fontId="124" fillId="9" borderId="9" xfId="6" applyFont="1" applyFill="1" applyBorder="1" applyAlignment="1">
      <alignment horizontal="left" vertical="center"/>
    </xf>
    <xf numFmtId="0" fontId="196" fillId="0" borderId="7" xfId="6" applyNumberFormat="1" applyFont="1" applyBorder="1" applyAlignment="1">
      <alignment horizontal="left" vertical="center" shrinkToFit="1"/>
    </xf>
    <xf numFmtId="0" fontId="196" fillId="0" borderId="8" xfId="6" applyNumberFormat="1" applyFont="1" applyBorder="1" applyAlignment="1">
      <alignment horizontal="left" vertical="center" shrinkToFit="1"/>
    </xf>
    <xf numFmtId="0" fontId="94" fillId="9" borderId="7" xfId="6" applyFont="1" applyFill="1" applyBorder="1" applyAlignment="1" applyProtection="1">
      <alignment horizontal="center" vertical="center" shrinkToFit="1"/>
      <protection locked="0"/>
    </xf>
    <xf numFmtId="0" fontId="94" fillId="9" borderId="8" xfId="6" applyFont="1" applyFill="1" applyBorder="1" applyAlignment="1" applyProtection="1">
      <alignment horizontal="center" vertical="center" shrinkToFit="1"/>
      <protection locked="0"/>
    </xf>
    <xf numFmtId="0" fontId="94" fillId="9" borderId="9" xfId="6" applyFont="1" applyFill="1" applyBorder="1" applyAlignment="1" applyProtection="1">
      <alignment horizontal="center" vertical="center" shrinkToFit="1"/>
      <protection locked="0"/>
    </xf>
    <xf numFmtId="3" fontId="196" fillId="0" borderId="7" xfId="1255" applyNumberFormat="1" applyFont="1" applyFill="1" applyBorder="1" applyAlignment="1" applyProtection="1">
      <alignment horizontal="center" vertical="center" wrapText="1" shrinkToFit="1"/>
    </xf>
    <xf numFmtId="3" fontId="196" fillId="0" borderId="8" xfId="1255" applyNumberFormat="1" applyFont="1" applyFill="1" applyBorder="1" applyAlignment="1" applyProtection="1">
      <alignment horizontal="center" vertical="center" wrapText="1" shrinkToFit="1"/>
    </xf>
    <xf numFmtId="3" fontId="196" fillId="0" borderId="9" xfId="1255" applyNumberFormat="1" applyFont="1" applyFill="1" applyBorder="1" applyAlignment="1" applyProtection="1">
      <alignment horizontal="center" vertical="center" wrapText="1" shrinkToFit="1"/>
    </xf>
    <xf numFmtId="0" fontId="83" fillId="9" borderId="0" xfId="6" applyFont="1" applyFill="1" applyAlignment="1">
      <alignment vertical="center" wrapText="1"/>
    </xf>
    <xf numFmtId="0" fontId="87" fillId="0" borderId="7" xfId="6" applyFont="1" applyBorder="1" applyAlignment="1" applyProtection="1">
      <alignment horizontal="center" vertical="center"/>
      <protection locked="0"/>
    </xf>
    <xf numFmtId="0" fontId="87" fillId="0" borderId="8" xfId="6" applyFont="1" applyBorder="1" applyAlignment="1" applyProtection="1">
      <alignment horizontal="center" vertical="center"/>
      <protection locked="0"/>
    </xf>
    <xf numFmtId="0" fontId="87" fillId="0" borderId="9" xfId="6" applyFont="1" applyBorder="1" applyAlignment="1" applyProtection="1">
      <alignment horizontal="center" vertical="center"/>
      <protection locked="0"/>
    </xf>
    <xf numFmtId="38" fontId="196" fillId="0" borderId="7" xfId="9" applyFont="1" applyFill="1" applyBorder="1" applyAlignment="1" applyProtection="1">
      <alignment horizontal="center" vertical="center" shrinkToFit="1"/>
    </xf>
    <xf numFmtId="38" fontId="196" fillId="0" borderId="8" xfId="9" applyFont="1" applyFill="1" applyBorder="1" applyAlignment="1" applyProtection="1">
      <alignment horizontal="center" vertical="center" shrinkToFit="1"/>
    </xf>
    <xf numFmtId="38" fontId="196" fillId="0" borderId="9" xfId="9" applyFont="1" applyFill="1" applyBorder="1" applyAlignment="1" applyProtection="1">
      <alignment horizontal="center" vertical="center" shrinkToFit="1"/>
    </xf>
    <xf numFmtId="0" fontId="83" fillId="9" borderId="0" xfId="6" applyFont="1" applyFill="1" applyAlignment="1">
      <alignment vertical="center" shrinkToFit="1"/>
    </xf>
    <xf numFmtId="0" fontId="151" fillId="10" borderId="7" xfId="6" applyFont="1" applyFill="1" applyBorder="1" applyAlignment="1">
      <alignment horizontal="center" vertical="center" wrapText="1" shrinkToFit="1"/>
    </xf>
    <xf numFmtId="0" fontId="151" fillId="10" borderId="8" xfId="6" applyFont="1" applyFill="1" applyBorder="1" applyAlignment="1">
      <alignment horizontal="center" vertical="center" wrapText="1" shrinkToFit="1"/>
    </xf>
    <xf numFmtId="0" fontId="151" fillId="10" borderId="9" xfId="6" applyFont="1" applyFill="1" applyBorder="1" applyAlignment="1">
      <alignment horizontal="center" vertical="center" wrapText="1" shrinkToFit="1"/>
    </xf>
    <xf numFmtId="38" fontId="87" fillId="19" borderId="7" xfId="1255" applyFont="1" applyFill="1" applyBorder="1" applyAlignment="1" applyProtection="1">
      <alignment horizontal="center" vertical="center" wrapText="1" shrinkToFit="1"/>
      <protection locked="0"/>
    </xf>
    <xf numFmtId="38" fontId="87" fillId="19" borderId="8" xfId="1255" applyFont="1" applyFill="1" applyBorder="1" applyAlignment="1" applyProtection="1">
      <alignment horizontal="center" vertical="center" wrapText="1" shrinkToFit="1"/>
      <protection locked="0"/>
    </xf>
    <xf numFmtId="38" fontId="87" fillId="19" borderId="9" xfId="1255" applyFont="1" applyFill="1" applyBorder="1" applyAlignment="1" applyProtection="1">
      <alignment horizontal="center" vertical="center" wrapText="1" shrinkToFit="1"/>
      <protection locked="0"/>
    </xf>
    <xf numFmtId="0" fontId="83" fillId="9" borderId="0" xfId="6" applyFont="1" applyFill="1" applyAlignment="1">
      <alignment wrapText="1"/>
    </xf>
    <xf numFmtId="0" fontId="83" fillId="9" borderId="37" xfId="6" applyFont="1" applyFill="1" applyBorder="1" applyAlignment="1">
      <alignment wrapText="1"/>
    </xf>
    <xf numFmtId="38" fontId="196" fillId="0" borderId="7" xfId="1255" applyFont="1" applyFill="1" applyBorder="1" applyAlignment="1" applyProtection="1">
      <alignment horizontal="center" vertical="center" wrapText="1" shrinkToFit="1"/>
    </xf>
    <xf numFmtId="38" fontId="196" fillId="0" borderId="8" xfId="1255" applyFont="1" applyFill="1" applyBorder="1" applyAlignment="1" applyProtection="1">
      <alignment horizontal="center" vertical="center" wrapText="1" shrinkToFit="1"/>
    </xf>
    <xf numFmtId="38" fontId="196" fillId="0" borderId="9" xfId="1255" applyFont="1" applyFill="1" applyBorder="1" applyAlignment="1" applyProtection="1">
      <alignment horizontal="center" vertical="center" wrapText="1" shrinkToFit="1"/>
    </xf>
    <xf numFmtId="38" fontId="87" fillId="0" borderId="7" xfId="9" applyFont="1" applyFill="1" applyBorder="1" applyAlignment="1" applyProtection="1">
      <alignment horizontal="center" vertical="center" shrinkToFit="1"/>
      <protection locked="0"/>
    </xf>
    <xf numFmtId="38" fontId="87" fillId="0" borderId="8" xfId="9" applyFont="1" applyFill="1" applyBorder="1" applyAlignment="1" applyProtection="1">
      <alignment horizontal="center" vertical="center" shrinkToFit="1"/>
      <protection locked="0"/>
    </xf>
    <xf numFmtId="38" fontId="87" fillId="0" borderId="9" xfId="9" applyFont="1" applyFill="1" applyBorder="1" applyAlignment="1" applyProtection="1">
      <alignment horizontal="center" vertical="center" shrinkToFit="1"/>
      <protection locked="0"/>
    </xf>
    <xf numFmtId="0" fontId="83" fillId="0" borderId="0" xfId="6" applyFont="1" applyAlignment="1">
      <alignment vertical="center" shrinkToFit="1"/>
    </xf>
    <xf numFmtId="0" fontId="83" fillId="0" borderId="0" xfId="6" applyFont="1" applyAlignment="1">
      <alignment vertical="center" wrapText="1"/>
    </xf>
    <xf numFmtId="0" fontId="83" fillId="9" borderId="0" xfId="6" applyFont="1" applyFill="1" applyAlignment="1">
      <alignment vertical="center" wrapText="1" shrinkToFit="1"/>
    </xf>
    <xf numFmtId="0" fontId="122" fillId="0" borderId="7" xfId="6" applyFont="1" applyBorder="1" applyAlignment="1" applyProtection="1">
      <alignment horizontal="left" vertical="center"/>
      <protection locked="0" hidden="1"/>
    </xf>
    <xf numFmtId="0" fontId="122" fillId="0" borderId="8" xfId="6" applyFont="1" applyBorder="1" applyAlignment="1" applyProtection="1">
      <alignment horizontal="left" vertical="center"/>
      <protection locked="0" hidden="1"/>
    </xf>
    <xf numFmtId="0" fontId="122" fillId="0" borderId="9" xfId="6" applyFont="1" applyBorder="1" applyAlignment="1" applyProtection="1">
      <alignment horizontal="left" vertical="center"/>
      <protection locked="0" hidden="1"/>
    </xf>
    <xf numFmtId="198" fontId="154" fillId="9" borderId="45" xfId="6" applyNumberFormat="1" applyFont="1" applyFill="1" applyBorder="1" applyAlignment="1">
      <alignment horizontal="right" vertical="center"/>
    </xf>
    <xf numFmtId="198" fontId="154" fillId="9" borderId="46" xfId="6" applyNumberFormat="1" applyFont="1" applyFill="1" applyBorder="1" applyAlignment="1">
      <alignment horizontal="right" vertical="center"/>
    </xf>
    <xf numFmtId="198" fontId="154" fillId="9" borderId="47" xfId="6" applyNumberFormat="1" applyFont="1" applyFill="1" applyBorder="1" applyAlignment="1">
      <alignment horizontal="right" vertical="center"/>
    </xf>
    <xf numFmtId="0" fontId="122" fillId="0" borderId="45" xfId="6" applyFont="1" applyBorder="1" applyAlignment="1" applyProtection="1">
      <alignment horizontal="left" vertical="center"/>
      <protection locked="0" hidden="1"/>
    </xf>
    <xf numFmtId="0" fontId="122" fillId="0" borderId="46" xfId="6" applyFont="1" applyBorder="1" applyAlignment="1" applyProtection="1">
      <alignment horizontal="left" vertical="center"/>
      <protection locked="0" hidden="1"/>
    </xf>
    <xf numFmtId="0" fontId="122" fillId="0" borderId="47" xfId="6" applyFont="1" applyBorder="1" applyAlignment="1" applyProtection="1">
      <alignment horizontal="left" vertical="center"/>
      <protection locked="0" hidden="1"/>
    </xf>
    <xf numFmtId="0" fontId="83" fillId="15" borderId="6" xfId="6" applyFont="1" applyFill="1" applyBorder="1" applyAlignment="1" applyProtection="1">
      <alignment horizontal="center" vertical="center"/>
      <protection hidden="1"/>
    </xf>
    <xf numFmtId="197" fontId="83" fillId="0" borderId="6" xfId="2" applyNumberFormat="1" applyFont="1" applyBorder="1" applyAlignment="1">
      <alignment horizontal="center" vertical="center" shrinkToFit="1"/>
    </xf>
    <xf numFmtId="0" fontId="87" fillId="10" borderId="6" xfId="6" applyFont="1" applyFill="1" applyBorder="1" applyAlignment="1">
      <alignment horizontal="center" vertical="center"/>
    </xf>
    <xf numFmtId="197" fontId="87" fillId="16" borderId="8" xfId="2" applyNumberFormat="1" applyFont="1" applyFill="1" applyBorder="1" applyAlignment="1">
      <alignment horizontal="center" vertical="center" shrinkToFit="1"/>
    </xf>
    <xf numFmtId="197" fontId="87" fillId="15" borderId="6" xfId="2" applyNumberFormat="1" applyFont="1" applyFill="1" applyBorder="1" applyAlignment="1">
      <alignment horizontal="center" vertical="center" shrinkToFit="1"/>
    </xf>
    <xf numFmtId="197" fontId="87" fillId="9" borderId="6" xfId="2" applyNumberFormat="1" applyFont="1" applyFill="1" applyBorder="1" applyAlignment="1">
      <alignment horizontal="center" vertical="center" wrapText="1" shrinkToFit="1"/>
    </xf>
    <xf numFmtId="0" fontId="87" fillId="10" borderId="34" xfId="2" applyFont="1" applyFill="1" applyBorder="1" applyAlignment="1">
      <alignment horizontal="center" vertical="center" wrapText="1"/>
    </xf>
    <xf numFmtId="0" fontId="87" fillId="10" borderId="35" xfId="2" applyFont="1" applyFill="1" applyBorder="1" applyAlignment="1">
      <alignment horizontal="center" vertical="center" wrapText="1"/>
    </xf>
    <xf numFmtId="0" fontId="87" fillId="10" borderId="36" xfId="2" applyFont="1" applyFill="1" applyBorder="1" applyAlignment="1">
      <alignment horizontal="center" vertical="center" wrapText="1"/>
    </xf>
    <xf numFmtId="0" fontId="87" fillId="10" borderId="40" xfId="2" applyFont="1" applyFill="1" applyBorder="1" applyAlignment="1">
      <alignment horizontal="center" vertical="center" wrapText="1"/>
    </xf>
    <xf numFmtId="0" fontId="87" fillId="10" borderId="37" xfId="2" applyFont="1" applyFill="1" applyBorder="1" applyAlignment="1">
      <alignment horizontal="center" vertical="center" wrapText="1"/>
    </xf>
    <xf numFmtId="0" fontId="87" fillId="10" borderId="41" xfId="2" applyFont="1" applyFill="1" applyBorder="1" applyAlignment="1">
      <alignment horizontal="center" vertical="center" wrapText="1"/>
    </xf>
    <xf numFmtId="0" fontId="87" fillId="10" borderId="6" xfId="2" applyFont="1" applyFill="1" applyBorder="1" applyAlignment="1">
      <alignment horizontal="center" vertical="center" wrapText="1"/>
    </xf>
    <xf numFmtId="5" fontId="87" fillId="10" borderId="6" xfId="2" applyNumberFormat="1" applyFont="1" applyFill="1" applyBorder="1" applyAlignment="1">
      <alignment horizontal="center" vertical="center"/>
    </xf>
    <xf numFmtId="197" fontId="87" fillId="0" borderId="35" xfId="2" applyNumberFormat="1" applyFont="1" applyBorder="1" applyAlignment="1">
      <alignment horizontal="center" vertical="center" shrinkToFit="1"/>
    </xf>
    <xf numFmtId="197" fontId="87" fillId="0" borderId="36" xfId="2" applyNumberFormat="1" applyFont="1" applyBorder="1" applyAlignment="1">
      <alignment horizontal="center" vertical="center" shrinkToFit="1"/>
    </xf>
    <xf numFmtId="197" fontId="87" fillId="0" borderId="37" xfId="2" applyNumberFormat="1" applyFont="1" applyBorder="1" applyAlignment="1">
      <alignment horizontal="center" vertical="center" shrinkToFit="1"/>
    </xf>
    <xf numFmtId="197" fontId="87" fillId="0" borderId="41" xfId="2" applyNumberFormat="1" applyFont="1" applyBorder="1" applyAlignment="1">
      <alignment horizontal="center" vertical="center" shrinkToFit="1"/>
    </xf>
    <xf numFmtId="197" fontId="83" fillId="16" borderId="7" xfId="2" applyNumberFormat="1" applyFont="1" applyFill="1" applyBorder="1" applyAlignment="1">
      <alignment horizontal="center" vertical="center" shrinkToFit="1"/>
    </xf>
    <xf numFmtId="197" fontId="83" fillId="16" borderId="8" xfId="2" applyNumberFormat="1" applyFont="1" applyFill="1" applyBorder="1" applyAlignment="1">
      <alignment horizontal="center" vertical="center" shrinkToFit="1"/>
    </xf>
    <xf numFmtId="197" fontId="83" fillId="16" borderId="9" xfId="2" applyNumberFormat="1" applyFont="1" applyFill="1" applyBorder="1" applyAlignment="1">
      <alignment horizontal="center" vertical="center" shrinkToFit="1"/>
    </xf>
    <xf numFmtId="0" fontId="149" fillId="9" borderId="7" xfId="6" applyFont="1" applyFill="1" applyBorder="1" applyAlignment="1" applyProtection="1">
      <alignment horizontal="left" vertical="center" shrinkToFit="1"/>
      <protection locked="0"/>
    </xf>
    <xf numFmtId="0" fontId="149" fillId="9" borderId="8" xfId="6" applyFont="1" applyFill="1" applyBorder="1" applyAlignment="1" applyProtection="1">
      <alignment horizontal="left" vertical="center" shrinkToFit="1"/>
      <protection locked="0"/>
    </xf>
    <xf numFmtId="0" fontId="149" fillId="9" borderId="9" xfId="6" applyFont="1" applyFill="1" applyBorder="1" applyAlignment="1" applyProtection="1">
      <alignment horizontal="left" vertical="center" shrinkToFit="1"/>
      <protection locked="0"/>
    </xf>
    <xf numFmtId="198" fontId="151" fillId="9" borderId="7" xfId="6" applyNumberFormat="1" applyFont="1" applyFill="1" applyBorder="1" applyAlignment="1" applyProtection="1">
      <alignment horizontal="right" vertical="center"/>
      <protection locked="0"/>
    </xf>
    <xf numFmtId="198" fontId="151" fillId="9" borderId="8" xfId="6" applyNumberFormat="1" applyFont="1" applyFill="1" applyBorder="1" applyAlignment="1" applyProtection="1">
      <alignment horizontal="right" vertical="center"/>
      <protection locked="0"/>
    </xf>
    <xf numFmtId="198" fontId="151" fillId="9" borderId="9" xfId="6" applyNumberFormat="1" applyFont="1" applyFill="1" applyBorder="1" applyAlignment="1" applyProtection="1">
      <alignment horizontal="right" vertical="center"/>
      <protection locked="0"/>
    </xf>
    <xf numFmtId="198" fontId="154" fillId="9" borderId="7" xfId="6" applyNumberFormat="1" applyFont="1" applyFill="1" applyBorder="1" applyAlignment="1">
      <alignment horizontal="right" vertical="center"/>
    </xf>
    <xf numFmtId="198" fontId="154" fillId="9" borderId="8" xfId="6" applyNumberFormat="1" applyFont="1" applyFill="1" applyBorder="1" applyAlignment="1">
      <alignment horizontal="right" vertical="center"/>
    </xf>
    <xf numFmtId="198" fontId="154" fillId="9" borderId="9" xfId="6" applyNumberFormat="1" applyFont="1" applyFill="1" applyBorder="1" applyAlignment="1">
      <alignment horizontal="right" vertical="center"/>
    </xf>
    <xf numFmtId="0" fontId="151" fillId="10" borderId="6" xfId="6" applyFont="1" applyFill="1" applyBorder="1" applyAlignment="1">
      <alignment horizontal="center" vertical="center" wrapText="1" shrinkToFit="1"/>
    </xf>
    <xf numFmtId="0" fontId="151" fillId="10" borderId="6" xfId="6" applyFont="1" applyFill="1" applyBorder="1" applyAlignment="1">
      <alignment horizontal="center" vertical="center"/>
    </xf>
    <xf numFmtId="38" fontId="196" fillId="19" borderId="7" xfId="1255" applyFont="1" applyFill="1" applyBorder="1" applyAlignment="1" applyProtection="1">
      <alignment horizontal="center" vertical="center" wrapText="1" shrinkToFit="1"/>
    </xf>
    <xf numFmtId="38" fontId="196" fillId="19" borderId="8" xfId="1255" applyFont="1" applyFill="1" applyBorder="1" applyAlignment="1" applyProtection="1">
      <alignment horizontal="center" vertical="center" wrapText="1" shrinkToFit="1"/>
    </xf>
    <xf numFmtId="38" fontId="196" fillId="19" borderId="9" xfId="1255" applyFont="1" applyFill="1" applyBorder="1" applyAlignment="1" applyProtection="1">
      <alignment horizontal="center" vertical="center" wrapText="1" shrinkToFit="1"/>
    </xf>
    <xf numFmtId="0" fontId="87" fillId="0" borderId="6" xfId="1255" applyNumberFormat="1" applyFont="1" applyFill="1" applyBorder="1" applyAlignment="1" applyProtection="1">
      <alignment horizontal="center" vertical="center" wrapText="1" shrinkToFit="1"/>
      <protection locked="0"/>
    </xf>
    <xf numFmtId="0" fontId="122" fillId="0" borderId="43" xfId="6" applyFont="1" applyBorder="1" applyAlignment="1" applyProtection="1">
      <alignment horizontal="left" vertical="center"/>
      <protection hidden="1"/>
    </xf>
    <xf numFmtId="0" fontId="149" fillId="9" borderId="0" xfId="6" applyFont="1" applyFill="1" applyBorder="1" applyAlignment="1" applyProtection="1">
      <alignment horizontal="right" vertical="center"/>
    </xf>
    <xf numFmtId="0" fontId="149" fillId="9" borderId="39" xfId="6" applyFont="1" applyFill="1" applyBorder="1" applyAlignment="1" applyProtection="1">
      <alignment horizontal="right" vertical="center"/>
    </xf>
    <xf numFmtId="198" fontId="210" fillId="9" borderId="43" xfId="6" applyNumberFormat="1" applyFont="1" applyFill="1" applyBorder="1" applyAlignment="1" applyProtection="1">
      <alignment horizontal="right" vertical="center"/>
    </xf>
    <xf numFmtId="0" fontId="149" fillId="9" borderId="45" xfId="6" applyFont="1" applyFill="1" applyBorder="1" applyAlignment="1" applyProtection="1">
      <alignment horizontal="left" vertical="center" shrinkToFit="1"/>
      <protection locked="0"/>
    </xf>
    <xf numFmtId="0" fontId="149" fillId="9" borderId="46" xfId="6" applyFont="1" applyFill="1" applyBorder="1" applyAlignment="1" applyProtection="1">
      <alignment horizontal="left" vertical="center" shrinkToFit="1"/>
      <protection locked="0"/>
    </xf>
    <xf numFmtId="0" fontId="149" fillId="9" borderId="47" xfId="6" applyFont="1" applyFill="1" applyBorder="1" applyAlignment="1" applyProtection="1">
      <alignment horizontal="left" vertical="center" shrinkToFit="1"/>
      <protection locked="0"/>
    </xf>
    <xf numFmtId="198" fontId="151" fillId="9" borderId="45" xfId="6" applyNumberFormat="1" applyFont="1" applyFill="1" applyBorder="1" applyAlignment="1" applyProtection="1">
      <alignment horizontal="right" vertical="center"/>
      <protection locked="0"/>
    </xf>
    <xf numFmtId="198" fontId="151" fillId="9" borderId="46" xfId="6" applyNumberFormat="1" applyFont="1" applyFill="1" applyBorder="1" applyAlignment="1" applyProtection="1">
      <alignment horizontal="right" vertical="center"/>
      <protection locked="0"/>
    </xf>
    <xf numFmtId="198" fontId="151" fillId="9" borderId="47" xfId="6" applyNumberFormat="1" applyFont="1" applyFill="1" applyBorder="1" applyAlignment="1" applyProtection="1">
      <alignment horizontal="right" vertical="center"/>
      <protection locked="0"/>
    </xf>
    <xf numFmtId="0" fontId="151" fillId="10" borderId="6" xfId="6" applyFont="1" applyFill="1" applyBorder="1" applyAlignment="1">
      <alignment horizontal="center" vertical="center" wrapText="1"/>
    </xf>
    <xf numFmtId="3" fontId="196" fillId="0" borderId="6" xfId="6" applyNumberFormat="1" applyFont="1" applyFill="1" applyBorder="1" applyAlignment="1">
      <alignment horizontal="center" vertical="center"/>
    </xf>
    <xf numFmtId="0" fontId="83" fillId="9" borderId="0" xfId="6" applyFont="1" applyFill="1" applyAlignment="1" applyProtection="1">
      <alignment horizontal="left" vertical="center" wrapText="1"/>
    </xf>
    <xf numFmtId="0" fontId="87" fillId="9" borderId="6" xfId="6" applyFont="1" applyFill="1" applyBorder="1" applyAlignment="1">
      <alignment horizontal="left" vertical="center" shrinkToFit="1"/>
    </xf>
    <xf numFmtId="0" fontId="87" fillId="9" borderId="7" xfId="6" applyFont="1" applyFill="1" applyBorder="1" applyAlignment="1">
      <alignment horizontal="left" vertical="center" shrinkToFit="1"/>
    </xf>
    <xf numFmtId="0" fontId="83" fillId="9" borderId="9" xfId="6" applyFont="1" applyFill="1" applyBorder="1" applyAlignment="1">
      <alignment horizontal="left" vertical="center"/>
    </xf>
    <xf numFmtId="0" fontId="83" fillId="9" borderId="6" xfId="6" applyFont="1" applyFill="1" applyBorder="1" applyAlignment="1">
      <alignment horizontal="left" vertical="center"/>
    </xf>
    <xf numFmtId="0" fontId="149" fillId="9" borderId="7" xfId="6" applyFont="1" applyFill="1" applyBorder="1" applyAlignment="1" applyProtection="1">
      <alignment horizontal="left" vertical="center" wrapText="1" shrinkToFit="1"/>
      <protection locked="0"/>
    </xf>
    <xf numFmtId="0" fontId="149" fillId="9" borderId="8" xfId="6" applyFont="1" applyFill="1" applyBorder="1" applyAlignment="1" applyProtection="1">
      <alignment horizontal="left" vertical="center" wrapText="1" shrinkToFit="1"/>
      <protection locked="0"/>
    </xf>
    <xf numFmtId="0" fontId="149" fillId="9" borderId="9" xfId="6" applyFont="1" applyFill="1" applyBorder="1" applyAlignment="1" applyProtection="1">
      <alignment horizontal="left" vertical="center" wrapText="1" shrinkToFit="1"/>
      <protection locked="0"/>
    </xf>
    <xf numFmtId="0" fontId="149" fillId="9" borderId="7" xfId="6" applyFont="1" applyFill="1" applyBorder="1" applyAlignment="1" applyProtection="1">
      <alignment horizontal="left" vertical="center"/>
      <protection locked="0"/>
    </xf>
    <xf numFmtId="0" fontId="149" fillId="9" borderId="8" xfId="6" applyFont="1" applyFill="1" applyBorder="1" applyAlignment="1" applyProtection="1">
      <alignment horizontal="left" vertical="center"/>
      <protection locked="0"/>
    </xf>
    <xf numFmtId="0" fontId="149" fillId="9" borderId="9" xfId="6" applyFont="1" applyFill="1" applyBorder="1" applyAlignment="1" applyProtection="1">
      <alignment horizontal="left" vertical="center"/>
      <protection locked="0"/>
    </xf>
    <xf numFmtId="197" fontId="83" fillId="16" borderId="7" xfId="2" applyNumberFormat="1" applyFont="1" applyFill="1" applyBorder="1" applyAlignment="1">
      <alignment horizontal="center" vertical="center" wrapText="1" shrinkToFit="1"/>
    </xf>
    <xf numFmtId="0" fontId="149" fillId="9" borderId="45" xfId="6" applyFont="1" applyFill="1" applyBorder="1" applyAlignment="1" applyProtection="1">
      <alignment horizontal="left" vertical="center"/>
      <protection locked="0"/>
    </xf>
    <xf numFmtId="0" fontId="149" fillId="9" borderId="46" xfId="6" applyFont="1" applyFill="1" applyBorder="1" applyAlignment="1" applyProtection="1">
      <alignment horizontal="left" vertical="center"/>
      <protection locked="0"/>
    </xf>
    <xf numFmtId="0" fontId="149" fillId="9" borderId="47" xfId="6" applyFont="1" applyFill="1" applyBorder="1" applyAlignment="1" applyProtection="1">
      <alignment horizontal="left" vertical="center"/>
      <protection locked="0"/>
    </xf>
    <xf numFmtId="0" fontId="154" fillId="0" borderId="7" xfId="6" applyNumberFormat="1" applyFont="1" applyBorder="1" applyAlignment="1">
      <alignment horizontal="left" vertical="center" shrinkToFit="1"/>
    </xf>
    <xf numFmtId="0" fontId="154" fillId="0" borderId="8" xfId="6" applyNumberFormat="1" applyFont="1" applyBorder="1" applyAlignment="1">
      <alignment horizontal="left" vertical="center" shrinkToFit="1"/>
    </xf>
    <xf numFmtId="38" fontId="70" fillId="3" borderId="226" xfId="1249" applyFont="1" applyFill="1" applyBorder="1" applyAlignment="1" applyProtection="1">
      <alignment horizontal="center" vertical="center"/>
    </xf>
    <xf numFmtId="38" fontId="70" fillId="3" borderId="229" xfId="1249" applyFont="1" applyFill="1" applyBorder="1" applyAlignment="1" applyProtection="1">
      <alignment horizontal="center" vertical="center"/>
    </xf>
    <xf numFmtId="0" fontId="53" fillId="18" borderId="237" xfId="1248" applyFont="1" applyFill="1" applyBorder="1" applyAlignment="1" applyProtection="1">
      <alignment horizontal="center" vertical="center"/>
    </xf>
    <xf numFmtId="0" fontId="53" fillId="18" borderId="75" xfId="1248" applyFont="1" applyFill="1" applyBorder="1" applyAlignment="1" applyProtection="1">
      <alignment horizontal="center" vertical="center"/>
    </xf>
    <xf numFmtId="0" fontId="53" fillId="18" borderId="78" xfId="1248" applyFont="1" applyFill="1" applyBorder="1" applyAlignment="1" applyProtection="1">
      <alignment horizontal="center" vertical="center"/>
    </xf>
    <xf numFmtId="38" fontId="70" fillId="10" borderId="151" xfId="1" applyFont="1" applyFill="1" applyBorder="1" applyAlignment="1" applyProtection="1">
      <alignment horizontal="center" vertical="center"/>
    </xf>
    <xf numFmtId="38" fontId="70" fillId="10" borderId="152" xfId="1" applyFont="1" applyFill="1" applyBorder="1" applyAlignment="1" applyProtection="1">
      <alignment horizontal="center" vertical="center"/>
    </xf>
    <xf numFmtId="38" fontId="70" fillId="10" borderId="153" xfId="1" applyFont="1" applyFill="1" applyBorder="1" applyAlignment="1" applyProtection="1">
      <alignment horizontal="center" vertical="center"/>
    </xf>
    <xf numFmtId="0" fontId="70" fillId="3" borderId="182" xfId="1248" applyFont="1" applyFill="1" applyBorder="1" applyAlignment="1" applyProtection="1">
      <alignment horizontal="center" vertical="center" wrapText="1"/>
    </xf>
    <xf numFmtId="0" fontId="70" fillId="3" borderId="188" xfId="1248" applyFont="1" applyFill="1" applyBorder="1" applyAlignment="1" applyProtection="1">
      <alignment horizontal="center" vertical="center"/>
    </xf>
    <xf numFmtId="0" fontId="70" fillId="3" borderId="183" xfId="1248" applyFont="1" applyFill="1" applyBorder="1" applyAlignment="1" applyProtection="1">
      <alignment horizontal="center" vertical="center"/>
    </xf>
    <xf numFmtId="0" fontId="70" fillId="3" borderId="184" xfId="1248" applyFont="1" applyFill="1" applyBorder="1" applyAlignment="1" applyProtection="1">
      <alignment horizontal="center" vertical="center"/>
    </xf>
    <xf numFmtId="0" fontId="70" fillId="3" borderId="185" xfId="1248" applyFont="1" applyFill="1" applyBorder="1" applyAlignment="1" applyProtection="1">
      <alignment horizontal="center" vertical="center"/>
    </xf>
    <xf numFmtId="0" fontId="70" fillId="3" borderId="225" xfId="1248" applyFont="1" applyFill="1" applyBorder="1" applyAlignment="1" applyProtection="1">
      <alignment horizontal="center" vertical="center"/>
    </xf>
    <xf numFmtId="0" fontId="70" fillId="3" borderId="228" xfId="1248" applyFont="1" applyFill="1" applyBorder="1" applyAlignment="1" applyProtection="1">
      <alignment horizontal="center" vertical="center"/>
    </xf>
    <xf numFmtId="0" fontId="53" fillId="18" borderId="195" xfId="1248" applyFont="1" applyFill="1" applyBorder="1" applyAlignment="1" applyProtection="1">
      <alignment horizontal="center" vertical="center"/>
    </xf>
    <xf numFmtId="0" fontId="53" fillId="18" borderId="155" xfId="1248" applyFont="1" applyFill="1" applyBorder="1" applyAlignment="1" applyProtection="1">
      <alignment horizontal="center" vertical="center"/>
    </xf>
    <xf numFmtId="0" fontId="53" fillId="18" borderId="80" xfId="1248" applyFont="1" applyFill="1" applyBorder="1" applyAlignment="1" applyProtection="1">
      <alignment horizontal="center" vertical="center"/>
    </xf>
    <xf numFmtId="0" fontId="53" fillId="18" borderId="231" xfId="1248" applyFont="1" applyFill="1" applyBorder="1" applyAlignment="1" applyProtection="1">
      <alignment horizontal="center" vertical="center"/>
    </xf>
    <xf numFmtId="0" fontId="53" fillId="18" borderId="39" xfId="1248" applyFont="1" applyFill="1" applyBorder="1" applyAlignment="1" applyProtection="1">
      <alignment horizontal="center" vertical="center"/>
    </xf>
    <xf numFmtId="0" fontId="70" fillId="10" borderId="242" xfId="1248" applyFont="1" applyFill="1" applyBorder="1" applyAlignment="1" applyProtection="1">
      <alignment horizontal="center" vertical="center"/>
    </xf>
    <xf numFmtId="0" fontId="70" fillId="10" borderId="109" xfId="1248" applyFont="1" applyFill="1" applyBorder="1" applyAlignment="1" applyProtection="1">
      <alignment horizontal="center" vertical="center"/>
    </xf>
    <xf numFmtId="0" fontId="70" fillId="10" borderId="243" xfId="1248" applyFont="1" applyFill="1" applyBorder="1" applyAlignment="1" applyProtection="1">
      <alignment horizontal="center" vertical="center"/>
    </xf>
    <xf numFmtId="0" fontId="70" fillId="10" borderId="151" xfId="1248" applyFont="1" applyFill="1" applyBorder="1" applyAlignment="1" applyProtection="1">
      <alignment horizontal="center" vertical="center"/>
    </xf>
    <xf numFmtId="0" fontId="70" fillId="10" borderId="152" xfId="1248" applyFont="1" applyFill="1" applyBorder="1" applyAlignment="1" applyProtection="1">
      <alignment horizontal="center" vertical="center"/>
    </xf>
    <xf numFmtId="0" fontId="70" fillId="10" borderId="153" xfId="1248" applyFont="1" applyFill="1" applyBorder="1" applyAlignment="1" applyProtection="1">
      <alignment horizontal="center" vertical="center"/>
    </xf>
    <xf numFmtId="0" fontId="70" fillId="10" borderId="183" xfId="1248" applyFont="1" applyFill="1" applyBorder="1" applyAlignment="1" applyProtection="1">
      <alignment horizontal="center" vertical="center"/>
    </xf>
    <xf numFmtId="0" fontId="70" fillId="10" borderId="184" xfId="1248" applyFont="1" applyFill="1" applyBorder="1" applyAlignment="1" applyProtection="1">
      <alignment horizontal="center" vertical="center"/>
    </xf>
    <xf numFmtId="0" fontId="70" fillId="10" borderId="185" xfId="1248" applyFont="1" applyFill="1" applyBorder="1" applyAlignment="1" applyProtection="1">
      <alignment horizontal="center" vertical="center"/>
    </xf>
    <xf numFmtId="0" fontId="70" fillId="3" borderId="156" xfId="1248" applyFont="1" applyFill="1" applyBorder="1" applyAlignment="1" applyProtection="1">
      <alignment horizontal="center" vertical="center" wrapText="1"/>
    </xf>
    <xf numFmtId="0" fontId="70" fillId="3" borderId="60" xfId="1248" applyFont="1" applyFill="1" applyBorder="1" applyAlignment="1" applyProtection="1">
      <alignment horizontal="center" vertical="center"/>
    </xf>
    <xf numFmtId="38" fontId="70" fillId="3" borderId="226" xfId="1" applyFont="1" applyFill="1" applyBorder="1" applyAlignment="1" applyProtection="1">
      <alignment horizontal="center" vertical="center"/>
    </xf>
    <xf numFmtId="38" fontId="70" fillId="3" borderId="229" xfId="1" applyFont="1" applyFill="1" applyBorder="1" applyAlignment="1" applyProtection="1">
      <alignment horizontal="center" vertical="center"/>
    </xf>
    <xf numFmtId="0" fontId="70" fillId="3" borderId="90" xfId="1248" applyFont="1" applyFill="1" applyBorder="1" applyAlignment="1" applyProtection="1">
      <alignment horizontal="center" vertical="center"/>
    </xf>
    <xf numFmtId="0" fontId="70" fillId="3" borderId="91" xfId="1248" applyFont="1" applyFill="1" applyBorder="1" applyAlignment="1" applyProtection="1">
      <alignment horizontal="center" vertical="center"/>
    </xf>
    <xf numFmtId="0" fontId="70" fillId="3" borderId="239" xfId="1248" applyFont="1" applyFill="1" applyBorder="1" applyAlignment="1" applyProtection="1">
      <alignment horizontal="center" vertical="center"/>
    </xf>
    <xf numFmtId="0" fontId="70" fillId="3" borderId="241" xfId="1248" applyFont="1" applyFill="1" applyBorder="1" applyAlignment="1" applyProtection="1">
      <alignment horizontal="center" vertical="center"/>
    </xf>
    <xf numFmtId="38" fontId="70" fillId="3" borderId="148" xfId="1249" applyFont="1" applyFill="1" applyBorder="1" applyAlignment="1" applyProtection="1">
      <alignment horizontal="center" vertical="center"/>
    </xf>
    <xf numFmtId="0" fontId="70" fillId="3" borderId="155" xfId="1248" applyFont="1" applyFill="1" applyBorder="1" applyAlignment="1" applyProtection="1">
      <alignment horizontal="center" vertical="center" wrapText="1"/>
    </xf>
    <xf numFmtId="0" fontId="161" fillId="0" borderId="6" xfId="2" applyFont="1" applyBorder="1" applyAlignment="1">
      <alignment vertical="center"/>
    </xf>
    <xf numFmtId="0" fontId="161" fillId="0" borderId="8" xfId="2" applyFont="1" applyBorder="1" applyAlignment="1" applyProtection="1">
      <alignment vertical="center"/>
      <protection locked="0"/>
    </xf>
    <xf numFmtId="0" fontId="161" fillId="0" borderId="0" xfId="2" applyFont="1" applyAlignment="1">
      <alignment vertical="center"/>
    </xf>
    <xf numFmtId="0" fontId="193" fillId="0" borderId="0" xfId="2" applyFont="1" applyAlignment="1">
      <alignment vertical="center" wrapText="1"/>
    </xf>
    <xf numFmtId="0" fontId="157" fillId="0" borderId="0" xfId="2" applyFont="1" applyAlignment="1">
      <alignment horizontal="left" vertical="center"/>
    </xf>
    <xf numFmtId="0" fontId="47" fillId="0" borderId="261" xfId="0" applyFont="1" applyBorder="1" applyAlignment="1" applyProtection="1">
      <alignment horizontal="center" vertical="center" shrinkToFit="1"/>
    </xf>
    <xf numFmtId="0" fontId="47" fillId="0" borderId="262" xfId="0" applyFont="1" applyBorder="1" applyAlignment="1" applyProtection="1">
      <alignment horizontal="center" vertical="center" shrinkToFit="1"/>
    </xf>
    <xf numFmtId="0" fontId="47" fillId="0" borderId="261" xfId="0" applyFont="1" applyBorder="1" applyAlignment="1" applyProtection="1">
      <alignment horizontal="left" vertical="center" indent="1" shrinkToFit="1"/>
    </xf>
    <xf numFmtId="0" fontId="47" fillId="0" borderId="8" xfId="0" applyFont="1" applyBorder="1" applyAlignment="1" applyProtection="1">
      <alignment horizontal="left" vertical="center" indent="1" shrinkToFit="1"/>
    </xf>
    <xf numFmtId="0" fontId="47" fillId="0" borderId="262" xfId="0" applyFont="1" applyBorder="1" applyAlignment="1" applyProtection="1">
      <alignment horizontal="left" vertical="center" indent="1" shrinkToFit="1"/>
    </xf>
    <xf numFmtId="0" fontId="47" fillId="0" borderId="8" xfId="0" applyFont="1" applyBorder="1" applyAlignment="1" applyProtection="1">
      <alignment horizontal="center" vertical="center" shrinkToFit="1"/>
    </xf>
    <xf numFmtId="0" fontId="195" fillId="0" borderId="0" xfId="1256" applyAlignment="1" applyProtection="1">
      <alignment horizontal="left" vertical="center"/>
      <protection hidden="1"/>
    </xf>
    <xf numFmtId="0" fontId="206" fillId="0" borderId="0" xfId="1257" applyAlignment="1" applyProtection="1">
      <alignment horizontal="left" vertical="center"/>
      <protection hidden="1"/>
    </xf>
    <xf numFmtId="49" fontId="47" fillId="9" borderId="0" xfId="6" applyNumberFormat="1" applyFont="1" applyFill="1" applyAlignment="1" applyProtection="1">
      <alignment horizontal="left" vertical="top" wrapText="1" shrinkToFit="1"/>
      <protection hidden="1"/>
    </xf>
    <xf numFmtId="0" fontId="1" fillId="0" borderId="0" xfId="1258" applyAlignment="1" applyProtection="1">
      <alignment horizontal="left" vertical="center"/>
      <protection hidden="1"/>
    </xf>
    <xf numFmtId="180" fontId="47" fillId="9" borderId="0" xfId="12" applyNumberFormat="1" applyFont="1" applyFill="1" applyAlignment="1" applyProtection="1">
      <alignment horizontal="right" vertical="center" shrinkToFit="1"/>
      <protection hidden="1"/>
    </xf>
    <xf numFmtId="49" fontId="206" fillId="9" borderId="0" xfId="1257" applyNumberFormat="1" applyFill="1" applyAlignment="1" applyProtection="1">
      <alignment horizontal="left" vertical="top"/>
      <protection hidden="1"/>
    </xf>
    <xf numFmtId="0" fontId="65" fillId="9" borderId="37" xfId="6" applyFont="1" applyFill="1" applyBorder="1" applyAlignment="1" applyProtection="1">
      <alignment horizontal="left" vertical="center" shrinkToFit="1"/>
      <protection hidden="1"/>
    </xf>
    <xf numFmtId="0" fontId="65" fillId="9" borderId="261" xfId="6" applyFont="1" applyFill="1" applyBorder="1" applyAlignment="1" applyProtection="1">
      <alignment horizontal="left" vertical="center" indent="1" shrinkToFit="1"/>
      <protection hidden="1"/>
    </xf>
  </cellXfs>
  <cellStyles count="1259">
    <cellStyle name="パーセント 10" xfId="1244" xr:uid="{709D9CAE-D39A-4AA6-8D9C-FE598D570ACA}"/>
    <cellStyle name="パーセント 10 2" xfId="1253" xr:uid="{908A0D47-B968-4B1A-9464-C4F56383BD62}"/>
    <cellStyle name="パーセント 2" xfId="38" xr:uid="{08DF19F2-1482-4400-A395-C387DC5C128B}"/>
    <cellStyle name="パーセント 2 2" xfId="83" xr:uid="{9EE66512-3C5D-48EB-A46F-F086C7DDB4B5}"/>
    <cellStyle name="パーセント 2 3" xfId="129" xr:uid="{C9755BCE-1DA7-4A4D-BAD2-34C3A00BC27B}"/>
    <cellStyle name="パーセント 3" xfId="51" xr:uid="{DC7D26F6-5984-4483-A7A4-4D7A7E3E22BA}"/>
    <cellStyle name="パーセント 3 2" xfId="68" xr:uid="{DFB5B187-8011-41E6-9381-09B3A2185DD0}"/>
    <cellStyle name="パーセント 3 2 2" xfId="109" xr:uid="{77BAD56D-7508-4752-BF6A-4952A24A8153}"/>
    <cellStyle name="パーセント 3 2 2 2" xfId="216" xr:uid="{8ED4EDCA-4C9D-4884-A6A8-889A8F77113B}"/>
    <cellStyle name="パーセント 3 2 2 2 2" xfId="507" xr:uid="{963348EF-BD31-4D51-A609-D765CE10BCE3}"/>
    <cellStyle name="パーセント 3 2 2 2 2 2" xfId="1092" xr:uid="{68E54EF6-DA60-4103-B6DF-3E95443F13F0}"/>
    <cellStyle name="パーセント 3 2 2 2 3" xfId="801" xr:uid="{2861E522-4DF7-4F49-BB0E-D3A1B5F0F982}"/>
    <cellStyle name="パーセント 3 2 2 3" xfId="268" xr:uid="{7A2592F4-C32F-4CB9-B26A-143C1A1DE0C4}"/>
    <cellStyle name="パーセント 3 2 2 3 2" xfId="559" xr:uid="{52975CC5-6185-439D-832E-DE18FC27BDDA}"/>
    <cellStyle name="パーセント 3 2 2 3 2 2" xfId="1144" xr:uid="{CB0088EB-FDB6-430C-83DD-1A0FA00721EB}"/>
    <cellStyle name="パーセント 3 2 2 3 3" xfId="853" xr:uid="{8C50CE83-6C4E-4E6C-BAA7-2B769ED30C6E}"/>
    <cellStyle name="パーセント 3 2 2 4" xfId="410" xr:uid="{27B4A042-D29D-4AD9-ABCD-2782AD139386}"/>
    <cellStyle name="パーセント 3 2 2 4 2" xfId="995" xr:uid="{AA00F496-1660-48ED-B46C-1F608E609F04}"/>
    <cellStyle name="パーセント 3 2 2 5" xfId="704" xr:uid="{EEE9E199-F228-4B8B-88AE-9E27CAC558BA}"/>
    <cellStyle name="パーセント 3 2 3" xfId="131" xr:uid="{9C13583A-64A3-45F9-92B7-FA172D708FF1}"/>
    <cellStyle name="パーセント 3 2 3 2" xfId="235" xr:uid="{DC58EDD9-FD15-4DCD-B116-80BF9B026AA6}"/>
    <cellStyle name="パーセント 3 2 3 2 2" xfId="526" xr:uid="{69A0F531-186C-43BB-B47B-3E4233A90F53}"/>
    <cellStyle name="パーセント 3 2 3 2 2 2" xfId="1111" xr:uid="{3C73E2C8-CD9D-4D7E-B0C7-6E27CAA1BF26}"/>
    <cellStyle name="パーセント 3 2 3 2 3" xfId="820" xr:uid="{4C1193E5-7561-45A6-A54B-82C36DD2EB94}"/>
    <cellStyle name="パーセント 3 2 3 3" xfId="269" xr:uid="{86CDE879-520B-4BF4-BA6D-D21C451EC164}"/>
    <cellStyle name="パーセント 3 2 3 3 2" xfId="560" xr:uid="{22EC8927-0415-4828-AD39-EFE62190663E}"/>
    <cellStyle name="パーセント 3 2 3 3 2 2" xfId="1145" xr:uid="{3AC7BDCE-603B-496B-8946-D861AA6187C9}"/>
    <cellStyle name="パーセント 3 2 3 3 3" xfId="854" xr:uid="{AE91B7DB-E06D-42FC-B1EA-9B97955CA77E}"/>
    <cellStyle name="パーセント 3 2 3 4" xfId="429" xr:uid="{19F268AF-6715-4385-843B-D800476A5BAD}"/>
    <cellStyle name="パーセント 3 2 3 4 2" xfId="1014" xr:uid="{402BA2EA-47C9-41B3-AB96-468CAB304BD9}"/>
    <cellStyle name="パーセント 3 2 3 5" xfId="723" xr:uid="{4AC35211-6718-4A17-85C5-7D9C9A48E3AF}"/>
    <cellStyle name="パーセント 3 2 4" xfId="183" xr:uid="{749FDE46-68D5-481A-A71B-6C96D0AA78D3}"/>
    <cellStyle name="パーセント 3 2 4 2" xfId="475" xr:uid="{FCAC9598-2EFA-4E77-8340-5F28F26A90DF}"/>
    <cellStyle name="パーセント 3 2 4 2 2" xfId="1060" xr:uid="{6A57D4AA-0E20-40BB-A821-9CCE474ECB5A}"/>
    <cellStyle name="パーセント 3 2 4 3" xfId="769" xr:uid="{1F1054A0-B280-4B80-BFF0-5BCEDEB3FFF0}"/>
    <cellStyle name="パーセント 3 2 5" xfId="270" xr:uid="{5EC8E632-46D6-4AFA-9258-7EA30C0E61B4}"/>
    <cellStyle name="パーセント 3 2 5 2" xfId="561" xr:uid="{25FEAE43-8457-4775-BE58-6E8AA205836B}"/>
    <cellStyle name="パーセント 3 2 5 2 2" xfId="1146" xr:uid="{25E99198-F2C6-4649-A655-255443D22343}"/>
    <cellStyle name="パーセント 3 2 5 3" xfId="855" xr:uid="{169D8658-6650-4648-86AA-AD6F68F8F3C8}"/>
    <cellStyle name="パーセント 3 2 6" xfId="378" xr:uid="{1511CF35-8E1E-4FBE-A597-65B5DC9A3DF8}"/>
    <cellStyle name="パーセント 3 2 6 2" xfId="963" xr:uid="{0B573862-DF4E-4E94-9E3F-65C5E44F167D}"/>
    <cellStyle name="パーセント 3 2 7" xfId="671" xr:uid="{7591BD9C-DD24-415B-9E29-DB5A61400600}"/>
    <cellStyle name="パーセント 3 3" xfId="96" xr:uid="{8918659C-B5C3-434C-8C2F-A69275D53E0D}"/>
    <cellStyle name="パーセント 3 3 2" xfId="203" xr:uid="{6492AC13-3230-4027-800D-79BD3D2CAAE2}"/>
    <cellStyle name="パーセント 3 3 2 2" xfId="494" xr:uid="{D7610BD8-201B-4F1C-A6F5-7BA8BE2C905E}"/>
    <cellStyle name="パーセント 3 3 2 2 2" xfId="1079" xr:uid="{C389535C-6E3D-42B1-91AB-9FC713B891FF}"/>
    <cellStyle name="パーセント 3 3 2 3" xfId="788" xr:uid="{DAF75F0E-2C8D-4020-A5D4-992243F09B4B}"/>
    <cellStyle name="パーセント 3 3 3" xfId="271" xr:uid="{C24CD567-2475-4FF4-8B0F-AA74DAC1C483}"/>
    <cellStyle name="パーセント 3 3 3 2" xfId="562" xr:uid="{70B9636B-6F43-4917-BAB0-D2F8A36DED36}"/>
    <cellStyle name="パーセント 3 3 3 2 2" xfId="1147" xr:uid="{E444931B-F1E4-4C96-A93A-FAA8B057A06D}"/>
    <cellStyle name="パーセント 3 3 3 3" xfId="856" xr:uid="{8D2BD32E-459D-4A89-B820-E70EE9E284B0}"/>
    <cellStyle name="パーセント 3 3 4" xfId="397" xr:uid="{3A87C0C6-F47F-430D-B89D-07A0F07A3097}"/>
    <cellStyle name="パーセント 3 3 4 2" xfId="982" xr:uid="{0E9EF237-0A8B-4AFF-B97F-0FCACAA84023}"/>
    <cellStyle name="パーセント 3 3 5" xfId="691" xr:uid="{C3421DF2-7CB7-4B10-9823-BB270A56A486}"/>
    <cellStyle name="パーセント 3 4" xfId="130" xr:uid="{A940E2FE-74CA-43B1-A72D-E0B6F55B0F4B}"/>
    <cellStyle name="パーセント 3 5" xfId="170" xr:uid="{2744B33C-DAB8-4540-B4A2-A039B4FCBD10}"/>
    <cellStyle name="パーセント 3 5 2" xfId="462" xr:uid="{962580EA-E9AB-4F3F-B873-F9DA02272E65}"/>
    <cellStyle name="パーセント 3 5 2 2" xfId="1047" xr:uid="{1CC96CD1-FB8F-4B12-A4A5-F4ED039CAFCD}"/>
    <cellStyle name="パーセント 3 5 3" xfId="756" xr:uid="{88D7829D-6479-478F-9F57-81F844B66863}"/>
    <cellStyle name="パーセント 3 6" xfId="272" xr:uid="{E7667E86-DBC9-4070-83AD-C16E3C5C54F4}"/>
    <cellStyle name="パーセント 3 6 2" xfId="563" xr:uid="{E8C631C0-888C-4197-8428-87D393857626}"/>
    <cellStyle name="パーセント 3 6 2 2" xfId="1148" xr:uid="{7A4395BA-A009-42CB-8D16-8A3B6AFAF2D6}"/>
    <cellStyle name="パーセント 3 6 3" xfId="857" xr:uid="{8E5F51B9-4803-4AFF-B01C-557C2716111F}"/>
    <cellStyle name="パーセント 3 7" xfId="365" xr:uid="{3CE876C6-AF3B-46F9-9F8B-E4496EB49ABB}"/>
    <cellStyle name="パーセント 3 7 2" xfId="950" xr:uid="{0D12A1B9-EC42-4EE1-B186-E8B40465993B}"/>
    <cellStyle name="パーセント 3 8" xfId="658" xr:uid="{9A6D1176-36A3-4D82-B1C7-46F789EBE1F8}"/>
    <cellStyle name="パーセント 4" xfId="58" xr:uid="{B660E113-7FF1-4907-80FD-6E1786AB61B4}"/>
    <cellStyle name="パーセント 5" xfId="84" xr:uid="{DF1E8ED3-34F8-41D6-8090-557926AFA918}"/>
    <cellStyle name="パーセント 6" xfId="85" xr:uid="{02D8CBA8-313C-41D5-8B9E-ECA42C0A7C7E}"/>
    <cellStyle name="パーセント 7" xfId="202" xr:uid="{234B51FF-EDBC-4787-A24E-CFD9B3D2CA91}"/>
    <cellStyle name="パーセント 8" xfId="690" xr:uid="{3413C042-17CC-4F03-84DF-88CBE789B921}"/>
    <cellStyle name="パーセント 9" xfId="95" xr:uid="{11896DB3-E772-463E-87DE-C635AA5428EC}"/>
    <cellStyle name="ハイパーリンク" xfId="1256" builtinId="8"/>
    <cellStyle name="ハイパーリンク 2" xfId="30" xr:uid="{8F464F24-D700-4329-AB03-A0AB334B0D3D}"/>
    <cellStyle name="ハイパーリンク 3" xfId="1257" xr:uid="{9AD146CD-F444-44B6-A3E7-481628D7394D}"/>
    <cellStyle name="桁区切り" xfId="1" builtinId="6"/>
    <cellStyle name="桁区切り 10" xfId="1242" xr:uid="{4D4ABBE5-CD9D-483A-A794-08F4473961A4}"/>
    <cellStyle name="桁区切り 10 2" xfId="1252" xr:uid="{5807D38C-E011-44E8-9C70-CAD45014A169}"/>
    <cellStyle name="桁区切り 11" xfId="1246" xr:uid="{4C061D94-DBDE-471B-AD71-6EA2FA52AA09}"/>
    <cellStyle name="桁区切り 11 2" xfId="1255" xr:uid="{CA259CF9-AC89-45BE-82DB-5C3A6089684F}"/>
    <cellStyle name="桁区切り 2" xfId="4" xr:uid="{6D44879B-6DDC-4D4C-9695-0ED5C8545AC2}"/>
    <cellStyle name="桁区切り 2 2" xfId="7" xr:uid="{19487B04-C556-464B-A8D5-6C7C4EA3E26B}"/>
    <cellStyle name="桁区切り 2 2 2" xfId="9" xr:uid="{E1035E3B-662D-4284-B314-03A518B1658C}"/>
    <cellStyle name="桁区切り 2 3" xfId="18" xr:uid="{3E1DCBB4-C142-4590-A3FD-AABD126EF848}"/>
    <cellStyle name="桁区切り 2 4" xfId="34" xr:uid="{DE4A9154-A2EE-4ABC-89C1-B902502AC559}"/>
    <cellStyle name="桁区切り 3" xfId="10" xr:uid="{0674C40E-9C8A-4E1B-9250-34BDAA1D92D5}"/>
    <cellStyle name="桁区切り 3 2" xfId="71" xr:uid="{F234CAE2-A2A6-455E-A78B-609A623E1419}"/>
    <cellStyle name="桁区切り 3 2 2" xfId="112" xr:uid="{C4DD4111-5667-408C-9112-29CFE2CED11E}"/>
    <cellStyle name="桁区切り 3 2 2 2" xfId="219" xr:uid="{E620DF64-228D-49F1-A3C4-A7C8CD686BA4}"/>
    <cellStyle name="桁区切り 3 2 2 2 2" xfId="510" xr:uid="{54088103-957C-4A39-B882-15CBD250A87D}"/>
    <cellStyle name="桁区切り 3 2 2 2 2 2" xfId="1095" xr:uid="{F7A7EDBB-F31B-459A-8C3F-751533386EBD}"/>
    <cellStyle name="桁区切り 3 2 2 2 3" xfId="804" xr:uid="{C56F5394-2D23-4D93-BB28-EBB9DE8BA268}"/>
    <cellStyle name="桁区切り 3 2 2 3" xfId="273" xr:uid="{487E2399-12C8-4CE3-9AA4-A3AC094CF13F}"/>
    <cellStyle name="桁区切り 3 2 2 3 2" xfId="564" xr:uid="{167177D1-9663-48DB-B32D-87F397C811C6}"/>
    <cellStyle name="桁区切り 3 2 2 3 2 2" xfId="1149" xr:uid="{3B073BD6-E911-4A90-8F18-C43601947E34}"/>
    <cellStyle name="桁区切り 3 2 2 3 3" xfId="858" xr:uid="{185A0F5A-932D-4CAE-8127-B29D4DC6509C}"/>
    <cellStyle name="桁区切り 3 2 2 4" xfId="413" xr:uid="{6F1B6DF1-99E6-4EAA-B066-E4DEB6A269C6}"/>
    <cellStyle name="桁区切り 3 2 2 4 2" xfId="998" xr:uid="{997F5A75-D988-49BD-ABAC-A8B13F031A8D}"/>
    <cellStyle name="桁区切り 3 2 2 5" xfId="707" xr:uid="{2EDF038D-9B51-47EB-86C8-69519B392880}"/>
    <cellStyle name="桁区切り 3 2 3" xfId="133" xr:uid="{1F527A41-16BF-4BAA-9916-76452D372158}"/>
    <cellStyle name="桁区切り 3 2 3 2" xfId="236" xr:uid="{E009782A-6873-47C6-96FA-9EAC0729014A}"/>
    <cellStyle name="桁区切り 3 2 3 2 2" xfId="527" xr:uid="{29813E02-D779-48AD-B543-341956B52967}"/>
    <cellStyle name="桁区切り 3 2 3 2 2 2" xfId="1112" xr:uid="{CB30B8E2-CF2E-40E7-8C99-A50701125BE8}"/>
    <cellStyle name="桁区切り 3 2 3 2 3" xfId="821" xr:uid="{C1C26DE1-F4E2-454A-B905-76FAC0C40343}"/>
    <cellStyle name="桁区切り 3 2 3 3" xfId="274" xr:uid="{3BF19247-AD3B-4800-BBA5-C59FF601FC27}"/>
    <cellStyle name="桁区切り 3 2 3 3 2" xfId="565" xr:uid="{36655DEE-D2C2-4053-8720-857C50223254}"/>
    <cellStyle name="桁区切り 3 2 3 3 2 2" xfId="1150" xr:uid="{5A16E023-ED27-46D0-B8C9-58A2AB2FA611}"/>
    <cellStyle name="桁区切り 3 2 3 3 3" xfId="859" xr:uid="{68522D2D-FC32-40B1-8317-A542BAFA06C4}"/>
    <cellStyle name="桁区切り 3 2 3 4" xfId="430" xr:uid="{A618EA27-4835-4B38-86C4-EC907F58893E}"/>
    <cellStyle name="桁区切り 3 2 3 4 2" xfId="1015" xr:uid="{877DB667-19B0-460C-AD3C-6C20167E4FD8}"/>
    <cellStyle name="桁区切り 3 2 3 5" xfId="724" xr:uid="{7A0F9B55-0945-42BA-BA0A-C659670BB926}"/>
    <cellStyle name="桁区切り 3 2 4" xfId="186" xr:uid="{6DC3FC42-604E-4DA4-A0AA-AE40CF904342}"/>
    <cellStyle name="桁区切り 3 2 4 2" xfId="478" xr:uid="{C5D7F56C-1B6A-4F89-8A8B-143F56881107}"/>
    <cellStyle name="桁区切り 3 2 4 2 2" xfId="1063" xr:uid="{8AF42FEC-2321-4747-A755-7354145B3A4B}"/>
    <cellStyle name="桁区切り 3 2 4 3" xfId="772" xr:uid="{6A7077A6-FA5B-4755-8DA6-3D50FB94BC5C}"/>
    <cellStyle name="桁区切り 3 2 5" xfId="275" xr:uid="{B3C3E4B5-F0F3-4D7E-BCD9-E8AC6E7EABF5}"/>
    <cellStyle name="桁区切り 3 2 5 2" xfId="566" xr:uid="{B917A3F7-7CC7-43EE-A0CD-C77BAB16CF59}"/>
    <cellStyle name="桁区切り 3 2 5 2 2" xfId="1151" xr:uid="{AE7D372B-650D-45E4-AFCF-02BE28B7A0F0}"/>
    <cellStyle name="桁区切り 3 2 5 3" xfId="860" xr:uid="{62673C1E-88FF-425B-9E01-6E9A539F8D62}"/>
    <cellStyle name="桁区切り 3 2 6" xfId="381" xr:uid="{279CE640-E4CF-4509-B7AA-A0BEF3E97DEF}"/>
    <cellStyle name="桁区切り 3 2 6 2" xfId="966" xr:uid="{9B74D6BF-A583-42D4-97CC-52E9F07CFAA2}"/>
    <cellStyle name="桁区切り 3 2 7" xfId="674" xr:uid="{148E2931-4591-4603-89A6-EB53352AD907}"/>
    <cellStyle name="桁区切り 3 2 8" xfId="1249" xr:uid="{2A585BCA-E615-44FF-B8C3-080EAE65741B}"/>
    <cellStyle name="桁区切り 3 3" xfId="99" xr:uid="{BAF722D6-FD06-4CF6-85C6-D3BFB6DB99A3}"/>
    <cellStyle name="桁区切り 3 3 2" xfId="206" xr:uid="{0422B0B4-084F-4EB6-AC99-1DBBA7BA9DF1}"/>
    <cellStyle name="桁区切り 3 3 2 2" xfId="497" xr:uid="{7B3A8222-0FB9-4061-854B-39C77583B816}"/>
    <cellStyle name="桁区切り 3 3 2 2 2" xfId="1082" xr:uid="{2B220897-6C1A-4D6E-AE4A-417B48402EDA}"/>
    <cellStyle name="桁区切り 3 3 2 3" xfId="791" xr:uid="{EA003A36-FC51-42DA-8925-B9D0E2291794}"/>
    <cellStyle name="桁区切り 3 3 3" xfId="276" xr:uid="{FF09086B-3370-491C-8673-3A49ED4B9E1F}"/>
    <cellStyle name="桁区切り 3 3 3 2" xfId="567" xr:uid="{1DA21B89-AC9D-406F-AC7B-340B04701E91}"/>
    <cellStyle name="桁区切り 3 3 3 2 2" xfId="1152" xr:uid="{6400C040-16F7-44CA-9778-51946E510A65}"/>
    <cellStyle name="桁区切り 3 3 3 3" xfId="861" xr:uid="{FED2D84E-EB03-4EDF-A06F-CDE1D34105E3}"/>
    <cellStyle name="桁区切り 3 3 4" xfId="400" xr:uid="{A499CD7F-FB2C-4D4B-BC4B-13D0361BA3ED}"/>
    <cellStyle name="桁区切り 3 3 4 2" xfId="985" xr:uid="{EA3BEA8A-179B-4596-BADA-832DCE56DD45}"/>
    <cellStyle name="桁区切り 3 3 5" xfId="694" xr:uid="{22A6C062-C8D0-47CF-9CAA-C826AB8F08D2}"/>
    <cellStyle name="桁区切り 3 4" xfId="132" xr:uid="{50B80AA5-006E-43C8-99B2-DD59073A7F8D}"/>
    <cellStyle name="桁区切り 3 5" xfId="173" xr:uid="{B94D15EA-4B88-4CC6-A7D7-3DD1CAED3E5B}"/>
    <cellStyle name="桁区切り 3 5 2" xfId="465" xr:uid="{69BC27A4-1A6B-4894-94D1-70721BED81BD}"/>
    <cellStyle name="桁区切り 3 5 2 2" xfId="1050" xr:uid="{B7AA5B8A-8B5C-4374-A1B1-66EFB67EA4D9}"/>
    <cellStyle name="桁区切り 3 5 3" xfId="759" xr:uid="{2A1512D0-D081-4430-AABE-6CC31708E5E3}"/>
    <cellStyle name="桁区切り 3 6" xfId="277" xr:uid="{00EE4FAF-A6E8-4548-BAE5-3FCE6E84E805}"/>
    <cellStyle name="桁区切り 3 6 2" xfId="568" xr:uid="{BB6C9D81-B2C6-4AB3-8052-3F7D92044B81}"/>
    <cellStyle name="桁区切り 3 6 2 2" xfId="1153" xr:uid="{B00F366C-4E30-4BD7-9A07-1E1D622D0AC3}"/>
    <cellStyle name="桁区切り 3 6 3" xfId="862" xr:uid="{61E7A822-1115-4070-B180-2B6BACCC11D6}"/>
    <cellStyle name="桁区切り 3 7" xfId="368" xr:uid="{1690A2AA-8C54-4808-B419-A06EAA5478FD}"/>
    <cellStyle name="桁区切り 3 7 2" xfId="953" xr:uid="{1FD5226D-BC4B-419D-974B-048D0C7A229F}"/>
    <cellStyle name="桁区切り 3 8" xfId="661" xr:uid="{38981D09-9FC3-4285-994F-C23E99CFCF44}"/>
    <cellStyle name="桁区切り 3 9" xfId="55" xr:uid="{94E8578D-F5EE-4753-8F1F-B340D94D7293}"/>
    <cellStyle name="桁区切り 4" xfId="25" xr:uid="{A3AAA36A-37C5-40B9-AA79-81E8C54D86AA}"/>
    <cellStyle name="桁区切り 4 10" xfId="278" xr:uid="{D98AC79D-4E5C-450C-AB19-752AC40D0236}"/>
    <cellStyle name="桁区切り 4 10 2" xfId="569" xr:uid="{D7909728-F268-4FBB-90F5-4E43DAA927F4}"/>
    <cellStyle name="桁区切り 4 10 2 2" xfId="1154" xr:uid="{F1A9ED14-7134-498A-987D-560F5CCC062A}"/>
    <cellStyle name="桁区切り 4 10 3" xfId="863" xr:uid="{A3B223AF-938B-4023-8DA3-6B25A9BCD4FD}"/>
    <cellStyle name="桁区切り 4 11" xfId="370" xr:uid="{96ED19BC-0AEB-4E1C-AB7E-ADF9ADE6B357}"/>
    <cellStyle name="桁区切り 4 11 2" xfId="955" xr:uid="{0CA566C8-1F14-44D6-883E-8BB71EA41AC0}"/>
    <cellStyle name="桁区切り 4 12" xfId="663" xr:uid="{C037C621-F6CC-44D3-9048-486334E11518}"/>
    <cellStyle name="桁区切り 4 13" xfId="57" xr:uid="{99C61E55-41AC-4842-9CCC-C5EA1E8ECD35}"/>
    <cellStyle name="桁区切り 4 2" xfId="62" xr:uid="{02092A22-A608-4ED4-AAEF-D68B972B2898}"/>
    <cellStyle name="桁区切り 4 2 2" xfId="73" xr:uid="{1C83068B-F931-4CCE-B9AA-6B4A6130F74C}"/>
    <cellStyle name="桁区切り 4 2 2 2" xfId="114" xr:uid="{C48A1341-0FAD-4B27-BDE3-94B474A10CDA}"/>
    <cellStyle name="桁区切り 4 2 2 2 2" xfId="221" xr:uid="{9A19D16E-A4B4-4C2C-9AAE-CE57AD2E601D}"/>
    <cellStyle name="桁区切り 4 2 2 2 2 2" xfId="512" xr:uid="{BB48F024-3528-467A-903C-7F1D98EDB0F9}"/>
    <cellStyle name="桁区切り 4 2 2 2 2 2 2" xfId="1097" xr:uid="{C1D5A255-646B-4AB5-A0A4-49F84D38B5AF}"/>
    <cellStyle name="桁区切り 4 2 2 2 2 3" xfId="806" xr:uid="{E968F1ED-51C6-4F41-A1DE-CB2CEB1B4BE9}"/>
    <cellStyle name="桁区切り 4 2 2 2 3" xfId="279" xr:uid="{B76797D8-1FCA-4584-A64B-8194EF257C16}"/>
    <cellStyle name="桁区切り 4 2 2 2 3 2" xfId="570" xr:uid="{57DE1327-FCC4-4F5B-BF69-7A4D956C2694}"/>
    <cellStyle name="桁区切り 4 2 2 2 3 2 2" xfId="1155" xr:uid="{2C89FA85-10BE-4CDE-B6EF-9FC0D4DD8DDD}"/>
    <cellStyle name="桁区切り 4 2 2 2 3 3" xfId="864" xr:uid="{A9197A8C-88B9-473D-B6F2-E8D75DA32AF8}"/>
    <cellStyle name="桁区切り 4 2 2 2 4" xfId="415" xr:uid="{C21FEF28-366D-4722-9D76-3A653AD03D12}"/>
    <cellStyle name="桁区切り 4 2 2 2 4 2" xfId="1000" xr:uid="{BD22F0AF-976C-4A6A-98C1-7751F9929F8A}"/>
    <cellStyle name="桁区切り 4 2 2 2 5" xfId="709" xr:uid="{B2BD1F97-A6BF-4ACE-80C7-A552456A88AB}"/>
    <cellStyle name="桁区切り 4 2 2 3" xfId="136" xr:uid="{A1599BB4-AF15-448A-A4B4-696346DFA850}"/>
    <cellStyle name="桁区切り 4 2 2 3 2" xfId="238" xr:uid="{40B33D42-2FB5-4EAD-B51D-6C6741D85A7F}"/>
    <cellStyle name="桁区切り 4 2 2 3 2 2" xfId="529" xr:uid="{7815B260-2D4B-464B-A4A4-3FFC40F845AD}"/>
    <cellStyle name="桁区切り 4 2 2 3 2 2 2" xfId="1114" xr:uid="{C6012993-D741-432D-9286-9D6B387AB805}"/>
    <cellStyle name="桁区切り 4 2 2 3 2 3" xfId="823" xr:uid="{5F04694D-736A-4E05-9041-61AF35B8297B}"/>
    <cellStyle name="桁区切り 4 2 2 3 3" xfId="280" xr:uid="{0DF1471D-F15A-4DE3-99BE-06B05475FE74}"/>
    <cellStyle name="桁区切り 4 2 2 3 3 2" xfId="571" xr:uid="{AF3CEC9E-B53B-4AAC-BD84-2A435710F9F5}"/>
    <cellStyle name="桁区切り 4 2 2 3 3 2 2" xfId="1156" xr:uid="{58896354-FB39-45CB-A44B-EA9E2AC91807}"/>
    <cellStyle name="桁区切り 4 2 2 3 3 3" xfId="865" xr:uid="{E3FAF34F-28C6-4F39-93FC-34EEB407DE23}"/>
    <cellStyle name="桁区切り 4 2 2 3 4" xfId="432" xr:uid="{646EA36D-5C05-46C8-AAF4-2070B9435F34}"/>
    <cellStyle name="桁区切り 4 2 2 3 4 2" xfId="1017" xr:uid="{C7D0BC47-8C97-4FBD-A598-2AC37F4C1E7F}"/>
    <cellStyle name="桁区切り 4 2 2 3 5" xfId="726" xr:uid="{A42D5D82-AD19-4C99-BA45-DDD9E510A3A5}"/>
    <cellStyle name="桁区切り 4 2 2 4" xfId="188" xr:uid="{B1C125E0-16AC-4638-A3DB-2A1EC1E92373}"/>
    <cellStyle name="桁区切り 4 2 2 4 2" xfId="480" xr:uid="{92C26DE0-C1D9-49DD-BF3A-EF3DD54E690B}"/>
    <cellStyle name="桁区切り 4 2 2 4 2 2" xfId="1065" xr:uid="{844B9452-EA0F-4840-8A9D-FE5215E9927A}"/>
    <cellStyle name="桁区切り 4 2 2 4 3" xfId="774" xr:uid="{0BE729AA-5BC6-46C2-B006-1C8C6FB88B9E}"/>
    <cellStyle name="桁区切り 4 2 2 5" xfId="281" xr:uid="{9FD6592A-170D-42E6-8CA3-379A11A8A118}"/>
    <cellStyle name="桁区切り 4 2 2 5 2" xfId="572" xr:uid="{8DFA9088-C8BB-4F37-9A48-3189D50917B2}"/>
    <cellStyle name="桁区切り 4 2 2 5 2 2" xfId="1157" xr:uid="{BAB9001F-6E5F-4132-B603-A0E936BD7FD0}"/>
    <cellStyle name="桁区切り 4 2 2 5 3" xfId="866" xr:uid="{1916753F-A506-4DD2-B1B4-0E69F881A177}"/>
    <cellStyle name="桁区切り 4 2 2 6" xfId="383" xr:uid="{E4CBE9A6-6FAF-4E6A-9049-9861F5879BA8}"/>
    <cellStyle name="桁区切り 4 2 2 6 2" xfId="968" xr:uid="{E3D3EDFB-8601-46A1-B42F-3B0B3D1E8328}"/>
    <cellStyle name="桁区切り 4 2 2 7" xfId="676" xr:uid="{F2B29393-CC85-49EC-8015-27F8889A451C}"/>
    <cellStyle name="桁区切り 4 2 3" xfId="103" xr:uid="{07D38E97-F4B7-41C5-96B2-D42EA4114168}"/>
    <cellStyle name="桁区切り 4 2 3 2" xfId="210" xr:uid="{3019B5A2-606A-4F01-A730-FA203A4F0098}"/>
    <cellStyle name="桁区切り 4 2 3 2 2" xfId="501" xr:uid="{FA3C613F-F47C-4EBD-BBD2-340B2BB8665D}"/>
    <cellStyle name="桁区切り 4 2 3 2 2 2" xfId="1086" xr:uid="{43A1A777-F224-4E29-ABF3-4F3F31A3AAA4}"/>
    <cellStyle name="桁区切り 4 2 3 2 3" xfId="795" xr:uid="{269EAF99-F71D-4A56-8734-C2B2B36D74B1}"/>
    <cellStyle name="桁区切り 4 2 3 3" xfId="282" xr:uid="{EF75F24B-9082-4AF2-B595-2BE1B6917848}"/>
    <cellStyle name="桁区切り 4 2 3 3 2" xfId="573" xr:uid="{5BA96F31-98EC-4404-96CD-1830B276BCD0}"/>
    <cellStyle name="桁区切り 4 2 3 3 2 2" xfId="1158" xr:uid="{E03F3DCA-6C56-41A5-9541-8F48F79D630A}"/>
    <cellStyle name="桁区切り 4 2 3 3 3" xfId="867" xr:uid="{0960D9A7-D943-4365-9FA4-4E96235D7877}"/>
    <cellStyle name="桁区切り 4 2 3 4" xfId="404" xr:uid="{F9B9D1CA-4429-4874-AC81-D344C6FE1C50}"/>
    <cellStyle name="桁区切り 4 2 3 4 2" xfId="989" xr:uid="{09586971-1BFE-4C1B-B702-2FDFABE261BB}"/>
    <cellStyle name="桁区切り 4 2 3 5" xfId="698" xr:uid="{26D7F17C-797C-4290-91E4-EB5B7A7557E7}"/>
    <cellStyle name="桁区切り 4 2 4" xfId="135" xr:uid="{AEAA10FC-1F91-4BA7-8996-A5AD18FA48F4}"/>
    <cellStyle name="桁区切り 4 2 4 2" xfId="237" xr:uid="{989D4E96-886D-4E09-AC9A-EF6987C86233}"/>
    <cellStyle name="桁区切り 4 2 4 2 2" xfId="528" xr:uid="{4ADB6F6A-B697-46D2-B4FB-DF02C908CD8A}"/>
    <cellStyle name="桁区切り 4 2 4 2 2 2" xfId="1113" xr:uid="{11B29B13-A2A8-4F29-9B50-2A8EFA4D27F7}"/>
    <cellStyle name="桁区切り 4 2 4 2 3" xfId="822" xr:uid="{8F268AE2-2A13-4B6A-9FF4-03FE43D53007}"/>
    <cellStyle name="桁区切り 4 2 4 3" xfId="283" xr:uid="{14560381-9F6D-42DD-8088-CC624F7EDCA8}"/>
    <cellStyle name="桁区切り 4 2 4 3 2" xfId="574" xr:uid="{8277F1B3-6111-48A1-87C0-D891D472AC29}"/>
    <cellStyle name="桁区切り 4 2 4 3 2 2" xfId="1159" xr:uid="{F21D5436-8E42-4ADB-856C-668A4DB7863B}"/>
    <cellStyle name="桁区切り 4 2 4 3 3" xfId="868" xr:uid="{2F1D40EC-77EE-4814-9112-10B7B07E9C6B}"/>
    <cellStyle name="桁区切り 4 2 4 4" xfId="431" xr:uid="{DD6A6CEF-4DBB-4A18-A8CB-481E4C124DC6}"/>
    <cellStyle name="桁区切り 4 2 4 4 2" xfId="1016" xr:uid="{33953168-7F18-4D21-A107-05A7550F2B0C}"/>
    <cellStyle name="桁区切り 4 2 4 5" xfId="725" xr:uid="{6D1A1978-0FF8-4674-99C0-E692D72D71BC}"/>
    <cellStyle name="桁区切り 4 2 5" xfId="177" xr:uid="{E0056C38-DB0C-4C84-89CC-96F4AFF8AA66}"/>
    <cellStyle name="桁区切り 4 2 5 2" xfId="469" xr:uid="{61287395-E0D6-4A40-8E1E-5366A26F29BA}"/>
    <cellStyle name="桁区切り 4 2 5 2 2" xfId="1054" xr:uid="{FFD8E574-D8E9-422C-A42B-B2C4FE5815D1}"/>
    <cellStyle name="桁区切り 4 2 5 3" xfId="763" xr:uid="{8A79AB25-4A0D-45D7-8690-FB03D73EDF25}"/>
    <cellStyle name="桁区切り 4 2 6" xfId="284" xr:uid="{EF0E4FBF-B119-42FE-8FFD-E171381EB0E4}"/>
    <cellStyle name="桁区切り 4 2 6 2" xfId="575" xr:uid="{65AB8991-FD3C-490E-B7EC-B7268FD72638}"/>
    <cellStyle name="桁区切り 4 2 6 2 2" xfId="1160" xr:uid="{D3197DA6-32AE-4A09-AF04-AF8366ED677F}"/>
    <cellStyle name="桁区切り 4 2 6 3" xfId="869" xr:uid="{8799C831-C19E-4060-A496-88306E403D24}"/>
    <cellStyle name="桁区切り 4 2 7" xfId="372" xr:uid="{7A1FF18B-79B4-48A5-9A1E-4414A13677A0}"/>
    <cellStyle name="桁区切り 4 2 7 2" xfId="957" xr:uid="{16BD99D4-2665-40DD-A329-D7544BD74DF4}"/>
    <cellStyle name="桁区切り 4 2 8" xfId="665" xr:uid="{70AFA1A5-E1A8-4531-82B3-255EA9140749}"/>
    <cellStyle name="桁区切り 4 3" xfId="64" xr:uid="{630096C5-E71F-4753-AEF7-03F11748122A}"/>
    <cellStyle name="桁区切り 4 3 2" xfId="74" xr:uid="{707EB271-A24D-4E9C-B2F1-D6326F4C2BD9}"/>
    <cellStyle name="桁区切り 4 3 2 2" xfId="115" xr:uid="{5A522255-11FC-4611-9453-6F490A9F504E}"/>
    <cellStyle name="桁区切り 4 3 2 2 2" xfId="222" xr:uid="{EF4AC8E0-E8D2-4A92-BB04-B66F5BB695C6}"/>
    <cellStyle name="桁区切り 4 3 2 2 2 2" xfId="513" xr:uid="{02AAAA88-E59C-4B15-B4D2-FBC916B9EF43}"/>
    <cellStyle name="桁区切り 4 3 2 2 2 2 2" xfId="1098" xr:uid="{EB7F3FB2-E384-4DCE-9FBF-BC0D0E3988B4}"/>
    <cellStyle name="桁区切り 4 3 2 2 2 3" xfId="807" xr:uid="{CC9CC380-30E8-4397-ADB7-28014CE52C7F}"/>
    <cellStyle name="桁区切り 4 3 2 2 3" xfId="285" xr:uid="{6C3458A3-A1E1-46F0-9E5C-8A98218E0E43}"/>
    <cellStyle name="桁区切り 4 3 2 2 3 2" xfId="576" xr:uid="{42CBADBA-208B-44C4-B143-4B37B780E240}"/>
    <cellStyle name="桁区切り 4 3 2 2 3 2 2" xfId="1161" xr:uid="{44908EE7-F882-40F2-9C02-CFDAFA2FBE9A}"/>
    <cellStyle name="桁区切り 4 3 2 2 3 3" xfId="870" xr:uid="{028A5F04-DA4F-42C2-A150-58E90DAA5EB9}"/>
    <cellStyle name="桁区切り 4 3 2 2 4" xfId="416" xr:uid="{D30960CC-846B-43F9-B416-E65D57B5A709}"/>
    <cellStyle name="桁区切り 4 3 2 2 4 2" xfId="1001" xr:uid="{0F45B8D3-A298-4E8E-AC2A-26A0EA54F3D1}"/>
    <cellStyle name="桁区切り 4 3 2 2 5" xfId="710" xr:uid="{EBDD1670-491A-42A4-923E-1A35439C0569}"/>
    <cellStyle name="桁区切り 4 3 2 3" xfId="138" xr:uid="{E2ED6DA0-39CD-43C8-B7D5-B6E1646152C8}"/>
    <cellStyle name="桁区切り 4 3 2 3 2" xfId="240" xr:uid="{FFE58784-FBAF-477C-9408-9496F1F24FAD}"/>
    <cellStyle name="桁区切り 4 3 2 3 2 2" xfId="531" xr:uid="{8BD3377E-09E3-41D3-AA02-B85D622070CD}"/>
    <cellStyle name="桁区切り 4 3 2 3 2 2 2" xfId="1116" xr:uid="{E3AA0A45-849C-49C8-BDF2-D3CC074431AA}"/>
    <cellStyle name="桁区切り 4 3 2 3 2 3" xfId="825" xr:uid="{164476CE-336B-4ED0-A8FF-90A0F8DAA3B7}"/>
    <cellStyle name="桁区切り 4 3 2 3 3" xfId="286" xr:uid="{2275B5A4-8F90-4F15-B9E5-2325FF14A1E1}"/>
    <cellStyle name="桁区切り 4 3 2 3 3 2" xfId="577" xr:uid="{62A02C88-9BE0-4718-9C2E-54BEC64215C5}"/>
    <cellStyle name="桁区切り 4 3 2 3 3 2 2" xfId="1162" xr:uid="{3C351121-7E41-4B5F-B67D-6A7BEF8D6E09}"/>
    <cellStyle name="桁区切り 4 3 2 3 3 3" xfId="871" xr:uid="{52F5D292-3DBB-46CF-9038-95F1A0AB3255}"/>
    <cellStyle name="桁区切り 4 3 2 3 4" xfId="434" xr:uid="{BFE3726D-A0C1-4E8C-B4DF-A74EED6D8E74}"/>
    <cellStyle name="桁区切り 4 3 2 3 4 2" xfId="1019" xr:uid="{76A50FFC-D413-4BEE-BDF8-68C5F6E8D300}"/>
    <cellStyle name="桁区切り 4 3 2 3 5" xfId="728" xr:uid="{2FE9DCC8-60BB-4B47-A7F3-7846E0551CB3}"/>
    <cellStyle name="桁区切り 4 3 2 4" xfId="189" xr:uid="{42A86CB1-1FC6-49AA-980B-4A51D67DA628}"/>
    <cellStyle name="桁区切り 4 3 2 4 2" xfId="481" xr:uid="{52F165CB-4493-4586-A990-714EF0264BE3}"/>
    <cellStyle name="桁区切り 4 3 2 4 2 2" xfId="1066" xr:uid="{67BD3426-DD85-4D11-8F31-4C5705B12DFB}"/>
    <cellStyle name="桁区切り 4 3 2 4 3" xfId="775" xr:uid="{BA47B638-C8E0-4446-ADA5-E0A7CFF62329}"/>
    <cellStyle name="桁区切り 4 3 2 5" xfId="287" xr:uid="{FE12205B-0E0F-4FCA-B464-2511B120FC8B}"/>
    <cellStyle name="桁区切り 4 3 2 5 2" xfId="578" xr:uid="{72E92874-2EFE-4EB4-8E3F-222F11262DCC}"/>
    <cellStyle name="桁区切り 4 3 2 5 2 2" xfId="1163" xr:uid="{DE308173-A4D0-44E1-8C0E-342EA6EF3E04}"/>
    <cellStyle name="桁区切り 4 3 2 5 3" xfId="872" xr:uid="{30D0ADB1-7F77-4D91-A14E-9F5CF3B5C3E2}"/>
    <cellStyle name="桁区切り 4 3 2 6" xfId="384" xr:uid="{CD3CCA9A-14A8-4E64-AED5-70CFD4E5A0D1}"/>
    <cellStyle name="桁区切り 4 3 2 6 2" xfId="969" xr:uid="{7D305D74-0049-45FC-982E-0D5E2B8056A0}"/>
    <cellStyle name="桁区切り 4 3 2 7" xfId="677" xr:uid="{68F2FAB8-1329-48A8-A8BF-1969C8418BDC}"/>
    <cellStyle name="桁区切り 4 3 3" xfId="105" xr:uid="{CA2C141E-5DF4-47EF-8D52-B4D0DDC05303}"/>
    <cellStyle name="桁区切り 4 3 3 2" xfId="212" xr:uid="{894D5BED-DEE7-477B-8F76-265D13579280}"/>
    <cellStyle name="桁区切り 4 3 3 2 2" xfId="503" xr:uid="{909C608C-C48C-48E5-A4C2-57B5D137A357}"/>
    <cellStyle name="桁区切り 4 3 3 2 2 2" xfId="1088" xr:uid="{41E3FDA9-C80C-425F-9BE8-F81578FE2AF2}"/>
    <cellStyle name="桁区切り 4 3 3 2 3" xfId="797" xr:uid="{AE530714-4EC4-4E01-8C41-7E16F8FECAA4}"/>
    <cellStyle name="桁区切り 4 3 3 3" xfId="288" xr:uid="{49D2868A-6DB9-41B2-9BB9-615D5D83E813}"/>
    <cellStyle name="桁区切り 4 3 3 3 2" xfId="579" xr:uid="{22FDC84D-1ED0-4F34-9DA5-3DDE56DDF63B}"/>
    <cellStyle name="桁区切り 4 3 3 3 2 2" xfId="1164" xr:uid="{FF82FAC2-AEBC-410B-B032-A7DFCDBE434E}"/>
    <cellStyle name="桁区切り 4 3 3 3 3" xfId="873" xr:uid="{CDEA417C-7DB1-4AD2-B9F2-01618CEE04E7}"/>
    <cellStyle name="桁区切り 4 3 3 4" xfId="406" xr:uid="{1AA98BFB-8065-401A-8E51-C9DF7CA98258}"/>
    <cellStyle name="桁区切り 4 3 3 4 2" xfId="991" xr:uid="{44DD79D9-C396-49BA-8591-643F60705F24}"/>
    <cellStyle name="桁区切り 4 3 3 5" xfId="700" xr:uid="{CD4B909D-75B0-4B89-8770-914EE3E447A5}"/>
    <cellStyle name="桁区切り 4 3 4" xfId="137" xr:uid="{8E3771B8-69C6-4118-B8B0-E36675A201DE}"/>
    <cellStyle name="桁区切り 4 3 4 2" xfId="239" xr:uid="{3908EEC9-2FF2-4B83-979D-5265BD9DB0B8}"/>
    <cellStyle name="桁区切り 4 3 4 2 2" xfId="530" xr:uid="{ED24B13C-FED1-4D30-B164-BA83654B6E1C}"/>
    <cellStyle name="桁区切り 4 3 4 2 2 2" xfId="1115" xr:uid="{3202EC6E-1C6E-4489-B59C-D223F306F97F}"/>
    <cellStyle name="桁区切り 4 3 4 2 3" xfId="824" xr:uid="{1CF9D7CB-C1E2-484D-9DFC-8D2B517572AB}"/>
    <cellStyle name="桁区切り 4 3 4 3" xfId="289" xr:uid="{415ACCBC-C517-4162-9B56-3F84B9B05889}"/>
    <cellStyle name="桁区切り 4 3 4 3 2" xfId="580" xr:uid="{F3ACA107-81B2-4C22-8A08-6B4482C48B9A}"/>
    <cellStyle name="桁区切り 4 3 4 3 2 2" xfId="1165" xr:uid="{7D865241-3351-4F7F-835E-613BEE72A973}"/>
    <cellStyle name="桁区切り 4 3 4 3 3" xfId="874" xr:uid="{FE9CF4C9-B16C-4B84-A457-29240E05AE6B}"/>
    <cellStyle name="桁区切り 4 3 4 4" xfId="433" xr:uid="{9D0B3B12-2F83-46D0-B3E9-2C5CC2F7A779}"/>
    <cellStyle name="桁区切り 4 3 4 4 2" xfId="1018" xr:uid="{08564C23-CF51-460B-B242-1A6DAFBD7608}"/>
    <cellStyle name="桁区切り 4 3 4 5" xfId="727" xr:uid="{FE2663FF-5DD3-4D1C-A4BE-CD266490139C}"/>
    <cellStyle name="桁区切り 4 3 5" xfId="179" xr:uid="{E15EEBCA-10B1-4CB1-86C2-7F14D281B188}"/>
    <cellStyle name="桁区切り 4 3 5 2" xfId="471" xr:uid="{549E42E1-4BCC-4314-B4DB-C83E4ED499CB}"/>
    <cellStyle name="桁区切り 4 3 5 2 2" xfId="1056" xr:uid="{88D745DE-01D0-443C-A220-4ED3D7A2938A}"/>
    <cellStyle name="桁区切り 4 3 5 3" xfId="765" xr:uid="{702955A7-B36C-40D3-B2B7-D4F63ACAE314}"/>
    <cellStyle name="桁区切り 4 3 6" xfId="290" xr:uid="{A378AB3F-F4F1-4648-A4BF-972101C78082}"/>
    <cellStyle name="桁区切り 4 3 6 2" xfId="581" xr:uid="{3BC64EE2-7EB1-4808-8A09-24EC0174CD1E}"/>
    <cellStyle name="桁区切り 4 3 6 2 2" xfId="1166" xr:uid="{9C8533D0-544A-4867-82B2-20A5ABED6D1B}"/>
    <cellStyle name="桁区切り 4 3 6 3" xfId="875" xr:uid="{A83BAF12-7CDF-4EFB-95C2-55DEEFEFB4BF}"/>
    <cellStyle name="桁区切り 4 3 7" xfId="374" xr:uid="{BEA67135-113C-404A-BBF0-C0E7121713D6}"/>
    <cellStyle name="桁区切り 4 3 7 2" xfId="959" xr:uid="{C8F1C07B-AA3A-477A-B305-821D9F4B72A3}"/>
    <cellStyle name="桁区切り 4 3 8" xfId="667" xr:uid="{22D674DE-F461-4C28-AB39-E547893000AA}"/>
    <cellStyle name="桁区切り 4 4" xfId="67" xr:uid="{FB62D062-4660-40A7-9912-9552274F8B2C}"/>
    <cellStyle name="桁区切り 4 4 2" xfId="75" xr:uid="{03C4C720-2B61-4276-8998-5EA835388CD2}"/>
    <cellStyle name="桁区切り 4 4 2 2" xfId="116" xr:uid="{C12717B1-B645-46EA-8403-B5511FA29E5A}"/>
    <cellStyle name="桁区切り 4 4 2 2 2" xfId="223" xr:uid="{BB4AF9AF-6097-4783-92EB-4D254DEEE74B}"/>
    <cellStyle name="桁区切り 4 4 2 2 2 2" xfId="514" xr:uid="{4F56A0D7-4A08-47DF-8403-9996CE3F74B8}"/>
    <cellStyle name="桁区切り 4 4 2 2 2 2 2" xfId="1099" xr:uid="{A4325A23-15A9-43C6-953F-1633835E3BDB}"/>
    <cellStyle name="桁区切り 4 4 2 2 2 3" xfId="808" xr:uid="{F9827B59-2055-4539-A120-B70269436283}"/>
    <cellStyle name="桁区切り 4 4 2 2 3" xfId="291" xr:uid="{7CD5B831-51F5-4937-8B35-9B4A1CDEF41C}"/>
    <cellStyle name="桁区切り 4 4 2 2 3 2" xfId="582" xr:uid="{742D10D7-006C-4ED5-842E-F57B02461647}"/>
    <cellStyle name="桁区切り 4 4 2 2 3 2 2" xfId="1167" xr:uid="{22D132B8-CD80-4DDA-A599-DB3734768FBE}"/>
    <cellStyle name="桁区切り 4 4 2 2 3 3" xfId="876" xr:uid="{1D560189-2CF6-4D7E-B88E-45F785B31BE4}"/>
    <cellStyle name="桁区切り 4 4 2 2 4" xfId="417" xr:uid="{D4044A66-8C7E-475C-AB1C-71566A125649}"/>
    <cellStyle name="桁区切り 4 4 2 2 4 2" xfId="1002" xr:uid="{C48AADC0-1488-4AE9-A8AC-DC80EFB6ED50}"/>
    <cellStyle name="桁区切り 4 4 2 2 5" xfId="711" xr:uid="{ABE7BBCB-5A26-44C1-9A4B-05325B870A9F}"/>
    <cellStyle name="桁区切り 4 4 2 3" xfId="140" xr:uid="{24743D08-6AD0-404B-B096-0E928FA1272B}"/>
    <cellStyle name="桁区切り 4 4 2 3 2" xfId="242" xr:uid="{13B39042-0686-4C50-8197-ACC2CBDC843C}"/>
    <cellStyle name="桁区切り 4 4 2 3 2 2" xfId="533" xr:uid="{F26E8AF7-008E-47A9-9186-AF9BD4CB53F4}"/>
    <cellStyle name="桁区切り 4 4 2 3 2 2 2" xfId="1118" xr:uid="{5AA4EA41-9DD5-4901-9FD8-524CEDFB7015}"/>
    <cellStyle name="桁区切り 4 4 2 3 2 3" xfId="827" xr:uid="{0C0DE4AF-7B0F-4FBF-BFC5-2FAD93F36A9A}"/>
    <cellStyle name="桁区切り 4 4 2 3 3" xfId="292" xr:uid="{4752B8CF-F07B-4063-A95E-0026BC1E6A96}"/>
    <cellStyle name="桁区切り 4 4 2 3 3 2" xfId="583" xr:uid="{E3A6AB9D-33F7-456C-AC19-41E527EFE0A3}"/>
    <cellStyle name="桁区切り 4 4 2 3 3 2 2" xfId="1168" xr:uid="{B5687C00-5BA3-4D13-9517-6E0B696857DF}"/>
    <cellStyle name="桁区切り 4 4 2 3 3 3" xfId="877" xr:uid="{C0F0E54E-DA0E-4122-A49B-A5BA4C77DEEB}"/>
    <cellStyle name="桁区切り 4 4 2 3 4" xfId="436" xr:uid="{635CFCCB-3A2C-460A-BA0A-6EE2330521A6}"/>
    <cellStyle name="桁区切り 4 4 2 3 4 2" xfId="1021" xr:uid="{C32679F8-94A0-40E9-AB21-6DDC10DEF47C}"/>
    <cellStyle name="桁区切り 4 4 2 3 5" xfId="730" xr:uid="{AA971892-8364-4114-AF4D-5621EF1AA9E6}"/>
    <cellStyle name="桁区切り 4 4 2 4" xfId="190" xr:uid="{DFB4F53F-EB03-43DD-874E-574D2D79430D}"/>
    <cellStyle name="桁区切り 4 4 2 4 2" xfId="482" xr:uid="{85887479-CF7F-4875-A4F3-6CD5530F677B}"/>
    <cellStyle name="桁区切り 4 4 2 4 2 2" xfId="1067" xr:uid="{D0FDF57A-197F-4281-946B-EC4BAC1106A4}"/>
    <cellStyle name="桁区切り 4 4 2 4 3" xfId="776" xr:uid="{5D7F8645-5237-40EC-BD23-9885EE478A78}"/>
    <cellStyle name="桁区切り 4 4 2 5" xfId="293" xr:uid="{CCB88524-6D2E-4627-AF84-BD48007A4E97}"/>
    <cellStyle name="桁区切り 4 4 2 5 2" xfId="584" xr:uid="{987983F7-B4DB-4BCA-A78A-B799E0CFB902}"/>
    <cellStyle name="桁区切り 4 4 2 5 2 2" xfId="1169" xr:uid="{9C5D8F8B-CB78-4C0A-936D-4AA97908AB39}"/>
    <cellStyle name="桁区切り 4 4 2 5 3" xfId="878" xr:uid="{4F393CE8-25FA-4FBD-ACE3-D2A8520D663F}"/>
    <cellStyle name="桁区切り 4 4 2 6" xfId="385" xr:uid="{A9C3C00B-9726-4833-9D6C-3C6EBCE67555}"/>
    <cellStyle name="桁区切り 4 4 2 6 2" xfId="970" xr:uid="{FFD9B275-647D-4350-9B17-365E684774FB}"/>
    <cellStyle name="桁区切り 4 4 2 7" xfId="678" xr:uid="{59B92DC0-0C71-4A31-BE48-56E859538076}"/>
    <cellStyle name="桁区切り 4 4 3" xfId="108" xr:uid="{98F01B06-AA27-471C-83D9-8F6AAD6A160D}"/>
    <cellStyle name="桁区切り 4 4 3 2" xfId="215" xr:uid="{AA06960C-536D-41C8-8102-BB0FAB4C2859}"/>
    <cellStyle name="桁区切り 4 4 3 2 2" xfId="506" xr:uid="{6196865B-85AF-4536-9F08-40656F46A412}"/>
    <cellStyle name="桁区切り 4 4 3 2 2 2" xfId="1091" xr:uid="{722A21B8-FAAD-4952-93B4-43E9A49557B8}"/>
    <cellStyle name="桁区切り 4 4 3 2 3" xfId="800" xr:uid="{879B921F-660E-4811-85AF-238F5F1CA54D}"/>
    <cellStyle name="桁区切り 4 4 3 3" xfId="294" xr:uid="{1323BDB2-DC3D-4C21-BD28-E656F179FA4C}"/>
    <cellStyle name="桁区切り 4 4 3 3 2" xfId="585" xr:uid="{B9E82EBA-9D4D-4DAE-964A-D70483D0ADC5}"/>
    <cellStyle name="桁区切り 4 4 3 3 2 2" xfId="1170" xr:uid="{C7941810-9F81-4CC8-BC53-E291EDDCBAE6}"/>
    <cellStyle name="桁区切り 4 4 3 3 3" xfId="879" xr:uid="{ECF6D58A-85A3-475C-85C3-67D581DC187C}"/>
    <cellStyle name="桁区切り 4 4 3 4" xfId="409" xr:uid="{715B5522-3755-4F49-9642-427B59FD0675}"/>
    <cellStyle name="桁区切り 4 4 3 4 2" xfId="994" xr:uid="{BD6EACAE-0D63-4855-B23D-B02274309673}"/>
    <cellStyle name="桁区切り 4 4 3 5" xfId="703" xr:uid="{DE18A779-1BC6-466F-984F-D16413624320}"/>
    <cellStyle name="桁区切り 4 4 4" xfId="139" xr:uid="{61E6AF3E-01AB-47F1-8757-C53B60383939}"/>
    <cellStyle name="桁区切り 4 4 4 2" xfId="241" xr:uid="{A698F90E-7409-42DB-B8A2-46DC1CB6E01F}"/>
    <cellStyle name="桁区切り 4 4 4 2 2" xfId="532" xr:uid="{953AAB51-BDE7-4363-86E7-0826F716DB86}"/>
    <cellStyle name="桁区切り 4 4 4 2 2 2" xfId="1117" xr:uid="{676A35E6-621A-4003-92F9-4A64326CA4E4}"/>
    <cellStyle name="桁区切り 4 4 4 2 3" xfId="826" xr:uid="{D01CB11F-70A7-42AA-9952-CF56067A96C6}"/>
    <cellStyle name="桁区切り 4 4 4 3" xfId="295" xr:uid="{50568420-442B-4092-8EEF-D06F1F36CEA4}"/>
    <cellStyle name="桁区切り 4 4 4 3 2" xfId="586" xr:uid="{4ADAE01A-05E9-436E-ACAC-81934F74A1A8}"/>
    <cellStyle name="桁区切り 4 4 4 3 2 2" xfId="1171" xr:uid="{68C816EE-0256-488C-9451-D04AFA8F5145}"/>
    <cellStyle name="桁区切り 4 4 4 3 3" xfId="880" xr:uid="{5A591EC2-C061-4F8C-9FFE-D9E095B9BB67}"/>
    <cellStyle name="桁区切り 4 4 4 4" xfId="435" xr:uid="{F1647908-097A-430C-9F3D-EF181B65D7DD}"/>
    <cellStyle name="桁区切り 4 4 4 4 2" xfId="1020" xr:uid="{0F953FBD-949B-4931-920A-B2EC4827A3CB}"/>
    <cellStyle name="桁区切り 4 4 4 5" xfId="729" xr:uid="{1D3D8E04-5782-4C00-9FD7-057E132C2F27}"/>
    <cellStyle name="桁区切り 4 4 5" xfId="182" xr:uid="{A753CB29-F835-44F1-AB14-DB41959B9941}"/>
    <cellStyle name="桁区切り 4 4 5 2" xfId="474" xr:uid="{51C0CC07-2350-4DDC-AFB8-9682952E68C8}"/>
    <cellStyle name="桁区切り 4 4 5 2 2" xfId="1059" xr:uid="{EA3BAD70-42C5-4250-9781-79C47A5B0E1F}"/>
    <cellStyle name="桁区切り 4 4 5 3" xfId="768" xr:uid="{4C45887E-A39B-4332-BBD6-3B51E1A91FF5}"/>
    <cellStyle name="桁区切り 4 4 6" xfId="296" xr:uid="{5F403108-5BEC-4619-8F4D-3A41FA211B85}"/>
    <cellStyle name="桁区切り 4 4 6 2" xfId="587" xr:uid="{365ABA8B-2662-4E04-8433-7C106261A915}"/>
    <cellStyle name="桁区切り 4 4 6 2 2" xfId="1172" xr:uid="{8631122E-40FC-4B01-8516-AF086FE7FD41}"/>
    <cellStyle name="桁区切り 4 4 6 3" xfId="881" xr:uid="{9F4FCEBE-AF6E-4E70-A5DE-479AE031CBE7}"/>
    <cellStyle name="桁区切り 4 4 7" xfId="377" xr:uid="{4E1CBCE5-B027-4973-9EC6-82783B1FF88F}"/>
    <cellStyle name="桁区切り 4 4 7 2" xfId="962" xr:uid="{E8DDD938-8C8A-4738-AB78-14F57B0AC95C}"/>
    <cellStyle name="桁区切り 4 4 8" xfId="670" xr:uid="{124DD89D-0A66-466B-8C6F-A00C50CA426D}"/>
    <cellStyle name="桁区切り 4 5" xfId="72" xr:uid="{23CAFEFF-C95A-4D0D-8BD7-A6BBBE5D5FFB}"/>
    <cellStyle name="桁区切り 4 5 2" xfId="113" xr:uid="{5A935DB3-E22E-46EA-98C0-50D7F0F40C39}"/>
    <cellStyle name="桁区切り 4 5 2 2" xfId="220" xr:uid="{621F49F0-EEEE-4643-A497-D7360DD39EA7}"/>
    <cellStyle name="桁区切り 4 5 2 2 2" xfId="511" xr:uid="{E7E9D95D-A596-4778-94F0-9630CAE73090}"/>
    <cellStyle name="桁区切り 4 5 2 2 2 2" xfId="1096" xr:uid="{F0229B0F-2933-4411-A46E-5E194769C53A}"/>
    <cellStyle name="桁区切り 4 5 2 2 3" xfId="805" xr:uid="{6AF7768D-5F88-4213-9412-DFEEC321B459}"/>
    <cellStyle name="桁区切り 4 5 2 3" xfId="297" xr:uid="{835EAEB9-6233-4450-A761-FA94F4DC201F}"/>
    <cellStyle name="桁区切り 4 5 2 3 2" xfId="588" xr:uid="{58EF98AF-6BD6-4DDA-A23D-365DA77E975C}"/>
    <cellStyle name="桁区切り 4 5 2 3 2 2" xfId="1173" xr:uid="{851DD1C9-CB05-410E-B6F7-C69C41C510E1}"/>
    <cellStyle name="桁区切り 4 5 2 3 3" xfId="882" xr:uid="{20C12629-4989-4A6A-9414-F9D53CBE7B8E}"/>
    <cellStyle name="桁区切り 4 5 2 4" xfId="414" xr:uid="{E79D8F2B-5C9A-46E0-8FD5-F61BF2049011}"/>
    <cellStyle name="桁区切り 4 5 2 4 2" xfId="999" xr:uid="{1B9F6980-2122-484B-AD97-6C8B70879649}"/>
    <cellStyle name="桁区切り 4 5 2 5" xfId="708" xr:uid="{16EF44C0-F58B-4AAF-B6BB-467ED85CFB24}"/>
    <cellStyle name="桁区切り 4 5 3" xfId="141" xr:uid="{F1E30F48-DC5F-4D02-98AD-E76076926A2E}"/>
    <cellStyle name="桁区切り 4 5 3 2" xfId="243" xr:uid="{4203BBD6-C8FE-4003-9C68-0E7BE336C039}"/>
    <cellStyle name="桁区切り 4 5 3 2 2" xfId="534" xr:uid="{23F9FF6E-AE22-40D7-901C-E391F32ED059}"/>
    <cellStyle name="桁区切り 4 5 3 2 2 2" xfId="1119" xr:uid="{BCBE009A-264E-4271-B655-5DC3E5BD1384}"/>
    <cellStyle name="桁区切り 4 5 3 2 3" xfId="828" xr:uid="{69E96E11-6AC2-46E6-ACAB-D70F9BAE190E}"/>
    <cellStyle name="桁区切り 4 5 3 3" xfId="298" xr:uid="{75A4DFE7-A32B-4610-A1B2-AD64507AB9B0}"/>
    <cellStyle name="桁区切り 4 5 3 3 2" xfId="589" xr:uid="{4B3BE70C-5326-4601-B55E-3E102ADC73F2}"/>
    <cellStyle name="桁区切り 4 5 3 3 2 2" xfId="1174" xr:uid="{A98D51DB-6011-49C9-9111-FD2FD0192ACE}"/>
    <cellStyle name="桁区切り 4 5 3 3 3" xfId="883" xr:uid="{EC85FD04-1FDA-4938-8812-03710D25A5CC}"/>
    <cellStyle name="桁区切り 4 5 3 4" xfId="437" xr:uid="{2F9301AB-628C-4058-AA5E-6608152B1C91}"/>
    <cellStyle name="桁区切り 4 5 3 4 2" xfId="1022" xr:uid="{854122F6-2129-4FA5-929C-2CED236266F8}"/>
    <cellStyle name="桁区切り 4 5 3 5" xfId="731" xr:uid="{02BF787D-2A35-44E1-A600-1A83013BC065}"/>
    <cellStyle name="桁区切り 4 5 4" xfId="187" xr:uid="{D4C075C5-F4C1-4546-8EDE-C3CAAE4FD87D}"/>
    <cellStyle name="桁区切り 4 5 4 2" xfId="479" xr:uid="{66987FE5-C97A-4885-9D2E-995810B32AFE}"/>
    <cellStyle name="桁区切り 4 5 4 2 2" xfId="1064" xr:uid="{81A6F421-87C3-4CED-8175-971B27F1AAF1}"/>
    <cellStyle name="桁区切り 4 5 4 3" xfId="773" xr:uid="{136D506A-09A6-4910-B3D5-6311498B1E59}"/>
    <cellStyle name="桁区切り 4 5 5" xfId="299" xr:uid="{B6B88667-F1AA-4760-A480-30A566D34EC8}"/>
    <cellStyle name="桁区切り 4 5 5 2" xfId="590" xr:uid="{8E965637-AF71-4BB9-B8D4-A25EB54293E4}"/>
    <cellStyle name="桁区切り 4 5 5 2 2" xfId="1175" xr:uid="{C06F8209-96BB-47D2-A220-CB8AE50E9C93}"/>
    <cellStyle name="桁区切り 4 5 5 3" xfId="884" xr:uid="{5C0B0FFF-F286-4339-A794-C15BD19541F8}"/>
    <cellStyle name="桁区切り 4 5 6" xfId="382" xr:uid="{9FA55244-C1CD-47BC-B261-F65714EE4B05}"/>
    <cellStyle name="桁区切り 4 5 6 2" xfId="967" xr:uid="{744D259A-6333-45F3-BE8C-8DD1501E20D4}"/>
    <cellStyle name="桁区切り 4 5 7" xfId="675" xr:uid="{6891FB5D-89CB-4597-8176-3DDA4D5C52C9}"/>
    <cellStyle name="桁区切り 4 6" xfId="86" xr:uid="{C472E48B-9D21-4B34-91C2-65FEFEC36CE2}"/>
    <cellStyle name="桁区切り 4 7" xfId="101" xr:uid="{8B43D3C3-B4C9-4595-833A-8F9DE2D410E0}"/>
    <cellStyle name="桁区切り 4 7 2" xfId="208" xr:uid="{FE2A35EC-83EC-4D38-B3C5-DD522E988F52}"/>
    <cellStyle name="桁区切り 4 7 2 2" xfId="499" xr:uid="{EA072F98-EE67-4174-A256-1D19E0A26D09}"/>
    <cellStyle name="桁区切り 4 7 2 2 2" xfId="1084" xr:uid="{5B15B801-2BC0-4BC1-B472-EFEA1D692D6B}"/>
    <cellStyle name="桁区切り 4 7 2 3" xfId="793" xr:uid="{E8FDE887-0B69-42C2-AD78-D1A877563959}"/>
    <cellStyle name="桁区切り 4 7 3" xfId="300" xr:uid="{4F9DD1C1-FFF3-4B50-AB3C-35BAE8775966}"/>
    <cellStyle name="桁区切り 4 7 3 2" xfId="591" xr:uid="{36F1487D-D918-4B93-A137-352EF91B72D7}"/>
    <cellStyle name="桁区切り 4 7 3 2 2" xfId="1176" xr:uid="{8E244D99-368B-4495-92AB-355BA67125CE}"/>
    <cellStyle name="桁区切り 4 7 3 3" xfId="885" xr:uid="{63AFA1BA-0514-4864-808D-125E1A37D2D2}"/>
    <cellStyle name="桁区切り 4 7 4" xfId="402" xr:uid="{1451F31B-F6B0-4917-AE6C-A7F491E5B10E}"/>
    <cellStyle name="桁区切り 4 7 4 2" xfId="987" xr:uid="{C9773598-E6B3-4714-8ABD-471CDE8C5054}"/>
    <cellStyle name="桁区切り 4 7 5" xfId="696" xr:uid="{9CA643A9-DD66-45A7-81C2-A3CA769BDB0E}"/>
    <cellStyle name="桁区切り 4 8" xfId="134" xr:uid="{B0A71587-B878-4A31-899F-39DDE28AD6C7}"/>
    <cellStyle name="桁区切り 4 9" xfId="175" xr:uid="{FAE152E2-7AA7-4FE7-A556-34B044803A9F}"/>
    <cellStyle name="桁区切り 4 9 2" xfId="467" xr:uid="{E2D33B72-5522-4141-A746-5E02D3F82180}"/>
    <cellStyle name="桁区切り 4 9 2 2" xfId="1052" xr:uid="{5D725614-3CCD-4EBC-919E-1F069F39C707}"/>
    <cellStyle name="桁区切り 4 9 3" xfId="761" xr:uid="{7C88B289-DB22-41DE-922B-BCCA87E053B5}"/>
    <cellStyle name="桁区切り 5" xfId="17" xr:uid="{75258DE4-EB6C-4F97-8474-B3ACF2EEC32C}"/>
    <cellStyle name="桁区切り 5 2" xfId="87" xr:uid="{0C03FE8A-232E-47C6-B782-F6520F70AA02}"/>
    <cellStyle name="桁区切り 6" xfId="26" xr:uid="{8A7CA29D-71D1-4F36-AC60-9735DDC5B769}"/>
    <cellStyle name="桁区切り 6 2" xfId="88" xr:uid="{57EF8C6B-9B65-42A5-AB36-66A8296077FC}"/>
    <cellStyle name="桁区切り 7" xfId="31" xr:uid="{7856A7CC-72AB-40F2-8B83-8D16A8382419}"/>
    <cellStyle name="桁区切り 8" xfId="657" xr:uid="{1FB35C53-298D-487E-B52F-328D64C6371E}"/>
    <cellStyle name="桁区切り 9" xfId="29" xr:uid="{BACA4F9C-1780-4D1C-B021-82D0FC77C918}"/>
    <cellStyle name="通貨 2" xfId="11" xr:uid="{E693A4ED-AFCE-439E-895B-E16663596A27}"/>
    <cellStyle name="通貨 2 2" xfId="16" xr:uid="{6405E334-5185-4781-A145-9FD0A19BAAA4}"/>
    <cellStyle name="通貨 2 2 2" xfId="37" xr:uid="{678F07CF-9D1B-47F0-A43B-8B1EA54C48BB}"/>
    <cellStyle name="通貨 2 3" xfId="19" xr:uid="{0C3EF493-DF4E-4DF7-BC74-5C5A09BC1FE5}"/>
    <cellStyle name="通貨 2 4" xfId="33" xr:uid="{D8537389-7188-49DE-BB1A-1F927F247B09}"/>
    <cellStyle name="標準" xfId="0" builtinId="0"/>
    <cellStyle name="標準 10" xfId="2" xr:uid="{12893B62-DE16-433E-8774-F3F7EBFD2523}"/>
    <cellStyle name="標準 11" xfId="14" xr:uid="{78B96891-C06D-4B06-917B-BE862BF71353}"/>
    <cellStyle name="標準 11 2" xfId="93" xr:uid="{5C3E6CBE-019A-4E4E-A0B4-34E56BD0DE07}"/>
    <cellStyle name="標準 11 3" xfId="15" xr:uid="{858FEB86-5841-4FF8-A23F-E4721CDFDADE}"/>
    <cellStyle name="標準 11 3 2" xfId="244" xr:uid="{69F4780B-6A3E-487C-A380-0AE7D58B6CE6}"/>
    <cellStyle name="標準 11 3 2 2" xfId="535" xr:uid="{BE940EA6-B7FB-4D2E-A13C-0410E9C36AE0}"/>
    <cellStyle name="標準 11 3 2 2 2" xfId="1120" xr:uid="{EBB44A75-DCA0-4225-A1AA-264CA7793DBA}"/>
    <cellStyle name="標準 11 3 2 3" xfId="829" xr:uid="{88D4892A-4254-4657-BC33-CB3DC375E757}"/>
    <cellStyle name="標準 11 3 2 4" xfId="1248" xr:uid="{EB67F120-1595-40FB-94E2-4DB5846E3A66}"/>
    <cellStyle name="標準 11 3 3" xfId="301" xr:uid="{87510B32-7485-4F33-8E1A-C728411EDC55}"/>
    <cellStyle name="標準 11 3 3 2" xfId="592" xr:uid="{C8B5EDE1-F2E5-432A-925E-0610075636C0}"/>
    <cellStyle name="標準 11 3 3 2 2" xfId="1177" xr:uid="{0A2390D7-1A1B-4567-BB34-59345965AD01}"/>
    <cellStyle name="標準 11 3 3 3" xfId="886" xr:uid="{4B577AE5-4BDF-4C07-88FA-7C8CA11F01B0}"/>
    <cellStyle name="標準 11 3 4" xfId="438" xr:uid="{59BAE829-4EF5-4524-B9E6-C9ADC4ECC03E}"/>
    <cellStyle name="標準 11 3 4 2" xfId="1023" xr:uid="{07C6CDCB-4415-41D0-946E-BC0EED3923AD}"/>
    <cellStyle name="標準 11 3 5" xfId="732" xr:uid="{56E84B45-C9EB-447E-912D-788023128171}"/>
    <cellStyle name="標準 11 3 6" xfId="36" xr:uid="{C66919D1-5381-42F3-A3A8-98BEB0D3BD11}"/>
    <cellStyle name="標準 12" xfId="89" xr:uid="{77592F3A-F08E-4C17-9CF1-75EB2EC88BE1}"/>
    <cellStyle name="標準 12 2" xfId="143" xr:uid="{CBA39BF1-FA18-41D3-80ED-DD825DA7C8AC}"/>
    <cellStyle name="標準 12 2 2" xfId="246" xr:uid="{480E0BB9-6C84-442C-8D84-5B8D0FA2D221}"/>
    <cellStyle name="標準 12 2 2 2" xfId="537" xr:uid="{34226FA5-E6D6-4C25-B06C-82BFDA74F7C4}"/>
    <cellStyle name="標準 12 2 2 2 2" xfId="1122" xr:uid="{9C698994-15A9-468D-A1C7-1C43EDD10594}"/>
    <cellStyle name="標準 12 2 2 3" xfId="831" xr:uid="{D8506EA5-4F46-4651-B59D-5ADD4D8F5CC8}"/>
    <cellStyle name="標準 12 2 3" xfId="302" xr:uid="{10BE0D78-5D11-453F-A73D-0D260E5A62B5}"/>
    <cellStyle name="標準 12 2 3 2" xfId="593" xr:uid="{2AEEDE45-32B1-42E5-A55E-8E693B265A82}"/>
    <cellStyle name="標準 12 2 3 2 2" xfId="1178" xr:uid="{1A8DC970-BA64-4DDD-8C2B-FF56EC9A6E31}"/>
    <cellStyle name="標準 12 2 3 3" xfId="887" xr:uid="{6AE40959-43F7-41FC-B797-F4D2608CFBF9}"/>
    <cellStyle name="標準 12 2 4" xfId="440" xr:uid="{338413A5-3379-45F8-8826-269E61904A14}"/>
    <cellStyle name="標準 12 2 4 2" xfId="1025" xr:uid="{FBD8DCFA-1177-493C-BDE2-A6BBF4895DD8}"/>
    <cellStyle name="標準 12 2 5" xfId="734" xr:uid="{F304CA8A-2334-4EE7-B258-70E44FE2353D}"/>
    <cellStyle name="標準 12 3" xfId="142" xr:uid="{FD0B8E61-CF55-4EEA-83AB-C07165C1D008}"/>
    <cellStyle name="標準 12 3 2" xfId="245" xr:uid="{6876F171-6452-4DA0-89F3-A0C1D942AA56}"/>
    <cellStyle name="標準 12 3 2 2" xfId="536" xr:uid="{D71F0BFF-0A1A-470B-8CC6-8323A6B3D7E3}"/>
    <cellStyle name="標準 12 3 2 2 2" xfId="1121" xr:uid="{40F186FF-67C2-4DA5-8B18-7C04DCDE1EBE}"/>
    <cellStyle name="標準 12 3 2 3" xfId="830" xr:uid="{97F15208-860C-4AD3-BAA5-5BE4EAC70269}"/>
    <cellStyle name="標準 12 3 3" xfId="303" xr:uid="{C6FA1D1D-DAEC-44F1-B26B-074BD885AA9B}"/>
    <cellStyle name="標準 12 3 3 2" xfId="594" xr:uid="{E8D49CE6-2F81-402C-9B3D-7CE17CE8FC4C}"/>
    <cellStyle name="標準 12 3 3 2 2" xfId="1179" xr:uid="{52172558-3EB4-44B7-85A3-3D6D2077BD80}"/>
    <cellStyle name="標準 12 3 3 3" xfId="888" xr:uid="{8D4505CD-1383-415D-B81D-C85A2EE4B830}"/>
    <cellStyle name="標準 12 3 4" xfId="439" xr:uid="{602E6C59-E3C9-4EB9-8C42-49AEB615994A}"/>
    <cellStyle name="標準 12 3 4 2" xfId="1024" xr:uid="{31EDCF5B-1E80-4820-B65F-F67B376A9C68}"/>
    <cellStyle name="標準 12 3 5" xfId="733" xr:uid="{1E444C0F-EE98-421F-985C-BEE56E852517}"/>
    <cellStyle name="標準 13" xfId="90" xr:uid="{4836DF17-DB82-4B6C-AE74-F6E2E9577C94}"/>
    <cellStyle name="標準 14" xfId="91" xr:uid="{3CD1FD48-E372-4B2F-A5C8-C7DDEAB1F8CA}"/>
    <cellStyle name="標準 14 2" xfId="94" xr:uid="{C3DFFF63-DCF3-4751-9204-79E77262F64F}"/>
    <cellStyle name="標準 14 2 2" xfId="126" xr:uid="{30045193-ADD6-42E9-95A4-1A832AD25A87}"/>
    <cellStyle name="標準 14 2 2 2" xfId="233" xr:uid="{3D369F8F-3A9F-4FDA-AF97-F1C37717346E}"/>
    <cellStyle name="標準 14 2 2 2 2" xfId="524" xr:uid="{86A9D0A3-906E-4747-9FAF-EA717000C648}"/>
    <cellStyle name="標準 14 2 2 2 2 2" xfId="1109" xr:uid="{423C1092-2A7B-4048-A170-40E85525DA93}"/>
    <cellStyle name="標準 14 2 2 2 3" xfId="818" xr:uid="{AE3093E4-38BF-4BD3-9A3C-351F74A23651}"/>
    <cellStyle name="標準 14 2 2 3" xfId="304" xr:uid="{0157D06A-7148-4DAC-8474-0A7F5B7C5C6E}"/>
    <cellStyle name="標準 14 2 2 3 2" xfId="595" xr:uid="{2CE4D36E-387F-4300-87D9-2A2F548E6C18}"/>
    <cellStyle name="標準 14 2 2 3 2 2" xfId="1180" xr:uid="{9648E129-43FC-4091-8C64-022C307A2828}"/>
    <cellStyle name="標準 14 2 2 3 3" xfId="889" xr:uid="{BB1147BE-EE95-4F00-8AC4-E878D1EA404D}"/>
    <cellStyle name="標準 14 2 2 4" xfId="427" xr:uid="{FF5C16CA-D0BA-4C98-9432-B84824351A3C}"/>
    <cellStyle name="標準 14 2 2 4 2" xfId="1012" xr:uid="{CF46F651-D704-4093-BD82-B11D33353BD3}"/>
    <cellStyle name="標準 14 2 2 5" xfId="721" xr:uid="{A41CC590-6CFD-4178-AD46-3F26464D6E89}"/>
    <cellStyle name="標準 14 2 3" xfId="145" xr:uid="{59179263-6B8B-452E-B310-1F3F2F8C26C3}"/>
    <cellStyle name="標準 14 2 3 2" xfId="248" xr:uid="{37F39940-08A5-4429-97B2-BD1C3173D4B4}"/>
    <cellStyle name="標準 14 2 3 2 2" xfId="539" xr:uid="{711F9DFD-3445-4765-AB48-5F346754F7C1}"/>
    <cellStyle name="標準 14 2 3 2 2 2" xfId="1124" xr:uid="{380DC048-AB5F-4DFA-9288-7F43A309FB6F}"/>
    <cellStyle name="標準 14 2 3 2 3" xfId="833" xr:uid="{1359DFDB-6207-4FEF-9FD9-16EDBCC3000B}"/>
    <cellStyle name="標準 14 2 3 3" xfId="305" xr:uid="{64811CCC-4D2E-453F-BE18-4FC03AB5269A}"/>
    <cellStyle name="標準 14 2 3 3 2" xfId="596" xr:uid="{F9D07452-B18B-4DDB-A286-F7D90DD4996C}"/>
    <cellStyle name="標準 14 2 3 3 2 2" xfId="1181" xr:uid="{AB4675B7-6246-4C5C-B158-2160B4B35BA9}"/>
    <cellStyle name="標準 14 2 3 3 3" xfId="890" xr:uid="{246C823D-141F-47A4-A978-2EABBDDBD148}"/>
    <cellStyle name="標準 14 2 3 4" xfId="442" xr:uid="{EAE57851-2A86-49FA-82DB-ED67B2195042}"/>
    <cellStyle name="標準 14 2 3 4 2" xfId="1027" xr:uid="{2F39C98B-8F84-454F-82B8-91C99082FBAD}"/>
    <cellStyle name="標準 14 2 3 5" xfId="736" xr:uid="{A8C665E5-2207-4727-8B96-CEE54FDADAA0}"/>
    <cellStyle name="標準 14 2 4" xfId="200" xr:uid="{60BC8B5D-8335-4CDF-9507-BDCDD47AD942}"/>
    <cellStyle name="標準 14 2 4 2" xfId="492" xr:uid="{64D35F55-F90D-461F-B2A2-E0E19A7FF8BF}"/>
    <cellStyle name="標準 14 2 4 2 2" xfId="1077" xr:uid="{58D54E40-B606-4712-9013-D41B33DE8D55}"/>
    <cellStyle name="標準 14 2 4 3" xfId="786" xr:uid="{0DDFF4E1-B4E9-4D60-8BE1-40B0F28DF248}"/>
    <cellStyle name="標準 14 2 5" xfId="306" xr:uid="{C346AC65-3ECC-406A-82A6-A2E24B6153BF}"/>
    <cellStyle name="標準 14 2 5 2" xfId="597" xr:uid="{5E1B7B07-FE91-4C72-8936-F0C89131E78C}"/>
    <cellStyle name="標準 14 2 5 2 2" xfId="1182" xr:uid="{D1D4B4ED-ED79-413A-B708-0BAD235DF74E}"/>
    <cellStyle name="標準 14 2 5 3" xfId="891" xr:uid="{AB04E318-7DB3-48F6-B639-ED5A8239A481}"/>
    <cellStyle name="標準 14 2 6" xfId="395" xr:uid="{17F10C3E-BA6D-497E-A9D8-A87119A98D3A}"/>
    <cellStyle name="標準 14 2 6 2" xfId="980" xr:uid="{5BA5AE5F-5088-40E5-9BF4-69D7E278F99B}"/>
    <cellStyle name="標準 14 2 7" xfId="688" xr:uid="{99D6C96F-7CD7-4934-B66F-FF0A08CC9E35}"/>
    <cellStyle name="標準 14 2 8" xfId="1241" xr:uid="{8EE3E95E-29D1-43B8-B665-81FE913ACC29}"/>
    <cellStyle name="標準 14 3" xfId="124" xr:uid="{E24DE6A2-C69E-421B-BC95-64FCA264D45E}"/>
    <cellStyle name="標準 14 3 2" xfId="231" xr:uid="{3AF9F8CA-8670-420C-B415-FC7F768F4921}"/>
    <cellStyle name="標準 14 3 2 2" xfId="522" xr:uid="{A1136616-A1D1-4655-BF8B-DF8FBF105E65}"/>
    <cellStyle name="標準 14 3 2 2 2" xfId="1107" xr:uid="{A1DD9425-CB0F-4F14-9B58-5DF8E3C7639E}"/>
    <cellStyle name="標準 14 3 2 3" xfId="816" xr:uid="{5AA3E95C-DADB-4C0E-B4FC-5B659D528C73}"/>
    <cellStyle name="標準 14 3 3" xfId="307" xr:uid="{B215A9CE-BDA9-4B0C-B189-9E3C0C9F3EDE}"/>
    <cellStyle name="標準 14 3 3 2" xfId="598" xr:uid="{CF18B315-2A55-41A2-BFE0-37A19B4A5BE0}"/>
    <cellStyle name="標準 14 3 3 2 2" xfId="1183" xr:uid="{C428F15E-566B-4079-8CCC-E3975376688E}"/>
    <cellStyle name="標準 14 3 3 3" xfId="892" xr:uid="{61F454C4-6584-40BB-8F76-0CC808C62684}"/>
    <cellStyle name="標準 14 3 4" xfId="425" xr:uid="{D5C97CBC-D354-4F8E-87CC-AD54A5ABC3A7}"/>
    <cellStyle name="標準 14 3 4 2" xfId="1010" xr:uid="{33F2C6A1-9964-4688-B425-3432950D1254}"/>
    <cellStyle name="標準 14 3 5" xfId="719" xr:uid="{D17E6A5B-73C8-45D3-B8A6-8142E938596C}"/>
    <cellStyle name="標準 14 4" xfId="144" xr:uid="{CD0044CA-C38C-4857-9038-2D5D07504C53}"/>
    <cellStyle name="標準 14 4 2" xfId="247" xr:uid="{AFE22101-B3EA-4AE5-939C-42DE63D2979D}"/>
    <cellStyle name="標準 14 4 2 2" xfId="538" xr:uid="{8DBAB6BC-6724-4DDD-BF6D-E019E3A88DA6}"/>
    <cellStyle name="標準 14 4 2 2 2" xfId="1123" xr:uid="{3123F7B3-ABBD-449F-BB36-870E5E807BC1}"/>
    <cellStyle name="標準 14 4 2 3" xfId="832" xr:uid="{13DFEAE5-4A4B-4B3E-AB21-370F71584BF2}"/>
    <cellStyle name="標準 14 4 3" xfId="308" xr:uid="{22740DAE-A123-4B0C-A161-3137E0FC042F}"/>
    <cellStyle name="標準 14 4 3 2" xfId="599" xr:uid="{1CC4CD47-7304-40F2-B193-CE64C315634F}"/>
    <cellStyle name="標準 14 4 3 2 2" xfId="1184" xr:uid="{BEDA4E48-2CBF-4D47-9F72-EFEEE83C6EFF}"/>
    <cellStyle name="標準 14 4 3 3" xfId="893" xr:uid="{7020BCD7-D461-409D-95B6-38A8BC3BB1C4}"/>
    <cellStyle name="標準 14 4 4" xfId="441" xr:uid="{7B6CB593-3423-44D7-BF0D-E8636926E4F3}"/>
    <cellStyle name="標準 14 4 4 2" xfId="1026" xr:uid="{F8E2AEC7-092F-43E0-9575-F61B2D4C5E9B}"/>
    <cellStyle name="標準 14 4 5" xfId="735" xr:uid="{653DF7DA-865C-4244-B4BD-72A28FAE8EC5}"/>
    <cellStyle name="標準 14 5" xfId="198" xr:uid="{95D6FC49-576D-4526-B750-A2745BEEECBD}"/>
    <cellStyle name="標準 14 5 2" xfId="490" xr:uid="{F3176E58-6CC9-449E-BC80-BF309D2FB42C}"/>
    <cellStyle name="標準 14 5 2 2" xfId="1075" xr:uid="{213D0501-86C7-4A9A-99B5-C6C360241AEF}"/>
    <cellStyle name="標準 14 5 3" xfId="784" xr:uid="{21F8E5B6-33EA-40B9-A058-7505DC771906}"/>
    <cellStyle name="標準 14 6" xfId="309" xr:uid="{142BAEA4-714A-476A-A91F-983AD9972B63}"/>
    <cellStyle name="標準 14 6 2" xfId="600" xr:uid="{EA2717D3-8850-418A-92B2-CCAD20F06F8F}"/>
    <cellStyle name="標準 14 6 2 2" xfId="1185" xr:uid="{CB135FF9-9471-46DB-B71B-06E2426CDD2A}"/>
    <cellStyle name="標準 14 6 3" xfId="894" xr:uid="{E946DB12-FCE8-43A6-AC5E-EA442BDAD419}"/>
    <cellStyle name="標準 14 7" xfId="393" xr:uid="{A45901C9-E03A-4981-A672-CD0914DD9BE7}"/>
    <cellStyle name="標準 14 7 2" xfId="978" xr:uid="{E2CA32BE-92CF-4215-AF72-EA9B924F7DAC}"/>
    <cellStyle name="標準 14 8" xfId="686" xr:uid="{36DF8F9A-7E59-445E-9EAB-75D1856DB974}"/>
    <cellStyle name="標準 15" xfId="169" xr:uid="{D37141B4-9763-4C6F-9411-87F9C75D6E62}"/>
    <cellStyle name="標準 16" xfId="168" xr:uid="{B03CE4D5-989F-417B-A50C-1351EDC2A667}"/>
    <cellStyle name="標準 17" xfId="656" xr:uid="{590C3D6F-FCC2-4E2A-A4B7-2648588F1F81}"/>
    <cellStyle name="標準 18" xfId="28" xr:uid="{33F0B363-BC88-4D60-AF8C-3EE2C998A2E8}"/>
    <cellStyle name="標準 19" xfId="1243" xr:uid="{4C8ADB39-A7C6-43A3-9723-332DF5EF250C}"/>
    <cellStyle name="標準 19 2" xfId="1251" xr:uid="{6F880B42-1EBE-40B8-A7FD-1613D874783C}"/>
    <cellStyle name="標準 2" xfId="5" xr:uid="{3FE95C8A-B0E1-40F3-A63F-67334443F743}"/>
    <cellStyle name="標準 2 2" xfId="6" xr:uid="{A2AC71A3-D15F-450F-A71B-64BAA056329C}"/>
    <cellStyle name="標準 2 2 2" xfId="39" xr:uid="{06CC986F-C4BC-4C39-A1B7-1B79FD4A0A1F}"/>
    <cellStyle name="標準 2 2_★H25補正 ＺＥＢ 様式及び作成要領 記入例(2)　（書類関係②）システム提案概要" xfId="45" xr:uid="{11D5752A-86D1-4F3E-9118-EBA844616582}"/>
    <cellStyle name="標準 2 3" xfId="40" xr:uid="{D00EA44C-702C-46A7-A461-8FFFC4962532}"/>
    <cellStyle name="標準 2 3 2" xfId="41" xr:uid="{2C9CF843-1E61-49B0-85DC-7C3348EB9A49}"/>
    <cellStyle name="標準 2 3_★H25補正 ＺＥＢ 様式及び作成要領 記入例(2)　（書類関係②）システム提案概要" xfId="46" xr:uid="{0FD48E39-B63C-451C-BB20-53E6F1CD12D6}"/>
    <cellStyle name="標準 2 4" xfId="42" xr:uid="{C9D16256-ADBF-4DF8-9380-244EE6CA75BC}"/>
    <cellStyle name="標準 2 4 2" xfId="1254" xr:uid="{66CDD1DC-157D-4294-A837-0BEE082B2E27}"/>
    <cellStyle name="標準 2 5" xfId="52" xr:uid="{CA861B2A-2929-4C68-86F9-F7AEFEEAE8F8}"/>
    <cellStyle name="標準 2 5 2" xfId="147" xr:uid="{F522B665-BB28-4377-97B1-75B145F133BC}"/>
    <cellStyle name="標準 2 6" xfId="146" xr:uid="{D609AFD3-0D0A-465E-BB58-1D752D4E6603}"/>
    <cellStyle name="標準 2_★H25補正 ＺＥＢ 様式及び作成要領 記入例(2)　（書類関係②）システム提案概要" xfId="47" xr:uid="{42814235-377B-4FE3-B702-728BD16926D7}"/>
    <cellStyle name="標準 20" xfId="1245" xr:uid="{6BBF152C-74B5-4A3E-B0C8-E0DF404395F6}"/>
    <cellStyle name="標準 21" xfId="1258" xr:uid="{3F983842-C94A-467A-BAE0-1AE55D9E9837}"/>
    <cellStyle name="標準 3" xfId="8" xr:uid="{A334B74A-28EB-4B51-87C8-E2F6E100DA1F}"/>
    <cellStyle name="標準 3 2" xfId="43" xr:uid="{15F629E8-8713-4996-8F23-CF0F5A461D31}"/>
    <cellStyle name="標準 4" xfId="13" xr:uid="{08BF7108-4063-4109-85AD-E3880E8936EE}"/>
    <cellStyle name="標準 4 2" xfId="20" xr:uid="{0943C84C-6B34-464F-A9D2-AD0816520C49}"/>
    <cellStyle name="標準 4 2 2" xfId="22" xr:uid="{68A8078F-81BD-4123-9A8F-809544693B54}"/>
    <cellStyle name="標準 4 2 2 2" xfId="24" xr:uid="{0891B8B9-1644-4599-9491-9CABECE7E2AF}"/>
    <cellStyle name="標準 4 2 2 3" xfId="1247" xr:uid="{00C54C86-1F8B-4662-A0A3-D18E546E80DF}"/>
    <cellStyle name="標準 4 2 2 4" xfId="1250" xr:uid="{3C384E9E-2568-4296-899C-EA4CB07B3520}"/>
    <cellStyle name="標準 4 2 3" xfId="48" xr:uid="{7791C6EB-30AC-4C99-B927-C883493C6528}"/>
    <cellStyle name="標準 4 3" xfId="50" xr:uid="{9582FE28-6AF6-41FF-A3A3-B1A860EB500F}"/>
    <cellStyle name="標準 4 4" xfId="128" xr:uid="{355D3392-6C2F-45C1-8EE1-488C5C8E4A24}"/>
    <cellStyle name="標準 4 5" xfId="44" xr:uid="{286AC08D-136C-486E-95EF-7EC84103FF19}"/>
    <cellStyle name="標準 4_★H25補正 ＺＥＢ 様式及び作成要領 記入例(2)　（書類関係②）システム提案概要" xfId="49" xr:uid="{E9E912CB-49C7-4007-AE5A-9051BDB251D6}"/>
    <cellStyle name="標準 5" xfId="21" xr:uid="{3A0655E9-C869-4C97-8755-162C619640AA}"/>
    <cellStyle name="標準 5 10" xfId="366" xr:uid="{6D1B7BA1-D4A7-4518-8A25-41F3D16C3078}"/>
    <cellStyle name="標準 5 10 2" xfId="951" xr:uid="{4C2E0213-2ECA-4305-BBA2-000DA57DF134}"/>
    <cellStyle name="標準 5 11" xfId="659" xr:uid="{7AB8D868-7C68-429E-BBDC-D4D493DB8C47}"/>
    <cellStyle name="標準 5 12" xfId="53" xr:uid="{7C351AAD-F3C6-4276-99CA-4F24EEDB3836}"/>
    <cellStyle name="標準 5 2" xfId="82" xr:uid="{EFB6FBC9-7BF1-4EC4-BF36-0E35DB62329B}"/>
    <cellStyle name="標準 5 2 2" xfId="123" xr:uid="{5C813B82-F2BB-4B9E-934F-996B1D2AED69}"/>
    <cellStyle name="標準 5 2 2 2" xfId="230" xr:uid="{7B908759-2F5B-4737-8F96-22DECFF2BB02}"/>
    <cellStyle name="標準 5 2 2 2 2" xfId="521" xr:uid="{394AE9F6-4096-4AB7-8F49-94F3521BDDAA}"/>
    <cellStyle name="標準 5 2 2 2 2 2" xfId="1106" xr:uid="{B0161264-8E5E-4336-8FBF-25A5D370DDD7}"/>
    <cellStyle name="標準 5 2 2 2 3" xfId="815" xr:uid="{94191FA3-F1B1-41E1-A386-B9EEFF3D772A}"/>
    <cellStyle name="標準 5 2 2 3" xfId="310" xr:uid="{2D3EF72D-C402-4549-9B82-09D1265B5BAC}"/>
    <cellStyle name="標準 5 2 2 3 2" xfId="601" xr:uid="{1B5812A0-069F-4CBA-B653-8E299BCFEFD6}"/>
    <cellStyle name="標準 5 2 2 3 2 2" xfId="1186" xr:uid="{87D5BF92-935A-45F6-8DCB-FC4D87CE440B}"/>
    <cellStyle name="標準 5 2 2 3 3" xfId="895" xr:uid="{D3AD83BB-6BAA-4987-BE2A-FCF9F1584F76}"/>
    <cellStyle name="標準 5 2 2 4" xfId="424" xr:uid="{97E825D0-7EA1-4883-8A79-9365317B4C58}"/>
    <cellStyle name="標準 5 2 2 4 2" xfId="1009" xr:uid="{2BDA1AF4-7A03-4D22-9F72-5BE7B2B5AF10}"/>
    <cellStyle name="標準 5 2 2 5" xfId="718" xr:uid="{291DB8D5-6EC5-4A67-BEBE-3DD81519AF8C}"/>
    <cellStyle name="標準 5 2 3" xfId="149" xr:uid="{1D96E7CE-53A3-4D27-9165-0684A1D84904}"/>
    <cellStyle name="標準 5 2 3 2" xfId="249" xr:uid="{4F8DC8EB-6C33-4E75-A8FE-0A011A07B1C2}"/>
    <cellStyle name="標準 5 2 3 2 2" xfId="540" xr:uid="{9A7F6C8E-DE51-4B73-846F-48E2740AEF18}"/>
    <cellStyle name="標準 5 2 3 2 2 2" xfId="1125" xr:uid="{91007AF1-5238-4924-BEBB-2B54E724C144}"/>
    <cellStyle name="標準 5 2 3 2 3" xfId="834" xr:uid="{9C4FBA71-A819-404D-8002-FF60D49AEC47}"/>
    <cellStyle name="標準 5 2 3 3" xfId="311" xr:uid="{06D721BD-D894-463D-8DDA-7617314BF99C}"/>
    <cellStyle name="標準 5 2 3 3 2" xfId="602" xr:uid="{0492D801-3133-496D-B030-90444620637A}"/>
    <cellStyle name="標準 5 2 3 3 2 2" xfId="1187" xr:uid="{25C0D73E-4227-41EB-BCC3-FDDFF2B304EF}"/>
    <cellStyle name="標準 5 2 3 3 3" xfId="896" xr:uid="{73B52FE5-5413-467D-B24A-47CBD8657648}"/>
    <cellStyle name="標準 5 2 3 4" xfId="443" xr:uid="{63CEB8DF-270B-4519-94C0-BB9244A735A2}"/>
    <cellStyle name="標準 5 2 3 4 2" xfId="1028" xr:uid="{91F12BB0-3BEE-4183-978C-138C3C845D0F}"/>
    <cellStyle name="標準 5 2 3 5" xfId="737" xr:uid="{0D4D554D-81CD-438A-ACB0-BC0B02A8568C}"/>
    <cellStyle name="標準 5 2 4" xfId="197" xr:uid="{1F88BE10-D2BC-4FC6-9793-9F8E78BF07D3}"/>
    <cellStyle name="標準 5 2 4 2" xfId="489" xr:uid="{0E1A0E66-7874-49C5-9C95-569A324AF6D8}"/>
    <cellStyle name="標準 5 2 4 2 2" xfId="1074" xr:uid="{B6F8F3D9-7783-41D6-8C93-E1D06F7F2F56}"/>
    <cellStyle name="標準 5 2 4 3" xfId="783" xr:uid="{D07AA3B2-DA9A-4FFC-BB63-D2E3D2319054}"/>
    <cellStyle name="標準 5 2 5" xfId="312" xr:uid="{39EC181F-6FFA-4A7F-A9CA-DFDDE441FF66}"/>
    <cellStyle name="標準 5 2 5 2" xfId="603" xr:uid="{831590EB-231D-4F23-8E18-9E0E02A9B541}"/>
    <cellStyle name="標準 5 2 5 2 2" xfId="1188" xr:uid="{C8639C1C-9431-478B-91D8-E9E5BDE7DB2A}"/>
    <cellStyle name="標準 5 2 5 3" xfId="897" xr:uid="{8285F2C6-40FA-4CEA-81E2-405D7ECEC234}"/>
    <cellStyle name="標準 5 2 6" xfId="392" xr:uid="{DDB61C9A-1CDB-4EDB-9371-88294828C4FD}"/>
    <cellStyle name="標準 5 2 6 2" xfId="977" xr:uid="{F23F8C23-CACF-483F-AECB-B5689C6DD1AF}"/>
    <cellStyle name="標準 5 2 7" xfId="685" xr:uid="{6C921434-D40E-445D-BF3C-03BD381D7BFB}"/>
    <cellStyle name="標準 5 3" xfId="69" xr:uid="{A0A8BF42-45D5-45F9-A7B0-44FE31797FA0}"/>
    <cellStyle name="標準 5 3 2" xfId="110" xr:uid="{C7CB6F97-B029-400B-9558-032D664CC027}"/>
    <cellStyle name="標準 5 3 2 2" xfId="217" xr:uid="{FD3E94BA-1D9F-43B3-8FF0-75BBD4768D92}"/>
    <cellStyle name="標準 5 3 2 2 2" xfId="508" xr:uid="{2283425C-CB4B-4A2B-A865-87B6D6758114}"/>
    <cellStyle name="標準 5 3 2 2 2 2" xfId="1093" xr:uid="{B8848849-D93C-43E1-A7B9-596D961C289B}"/>
    <cellStyle name="標準 5 3 2 2 3" xfId="802" xr:uid="{D142EEF4-8A13-4F6F-99F5-6D1961551C02}"/>
    <cellStyle name="標準 5 3 2 3" xfId="313" xr:uid="{E3005BB8-F150-4AD1-8085-2246D857ACB9}"/>
    <cellStyle name="標準 5 3 2 3 2" xfId="604" xr:uid="{6312C669-24F8-4FC9-8B15-A61C19D289FE}"/>
    <cellStyle name="標準 5 3 2 3 2 2" xfId="1189" xr:uid="{0B91E504-B154-4417-B35C-2F64DF8F4B39}"/>
    <cellStyle name="標準 5 3 2 3 3" xfId="898" xr:uid="{956ABA0B-88CC-48C6-A290-0A44D68CD506}"/>
    <cellStyle name="標準 5 3 2 4" xfId="411" xr:uid="{E5A25CEA-DD29-4A74-BE9A-A35E4CD4F833}"/>
    <cellStyle name="標準 5 3 2 4 2" xfId="996" xr:uid="{7584FDEF-22BF-47A3-A956-75DA6FF5790F}"/>
    <cellStyle name="標準 5 3 2 5" xfId="705" xr:uid="{C72D0F01-580E-45AD-BB76-52ED5534912F}"/>
    <cellStyle name="標準 5 3 3" xfId="150" xr:uid="{72C7A3E1-2274-42A7-BA2E-12D8AC406DAE}"/>
    <cellStyle name="標準 5 3 3 2" xfId="250" xr:uid="{14946D06-BF13-4045-90B8-DB7175FB7F16}"/>
    <cellStyle name="標準 5 3 3 2 2" xfId="541" xr:uid="{064ED806-2F05-4F6B-8BA9-EEE596D63B7D}"/>
    <cellStyle name="標準 5 3 3 2 2 2" xfId="1126" xr:uid="{3A4000E8-4D54-4785-AF01-DB2DEAE5D388}"/>
    <cellStyle name="標準 5 3 3 2 3" xfId="835" xr:uid="{F8BC0F62-1FA4-45DF-A2A2-F10C1FFD42CE}"/>
    <cellStyle name="標準 5 3 3 3" xfId="314" xr:uid="{26095779-CCC8-4156-9DF7-97154FCBDDD2}"/>
    <cellStyle name="標準 5 3 3 3 2" xfId="605" xr:uid="{32EFA029-28B1-4A02-BAA0-0456A07D985D}"/>
    <cellStyle name="標準 5 3 3 3 2 2" xfId="1190" xr:uid="{A8DE1C41-75D5-4DD9-B542-FA77E46CA246}"/>
    <cellStyle name="標準 5 3 3 3 3" xfId="899" xr:uid="{7CB776FB-3CA2-4EA2-A8E3-9725D12D5310}"/>
    <cellStyle name="標準 5 3 3 4" xfId="444" xr:uid="{2F906139-15C0-4E22-AB13-115C42CDA31B}"/>
    <cellStyle name="標準 5 3 3 4 2" xfId="1029" xr:uid="{E063D291-B37E-4C7E-9F76-13E997142C30}"/>
    <cellStyle name="標準 5 3 3 5" xfId="738" xr:uid="{5F8CA8B1-472A-4CF9-9BE6-B956519502BA}"/>
    <cellStyle name="標準 5 3 4" xfId="184" xr:uid="{A0263A3D-60B3-4DFA-BAB0-70B500956209}"/>
    <cellStyle name="標準 5 3 4 2" xfId="476" xr:uid="{433C15BF-B474-4E03-B187-5FE5D9DC444F}"/>
    <cellStyle name="標準 5 3 4 2 2" xfId="1061" xr:uid="{C5CC9365-0962-46BC-A1DC-821C3B95AB7A}"/>
    <cellStyle name="標準 5 3 4 3" xfId="770" xr:uid="{FC723BB7-D640-4651-B7C5-A94A2039D84D}"/>
    <cellStyle name="標準 5 3 5" xfId="315" xr:uid="{1DDB1C60-F828-4573-A9A4-3C7A19E575D5}"/>
    <cellStyle name="標準 5 3 5 2" xfId="606" xr:uid="{357E7201-FCB3-42F7-B04F-EFC12B985ED8}"/>
    <cellStyle name="標準 5 3 5 2 2" xfId="1191" xr:uid="{D8BADCFA-CDB0-4A71-9BAE-B87AF7FE3995}"/>
    <cellStyle name="標準 5 3 5 3" xfId="900" xr:uid="{0D6C6828-FBB4-4B38-A59C-AF1223391BEC}"/>
    <cellStyle name="標準 5 3 6" xfId="379" xr:uid="{46BEECF5-26F3-4048-893E-EF2D415EC205}"/>
    <cellStyle name="標準 5 3 6 2" xfId="964" xr:uid="{33326759-22C0-49A4-B5BA-38A8F94CA6D5}"/>
    <cellStyle name="標準 5 3 7" xfId="672" xr:uid="{DB33B652-41E7-4F65-810D-0A395ABE0BA4}"/>
    <cellStyle name="標準 5 4" xfId="92" xr:uid="{249323B1-6DA4-4C8C-A3B3-C5ADBA689951}"/>
    <cellStyle name="標準 5 4 2" xfId="125" xr:uid="{3430ECF2-591D-40EF-B7EC-3A3E950C9741}"/>
    <cellStyle name="標準 5 4 2 2" xfId="232" xr:uid="{4BB2981F-BD04-498E-899C-2EAFEE6E848B}"/>
    <cellStyle name="標準 5 4 2 2 2" xfId="523" xr:uid="{67D48C0A-7948-4CDC-BE8C-5DB8C5F684FA}"/>
    <cellStyle name="標準 5 4 2 2 2 2" xfId="1108" xr:uid="{52F1F88C-85A0-4AEA-9CE6-F08C72ACF6E7}"/>
    <cellStyle name="標準 5 4 2 2 3" xfId="817" xr:uid="{4F325C24-9ABC-4870-9611-2306C8249DD7}"/>
    <cellStyle name="標準 5 4 2 3" xfId="316" xr:uid="{21D04DA1-2747-4C25-825E-814930642248}"/>
    <cellStyle name="標準 5 4 2 3 2" xfId="607" xr:uid="{CE951F1C-4919-4A9F-BE42-1127F686CF3D}"/>
    <cellStyle name="標準 5 4 2 3 2 2" xfId="1192" xr:uid="{F151445F-E944-418A-91A6-9AD0E135CDC3}"/>
    <cellStyle name="標準 5 4 2 3 3" xfId="901" xr:uid="{5FB30266-82F4-4074-919E-B183EE8DDA84}"/>
    <cellStyle name="標準 5 4 2 4" xfId="426" xr:uid="{2CA4623E-A1FD-4F58-BAE6-B338301D244D}"/>
    <cellStyle name="標準 5 4 2 4 2" xfId="1011" xr:uid="{196C42EB-C4D6-4CC4-BC8A-4864A47D07BB}"/>
    <cellStyle name="標準 5 4 2 5" xfId="720" xr:uid="{132C61E4-F95A-417D-ABE8-AAB44728BDE2}"/>
    <cellStyle name="標準 5 4 3" xfId="151" xr:uid="{FC80BE1B-1A73-4255-BB9D-0F9BDA36F89F}"/>
    <cellStyle name="標準 5 4 3 2" xfId="251" xr:uid="{E639B208-F17E-44B5-9C41-7724A6179902}"/>
    <cellStyle name="標準 5 4 3 2 2" xfId="542" xr:uid="{D036681D-BEF1-4AEE-99A8-6FE394D1E47B}"/>
    <cellStyle name="標準 5 4 3 2 2 2" xfId="1127" xr:uid="{603F0A99-525E-46CF-BE9F-6B560557B4B3}"/>
    <cellStyle name="標準 5 4 3 2 3" xfId="836" xr:uid="{1E750A14-BE36-47AC-BE1B-9324285E1686}"/>
    <cellStyle name="標準 5 4 3 3" xfId="317" xr:uid="{79D06406-8B2A-47F6-A85F-EC86EECCFD99}"/>
    <cellStyle name="標準 5 4 3 3 2" xfId="608" xr:uid="{E2E4D80D-8D27-45BC-8B3C-FD2D74E816AA}"/>
    <cellStyle name="標準 5 4 3 3 2 2" xfId="1193" xr:uid="{C49C9FFF-A47D-4EA1-8312-5263521815D0}"/>
    <cellStyle name="標準 5 4 3 3 3" xfId="902" xr:uid="{EF6F977B-D0FF-471F-B95E-FB341182CE40}"/>
    <cellStyle name="標準 5 4 3 4" xfId="445" xr:uid="{E814432A-85B4-42E2-8884-94CDF4FA2C90}"/>
    <cellStyle name="標準 5 4 3 4 2" xfId="1030" xr:uid="{D5B1DE49-1078-45EF-9914-4766CDEF54C1}"/>
    <cellStyle name="標準 5 4 3 5" xfId="739" xr:uid="{E3E38818-D7EE-4F43-8900-5D041ED3B30D}"/>
    <cellStyle name="標準 5 4 4" xfId="199" xr:uid="{3DBD7878-395F-441D-8118-DBE326F1AFA6}"/>
    <cellStyle name="標準 5 4 4 2" xfId="491" xr:uid="{70B5FF41-ECFC-4B71-80D1-02434E522105}"/>
    <cellStyle name="標準 5 4 4 2 2" xfId="1076" xr:uid="{AAEC89AF-49D1-4488-BF6A-2B39991BAC8F}"/>
    <cellStyle name="標準 5 4 4 3" xfId="785" xr:uid="{35CE0841-1005-42A4-98B9-850FD7052EE7}"/>
    <cellStyle name="標準 5 4 5" xfId="318" xr:uid="{7BA07C34-30E7-4079-964E-8E3D767A86E5}"/>
    <cellStyle name="標準 5 4 5 2" xfId="609" xr:uid="{7893F7B8-890C-4C97-9D0A-EE739601E090}"/>
    <cellStyle name="標準 5 4 5 2 2" xfId="1194" xr:uid="{39B4FF18-C8C1-40AE-A5C1-B4E51F1EF693}"/>
    <cellStyle name="標準 5 4 5 3" xfId="903" xr:uid="{A70D2013-07D4-438A-9FA3-8150C9679181}"/>
    <cellStyle name="標準 5 4 6" xfId="394" xr:uid="{8D165A7B-995C-41D3-A93B-EA31777894A9}"/>
    <cellStyle name="標準 5 4 6 2" xfId="979" xr:uid="{D25A33B7-CC58-45B2-8FAC-3C56284D12CF}"/>
    <cellStyle name="標準 5 4 7" xfId="687" xr:uid="{4D3097A2-C148-4DB0-BA3B-126FFB85FA53}"/>
    <cellStyle name="標準 5 5" xfId="32" xr:uid="{21FADC72-0CE8-4060-8518-C0AD66B7ABC2}"/>
    <cellStyle name="標準 5 5 2" xfId="127" xr:uid="{51225C57-61BC-4E6F-9EE5-EA06DEA96307}"/>
    <cellStyle name="標準 5 5 2 2" xfId="153" xr:uid="{A486E499-9940-4D56-8BFF-706A537FF762}"/>
    <cellStyle name="標準 5 5 2 2 2" xfId="253" xr:uid="{A858CA47-92B1-40A6-8DC4-DFECFCE03225}"/>
    <cellStyle name="標準 5 5 2 2 2 2" xfId="544" xr:uid="{597679BA-402E-4C0F-BCF7-FA708FD1F629}"/>
    <cellStyle name="標準 5 5 2 2 2 2 2" xfId="1129" xr:uid="{6C2C0FD2-0978-4E50-98E6-BB13B7D6F31E}"/>
    <cellStyle name="標準 5 5 2 2 2 3" xfId="838" xr:uid="{B2AE7164-2F07-421B-AB10-F0B6FFD49A6C}"/>
    <cellStyle name="標準 5 5 2 2 3" xfId="319" xr:uid="{28550420-76A2-4401-9741-062E73083FB5}"/>
    <cellStyle name="標準 5 5 2 2 3 2" xfId="610" xr:uid="{59456458-4D67-44E0-BD9D-77790CEDCEBB}"/>
    <cellStyle name="標準 5 5 2 2 3 2 2" xfId="1195" xr:uid="{53CFD728-952A-43BD-89B6-4C71B28D44BF}"/>
    <cellStyle name="標準 5 5 2 2 3 3" xfId="904" xr:uid="{9D991289-0D99-4387-A38D-9F58FFA24F93}"/>
    <cellStyle name="標準 5 5 2 2 4" xfId="447" xr:uid="{0EF3896C-836E-4B57-A9DC-FE59C465BB31}"/>
    <cellStyle name="標準 5 5 2 2 4 2" xfId="1032" xr:uid="{6F264342-1504-4229-A72C-38CF5F2C42D1}"/>
    <cellStyle name="標準 5 5 2 2 5" xfId="741" xr:uid="{B9157DD1-73D0-4386-B489-13D3D065ACC5}"/>
    <cellStyle name="標準 5 5 2 3" xfId="234" xr:uid="{016F111C-363B-4F3C-9245-1880714B88B4}"/>
    <cellStyle name="標準 5 5 2 3 2" xfId="525" xr:uid="{F6CD09AD-8E4C-4842-B062-9E5FF852235A}"/>
    <cellStyle name="標準 5 5 2 3 2 2" xfId="1110" xr:uid="{B291C747-02F6-4052-A975-5B26D65515F8}"/>
    <cellStyle name="標準 5 5 2 3 3" xfId="819" xr:uid="{F24410E4-4F4D-4EBA-8CED-FC6E2F609788}"/>
    <cellStyle name="標準 5 5 2 4" xfId="320" xr:uid="{20BB6388-5797-4E92-9316-E24933F36B1D}"/>
    <cellStyle name="標準 5 5 2 4 2" xfId="611" xr:uid="{48708410-74DE-4EDA-AAF8-E79B2DD0C4F3}"/>
    <cellStyle name="標準 5 5 2 4 2 2" xfId="1196" xr:uid="{CEF0727B-1F2D-4CA4-A166-E468509F14FE}"/>
    <cellStyle name="標準 5 5 2 4 3" xfId="905" xr:uid="{6642F7DE-A36F-4431-9CB7-7E09374C11F6}"/>
    <cellStyle name="標準 5 5 2 5" xfId="428" xr:uid="{18208E21-24F3-42BD-A4EB-C744894D01F5}"/>
    <cellStyle name="標準 5 5 2 5 2" xfId="1013" xr:uid="{9621F33A-998B-4A04-9439-2228F9F5F23A}"/>
    <cellStyle name="標準 5 5 2 6" xfId="722" xr:uid="{6E628CBB-654C-445E-86D9-45AA294DAA0E}"/>
    <cellStyle name="標準 5 5 3" xfId="154" xr:uid="{E6974615-3207-4B17-92AC-5C3741E743EF}"/>
    <cellStyle name="標準 5 5 3 2" xfId="254" xr:uid="{AD6E3203-44AE-49BF-B031-8F66891348E9}"/>
    <cellStyle name="標準 5 5 3 2 2" xfId="545" xr:uid="{0F7EDD34-2F75-48C5-A737-8BA293E944CD}"/>
    <cellStyle name="標準 5 5 3 2 2 2" xfId="1130" xr:uid="{F0556712-B841-499F-8F2A-D5121B5C28FC}"/>
    <cellStyle name="標準 5 5 3 2 3" xfId="839" xr:uid="{F9C6D0B0-F073-43FF-9E9B-9E91C2D9FD8C}"/>
    <cellStyle name="標準 5 5 3 3" xfId="321" xr:uid="{91DF56FF-0BB0-427D-80ED-8EAD3D1E54C7}"/>
    <cellStyle name="標準 5 5 3 3 2" xfId="612" xr:uid="{659F5F0E-E0B6-4B06-8EC4-83BC09EEC8B5}"/>
    <cellStyle name="標準 5 5 3 3 2 2" xfId="1197" xr:uid="{5FC33186-D2AC-45A4-8EDE-23AAC421CABC}"/>
    <cellStyle name="標準 5 5 3 3 3" xfId="906" xr:uid="{5AA931CE-89CA-47A2-A1FD-681D5B755018}"/>
    <cellStyle name="標準 5 5 3 4" xfId="448" xr:uid="{52314EF5-4791-439D-9942-C3A731853FAB}"/>
    <cellStyle name="標準 5 5 3 4 2" xfId="1033" xr:uid="{3D0C9058-E900-4277-A640-CA0E5E3ACC86}"/>
    <cellStyle name="標準 5 5 3 5" xfId="742" xr:uid="{4B2CE1E6-030A-4383-B545-DF75A9CD8BE2}"/>
    <cellStyle name="標準 5 5 4" xfId="152" xr:uid="{CDB89992-A040-4FAC-ADD5-0638EDFED5AA}"/>
    <cellStyle name="標準 5 5 4 2" xfId="252" xr:uid="{49973506-81AD-45E3-AD4F-073E720E4D84}"/>
    <cellStyle name="標準 5 5 4 2 2" xfId="543" xr:uid="{EFBE7121-2541-4A54-BBF0-FB8A81DFBCD3}"/>
    <cellStyle name="標準 5 5 4 2 2 2" xfId="1128" xr:uid="{FDB46953-9BCE-4974-B749-2EE0CF96D20D}"/>
    <cellStyle name="標準 5 5 4 2 3" xfId="837" xr:uid="{5CC78E5C-5290-4D0F-8966-E38C1625B758}"/>
    <cellStyle name="標準 5 5 4 3" xfId="322" xr:uid="{5D9A8BA2-A595-4BA3-9623-97F53558C42D}"/>
    <cellStyle name="標準 5 5 4 3 2" xfId="613" xr:uid="{0E497A58-1301-4393-8731-432A965096BE}"/>
    <cellStyle name="標準 5 5 4 3 2 2" xfId="1198" xr:uid="{49DDE360-4C0E-4321-B4D1-12FBE30CE95A}"/>
    <cellStyle name="標準 5 5 4 3 3" xfId="907" xr:uid="{A9888C6E-C3B5-4C22-882C-B3C14F855228}"/>
    <cellStyle name="標準 5 5 4 4" xfId="446" xr:uid="{8B9EE676-6406-469D-BDC1-965C60C2638C}"/>
    <cellStyle name="標準 5 5 4 4 2" xfId="1031" xr:uid="{08335F20-5A55-4290-9F8C-EB95C0D3A2A2}"/>
    <cellStyle name="標準 5 5 4 5" xfId="740" xr:uid="{53439191-3C66-443B-BAED-84E55E029DBB}"/>
    <cellStyle name="標準 5 5 5" xfId="201" xr:uid="{F80EBEAF-E6AC-463D-947B-17FCE75B1D46}"/>
    <cellStyle name="標準 5 5 5 2" xfId="493" xr:uid="{23FEF1E7-02E8-4A6E-8EB6-29C55D0F8283}"/>
    <cellStyle name="標準 5 5 5 2 2" xfId="1078" xr:uid="{CD3FD2E7-2724-4886-8EE3-F75A16B9AB76}"/>
    <cellStyle name="標準 5 5 5 3" xfId="787" xr:uid="{9FB3CE89-AF5A-456A-81E9-0AC9D0504C81}"/>
    <cellStyle name="標準 5 5 6" xfId="323" xr:uid="{BC67AB76-7E3D-49D0-86C2-174B0D64461E}"/>
    <cellStyle name="標準 5 5 6 2" xfId="614" xr:uid="{234812F5-E06E-4950-B790-61F8B355C011}"/>
    <cellStyle name="標準 5 5 6 2 2" xfId="1199" xr:uid="{CD95EF76-082A-4019-A41B-582566833DDD}"/>
    <cellStyle name="標準 5 5 6 3" xfId="908" xr:uid="{F57ADA02-C0AF-4C4B-83D6-523B38A9A2A6}"/>
    <cellStyle name="標準 5 5 7" xfId="396" xr:uid="{9FE59838-3E23-410D-AF4D-B856D2C93390}"/>
    <cellStyle name="標準 5 5 7 2" xfId="981" xr:uid="{F0E711E3-64C4-40E1-AC07-A9B93FE7D27E}"/>
    <cellStyle name="標準 5 5 8" xfId="689" xr:uid="{ED97922B-31E0-439F-9080-5227CC756449}"/>
    <cellStyle name="標準 5 6" xfId="97" xr:uid="{AF329079-605C-4833-97FD-69948591BC4D}"/>
    <cellStyle name="標準 5 6 2" xfId="204" xr:uid="{4DF7745A-C399-453D-936D-4F5B93E3475A}"/>
    <cellStyle name="標準 5 6 2 2" xfId="495" xr:uid="{3BC8E5E0-3258-4841-8556-33977AD334DF}"/>
    <cellStyle name="標準 5 6 2 2 2" xfId="1080" xr:uid="{4ABE1AF6-2CBE-4B4E-8C72-1164B6CB69AC}"/>
    <cellStyle name="標準 5 6 2 3" xfId="789" xr:uid="{A87A3951-555A-4112-AA4A-B620E59EC12C}"/>
    <cellStyle name="標準 5 6 3" xfId="324" xr:uid="{BBCF9EA2-9295-4BD5-A8A8-3CCF8F9B6F3F}"/>
    <cellStyle name="標準 5 6 3 2" xfId="615" xr:uid="{29E165A4-046F-43F4-BBCF-E8CD2726EF23}"/>
    <cellStyle name="標準 5 6 3 2 2" xfId="1200" xr:uid="{D40D010E-6513-4D83-A6CE-4218E669DC98}"/>
    <cellStyle name="標準 5 6 3 3" xfId="909" xr:uid="{F31597CE-920D-4A34-BBDE-4DD2809D42A3}"/>
    <cellStyle name="標準 5 6 4" xfId="398" xr:uid="{27CA52AB-64BB-4E74-A487-5436CBB71176}"/>
    <cellStyle name="標準 5 6 4 2" xfId="983" xr:uid="{B26607BB-6D5A-4967-9F6C-88376E82E222}"/>
    <cellStyle name="標準 5 6 5" xfId="692" xr:uid="{C08354AA-3E0E-4CEF-93DB-4462045A9956}"/>
    <cellStyle name="標準 5 7" xfId="148" xr:uid="{61C6C966-6FA5-4E8E-BB79-6B823667F376}"/>
    <cellStyle name="標準 5 8" xfId="171" xr:uid="{EE4D2BA6-1C02-4864-ABE8-B49BC7364BA7}"/>
    <cellStyle name="標準 5 8 2" xfId="463" xr:uid="{ACD40DD2-1B43-4139-9B1D-A03671C8C58B}"/>
    <cellStyle name="標準 5 8 2 2" xfId="1048" xr:uid="{1A1792EC-9FA1-4409-A8F8-4680A90482E7}"/>
    <cellStyle name="標準 5 8 3" xfId="757" xr:uid="{1D6B2DEB-F18B-4FA0-9D25-9BA071730B74}"/>
    <cellStyle name="標準 5 9" xfId="325" xr:uid="{0DEE1A27-580C-4AFA-AC80-7CCDDC530968}"/>
    <cellStyle name="標準 5 9 2" xfId="616" xr:uid="{09DB6151-B1B5-4FFA-A793-E98E953B5D46}"/>
    <cellStyle name="標準 5 9 2 2" xfId="1201" xr:uid="{5FAD183A-54BD-4939-8BCF-37A9BE553648}"/>
    <cellStyle name="標準 5 9 3" xfId="910" xr:uid="{41FE6E78-3F0A-4227-A37A-AC06B3135C7E}"/>
    <cellStyle name="標準 6" xfId="27" xr:uid="{FC9BF3D6-75E4-4B44-A81E-7EC2343380A5}"/>
    <cellStyle name="標準 6 10" xfId="54" xr:uid="{EC09C998-0C6B-4EED-A038-7383EB9396A6}"/>
    <cellStyle name="標準 6 2" xfId="81" xr:uid="{494CDFD1-301A-4556-9D2E-948421B3B72B}"/>
    <cellStyle name="標準 6 2 2" xfId="122" xr:uid="{F277671C-E047-4447-9A52-072CBA4CF4FE}"/>
    <cellStyle name="標準 6 2 2 2" xfId="229" xr:uid="{DEB4AADD-3174-43E6-8AC2-6D43A4716C1E}"/>
    <cellStyle name="標準 6 2 2 2 2" xfId="520" xr:uid="{4B6AD4D9-50D2-4CBC-AC4B-1A97FBC568D3}"/>
    <cellStyle name="標準 6 2 2 2 2 2" xfId="1105" xr:uid="{47E22B3C-816B-47AE-817D-CE464BC606DA}"/>
    <cellStyle name="標準 6 2 2 2 3" xfId="814" xr:uid="{410C9CE0-448B-4E6E-B6F6-D2E10BDADEA1}"/>
    <cellStyle name="標準 6 2 2 3" xfId="326" xr:uid="{17496FAF-EDC7-4754-A211-2362BFA23B36}"/>
    <cellStyle name="標準 6 2 2 3 2" xfId="617" xr:uid="{C3E64F7F-C057-4079-B4E5-764907A6740B}"/>
    <cellStyle name="標準 6 2 2 3 2 2" xfId="1202" xr:uid="{26146008-B922-495D-8999-6922393B1203}"/>
    <cellStyle name="標準 6 2 2 3 3" xfId="911" xr:uid="{EE3F495F-EF7A-4CBA-8EDE-737F5B7E85F3}"/>
    <cellStyle name="標準 6 2 2 4" xfId="423" xr:uid="{53E02F95-0D6D-4F75-80D7-2FDFECB9CE6A}"/>
    <cellStyle name="標準 6 2 2 4 2" xfId="1008" xr:uid="{3E2B721B-FD7E-41DA-ADB4-01A0C12DECAC}"/>
    <cellStyle name="標準 6 2 2 5" xfId="717" xr:uid="{763BD6A7-3BC6-4CBD-AE82-CA64AB8FD02A}"/>
    <cellStyle name="標準 6 2 3" xfId="156" xr:uid="{4944DB51-371B-45A3-A472-4B31E5FE4DE6}"/>
    <cellStyle name="標準 6 2 3 2" xfId="256" xr:uid="{89E94AC1-1D6E-4523-8842-DE448AD258C2}"/>
    <cellStyle name="標準 6 2 3 2 2" xfId="547" xr:uid="{16955407-EED3-4233-96BC-AEF719D3975A}"/>
    <cellStyle name="標準 6 2 3 2 2 2" xfId="1132" xr:uid="{3433F553-3C79-4D05-87C7-6C2DE1DA0613}"/>
    <cellStyle name="標準 6 2 3 2 3" xfId="841" xr:uid="{3C59D8B8-8D9C-467E-91E4-5B452DF1901F}"/>
    <cellStyle name="標準 6 2 3 3" xfId="327" xr:uid="{9E47C577-E708-450F-9D09-F1610F8766EC}"/>
    <cellStyle name="標準 6 2 3 3 2" xfId="618" xr:uid="{5B094BBE-5CCC-4494-A443-F20D575FEFD3}"/>
    <cellStyle name="標準 6 2 3 3 2 2" xfId="1203" xr:uid="{B78D4BB5-AAF4-40A2-9907-8CF02607F685}"/>
    <cellStyle name="標準 6 2 3 3 3" xfId="912" xr:uid="{0224C8FF-24E1-4DDC-BB63-0B5135F55E72}"/>
    <cellStyle name="標準 6 2 3 4" xfId="450" xr:uid="{4D6E6801-408F-46BE-A4A3-C5E26BB762F3}"/>
    <cellStyle name="標準 6 2 3 4 2" xfId="1035" xr:uid="{B958EDC8-3906-42F3-A720-711E935FD507}"/>
    <cellStyle name="標準 6 2 3 5" xfId="744" xr:uid="{6F9CAF7F-0F71-476E-A432-937094F7E06C}"/>
    <cellStyle name="標準 6 2 4" xfId="196" xr:uid="{0603F710-7ECA-4AB9-8A8E-7AD8C42CF126}"/>
    <cellStyle name="標準 6 2 4 2" xfId="488" xr:uid="{F26B600A-F53C-4ABE-B5B1-CB13ED90C988}"/>
    <cellStyle name="標準 6 2 4 2 2" xfId="1073" xr:uid="{F48FF2C6-52B4-48EA-8C72-4217EBCF9B93}"/>
    <cellStyle name="標準 6 2 4 3" xfId="782" xr:uid="{898CA540-167A-43FF-84CE-19F46B0FD2BB}"/>
    <cellStyle name="標準 6 2 5" xfId="328" xr:uid="{AC800E89-8A34-4D83-9D44-AA6A8A3BE437}"/>
    <cellStyle name="標準 6 2 5 2" xfId="619" xr:uid="{F7179A66-41BE-48D2-B8A2-E1A8541439B2}"/>
    <cellStyle name="標準 6 2 5 2 2" xfId="1204" xr:uid="{418A0EB2-3167-484C-8DEF-3B200EB788C7}"/>
    <cellStyle name="標準 6 2 5 3" xfId="913" xr:uid="{8C2501E3-0D32-4A4D-ADB4-ABCCE61B4196}"/>
    <cellStyle name="標準 6 2 6" xfId="391" xr:uid="{49151EFE-BA1A-4CA1-A37D-AC50BDE96DBB}"/>
    <cellStyle name="標準 6 2 6 2" xfId="976" xr:uid="{41E8080B-CC12-4DA7-B2FF-CB24F01CAEE4}"/>
    <cellStyle name="標準 6 2 7" xfId="684" xr:uid="{CEA16601-F768-42EA-953D-2F5EED8BDF9C}"/>
    <cellStyle name="標準 6 3" xfId="70" xr:uid="{7A7BD1B1-CB4C-44DB-B226-A3BAFE613824}"/>
    <cellStyle name="標準 6 3 2" xfId="111" xr:uid="{9CEE299A-42F7-4A46-B5CB-34711FF2927B}"/>
    <cellStyle name="標準 6 3 2 2" xfId="218" xr:uid="{C0689FA1-221F-40FB-872C-E7B3E3D65A27}"/>
    <cellStyle name="標準 6 3 2 2 2" xfId="509" xr:uid="{FB85431C-307C-4B37-8ED9-F8C25F91F9E7}"/>
    <cellStyle name="標準 6 3 2 2 2 2" xfId="1094" xr:uid="{BD262410-69BD-4E6C-A703-BAC610747D39}"/>
    <cellStyle name="標準 6 3 2 2 3" xfId="803" xr:uid="{67216FE4-072F-4E27-ADB3-E2551402726D}"/>
    <cellStyle name="標準 6 3 2 3" xfId="329" xr:uid="{764E0A9F-0BB4-4542-8802-1913F03303A1}"/>
    <cellStyle name="標準 6 3 2 3 2" xfId="620" xr:uid="{48091A14-CCD0-4ED6-A808-DF0EB31E9FD7}"/>
    <cellStyle name="標準 6 3 2 3 2 2" xfId="1205" xr:uid="{9C585F51-7358-489F-B030-D534AB379F69}"/>
    <cellStyle name="標準 6 3 2 3 3" xfId="914" xr:uid="{34AA80D1-0AD0-4F7C-BA6D-A51CB90C5B3E}"/>
    <cellStyle name="標準 6 3 2 4" xfId="412" xr:uid="{17E4FF61-61F2-4E24-9697-2EA0175B4710}"/>
    <cellStyle name="標準 6 3 2 4 2" xfId="997" xr:uid="{700A1FE6-D981-44CF-89BB-0C29F88A166A}"/>
    <cellStyle name="標準 6 3 2 5" xfId="706" xr:uid="{A9578A16-BAD8-4EDE-9121-F33089DDDD46}"/>
    <cellStyle name="標準 6 3 3" xfId="157" xr:uid="{7561E195-4EF2-4307-AA4C-18F5D9AE32B2}"/>
    <cellStyle name="標準 6 3 3 2" xfId="257" xr:uid="{44A4F9FA-CD72-4BE3-95B8-504A709E0C47}"/>
    <cellStyle name="標準 6 3 3 2 2" xfId="548" xr:uid="{E5D671CD-528C-4E3A-B82E-05C6C526D889}"/>
    <cellStyle name="標準 6 3 3 2 2 2" xfId="1133" xr:uid="{A0BE40F8-904E-4E67-9674-A1BD5856EB39}"/>
    <cellStyle name="標準 6 3 3 2 3" xfId="842" xr:uid="{05DE0034-6E07-411C-9DD4-540026DB7500}"/>
    <cellStyle name="標準 6 3 3 3" xfId="330" xr:uid="{DD3E5BDA-8055-45FF-B870-3C78C6A14EBC}"/>
    <cellStyle name="標準 6 3 3 3 2" xfId="621" xr:uid="{C5A928A8-ADF8-4DEF-9C7C-03FBF4D37568}"/>
    <cellStyle name="標準 6 3 3 3 2 2" xfId="1206" xr:uid="{9080910F-4B0F-42B5-8AE4-41CF39FDAD41}"/>
    <cellStyle name="標準 6 3 3 3 3" xfId="915" xr:uid="{C3205F6E-1B3B-4FEA-889E-57DBF5E346BE}"/>
    <cellStyle name="標準 6 3 3 4" xfId="451" xr:uid="{DE5E2DC7-E263-4850-8B28-B306CD698B97}"/>
    <cellStyle name="標準 6 3 3 4 2" xfId="1036" xr:uid="{2C8C4942-9639-4C83-875F-8FC668CBAA0D}"/>
    <cellStyle name="標準 6 3 3 5" xfId="745" xr:uid="{0AE959BF-6F70-4417-B18B-457994FB6261}"/>
    <cellStyle name="標準 6 3 4" xfId="185" xr:uid="{6D8143BA-23EB-4FF3-A768-C6C8F7FC74AF}"/>
    <cellStyle name="標準 6 3 4 2" xfId="477" xr:uid="{49D37694-D9D4-4F08-AB63-6AFFA248A465}"/>
    <cellStyle name="標準 6 3 4 2 2" xfId="1062" xr:uid="{9309A1DD-4D2A-4582-9D69-F01E6599C7C0}"/>
    <cellStyle name="標準 6 3 4 3" xfId="771" xr:uid="{D093B647-D489-430B-A258-9F30E6E1B540}"/>
    <cellStyle name="標準 6 3 5" xfId="331" xr:uid="{1022A012-06FC-4090-9EFB-2F51C6D63DFA}"/>
    <cellStyle name="標準 6 3 5 2" xfId="622" xr:uid="{727F6E16-2CB7-42D8-A049-85D37A1BD3F8}"/>
    <cellStyle name="標準 6 3 5 2 2" xfId="1207" xr:uid="{24478016-3291-46FD-A973-FF98DE8943BC}"/>
    <cellStyle name="標準 6 3 5 3" xfId="916" xr:uid="{5D4793A9-3752-43F8-84BE-70ED6B22C835}"/>
    <cellStyle name="標準 6 3 6" xfId="380" xr:uid="{B52B75A4-1470-44E0-8B1A-6F874CA317D9}"/>
    <cellStyle name="標準 6 3 6 2" xfId="965" xr:uid="{DC99B530-2297-48C3-9BA0-BFF9716CB634}"/>
    <cellStyle name="標準 6 3 7" xfId="673" xr:uid="{3C0275B7-0981-435E-A4F8-E654F7E48BCD}"/>
    <cellStyle name="標準 6 4" xfId="98" xr:uid="{58A71183-A840-43C1-83DF-9CE018F46F84}"/>
    <cellStyle name="標準 6 4 2" xfId="205" xr:uid="{4774B51B-5371-47A0-A57D-E4B09F03A3DE}"/>
    <cellStyle name="標準 6 4 2 2" xfId="496" xr:uid="{4B1DF61B-9F7D-4FEA-BAF3-ABAC187F1845}"/>
    <cellStyle name="標準 6 4 2 2 2" xfId="1081" xr:uid="{28C0479E-1D41-4A6D-92C1-3D63E494299D}"/>
    <cellStyle name="標準 6 4 2 3" xfId="790" xr:uid="{EC37C13D-58E0-4304-A2B3-DE0DFDAAC9B3}"/>
    <cellStyle name="標準 6 4 3" xfId="332" xr:uid="{71F1BB24-411D-4B73-863D-CCB0F86AF6AF}"/>
    <cellStyle name="標準 6 4 3 2" xfId="623" xr:uid="{B7DB1E4D-A67C-4C9D-84B9-0F8B0CEF4A3E}"/>
    <cellStyle name="標準 6 4 3 2 2" xfId="1208" xr:uid="{6FB3AF60-4C7A-4309-9FDA-64C5BA7031DB}"/>
    <cellStyle name="標準 6 4 3 3" xfId="917" xr:uid="{59375B03-FF11-4D64-A0EF-829E627E59A2}"/>
    <cellStyle name="標準 6 4 4" xfId="399" xr:uid="{5359B385-ADAC-441D-BDA5-4E2E0EEED9C1}"/>
    <cellStyle name="標準 6 4 4 2" xfId="984" xr:uid="{404DBBFB-618C-4538-982F-570A1425FD9F}"/>
    <cellStyle name="標準 6 4 5" xfId="693" xr:uid="{A7ED415C-9D02-4B62-AFC4-7E1BDD68F82A}"/>
    <cellStyle name="標準 6 5" xfId="155" xr:uid="{BC269A25-2CE7-410B-BCF1-F9F732FD7DAE}"/>
    <cellStyle name="標準 6 5 2" xfId="255" xr:uid="{EAEC9999-71CF-4D6E-A4CB-788011609D89}"/>
    <cellStyle name="標準 6 5 2 2" xfId="546" xr:uid="{A45010D1-7296-499F-9691-D0A31A29692D}"/>
    <cellStyle name="標準 6 5 2 2 2" xfId="1131" xr:uid="{0E838B1E-D921-4866-BCCA-BA436E3368F0}"/>
    <cellStyle name="標準 6 5 2 3" xfId="840" xr:uid="{EC333D76-228E-4086-B987-F194407ED926}"/>
    <cellStyle name="標準 6 5 3" xfId="333" xr:uid="{F87F741D-3180-4DD4-8789-A52C2CBBDFCB}"/>
    <cellStyle name="標準 6 5 3 2" xfId="624" xr:uid="{423298FE-13B9-47B6-AC31-3A4141826091}"/>
    <cellStyle name="標準 6 5 3 2 2" xfId="1209" xr:uid="{CD62C4A8-B2A4-4223-9248-F446E6B75525}"/>
    <cellStyle name="標準 6 5 3 3" xfId="918" xr:uid="{F49E3C21-A5E4-418C-B0F3-DE841E93F41E}"/>
    <cellStyle name="標準 6 5 4" xfId="449" xr:uid="{B663B159-90D9-4C43-A8D6-30FC8DB532C1}"/>
    <cellStyle name="標準 6 5 4 2" xfId="1034" xr:uid="{F77237AD-AE12-47E0-A10F-FA838C5481F8}"/>
    <cellStyle name="標準 6 5 5" xfId="743" xr:uid="{A61448F0-818C-4626-BB9C-131BF7C4EFE9}"/>
    <cellStyle name="標準 6 6" xfId="172" xr:uid="{0475D0D4-52C7-4EE5-AF27-79021FADC150}"/>
    <cellStyle name="標準 6 6 2" xfId="464" xr:uid="{44260E01-B06A-488A-BAD4-260E5BD49B50}"/>
    <cellStyle name="標準 6 6 2 2" xfId="1049" xr:uid="{E41903FE-C600-4F9A-83E6-980D010E5191}"/>
    <cellStyle name="標準 6 6 3" xfId="758" xr:uid="{11997943-0BF0-47A3-AED2-4F3A5120F5B3}"/>
    <cellStyle name="標準 6 7" xfId="334" xr:uid="{23586F31-862B-4176-800F-E35372B670CE}"/>
    <cellStyle name="標準 6 7 2" xfId="625" xr:uid="{371B064B-626A-477D-8076-10AC743B7009}"/>
    <cellStyle name="標準 6 7 2 2" xfId="1210" xr:uid="{A956C01E-701A-456C-9F32-B7CE26D4BE0C}"/>
    <cellStyle name="標準 6 7 3" xfId="919" xr:uid="{C71B6479-103B-41AB-A12A-B47EE4C81A16}"/>
    <cellStyle name="標準 6 8" xfId="367" xr:uid="{1D5AD4F8-04A1-4573-8EFC-00D89EC01841}"/>
    <cellStyle name="標準 6 8 2" xfId="952" xr:uid="{9764C989-B698-49BF-9764-50A779771510}"/>
    <cellStyle name="標準 6 9" xfId="660" xr:uid="{5630AFB0-1717-4FF1-89F0-E8F84C9EA02A}"/>
    <cellStyle name="標準 7" xfId="56" xr:uid="{722A55D6-4B6D-432D-BA1F-A8544350CFA5}"/>
    <cellStyle name="標準 7 10" xfId="335" xr:uid="{E3FC0972-9895-4DE7-9B78-9C029FF589E3}"/>
    <cellStyle name="標準 7 10 2" xfId="626" xr:uid="{D6D0B475-66B3-4A57-BBF1-AB8A1CB53574}"/>
    <cellStyle name="標準 7 10 2 2" xfId="1211" xr:uid="{87F5BE85-E424-4B4F-BAF4-1F80828256C1}"/>
    <cellStyle name="標準 7 10 3" xfId="920" xr:uid="{B6E3C103-759F-43F3-8C31-2F905F5C7E02}"/>
    <cellStyle name="標準 7 11" xfId="369" xr:uid="{75F14E28-5A79-4C69-AA24-724F9A0A9677}"/>
    <cellStyle name="標準 7 11 2" xfId="954" xr:uid="{A4D881CB-8398-466A-B590-DCCFA76E0714}"/>
    <cellStyle name="標準 7 12" xfId="662" xr:uid="{446608DB-CB52-4C3B-BA71-AD205E58BCC0}"/>
    <cellStyle name="標準 7 2" xfId="12" xr:uid="{8F6D4FD7-B0E0-4674-A64F-85BD203C0B5E}"/>
    <cellStyle name="標準 7 2 2" xfId="77" xr:uid="{C9905D84-2A64-491D-BF53-0271F636BBE6}"/>
    <cellStyle name="標準 7 2 2 2" xfId="118" xr:uid="{34B974F0-BB4E-4503-A6B0-34E88CE2A004}"/>
    <cellStyle name="標準 7 2 2 2 2" xfId="225" xr:uid="{10F4837F-19BD-45C3-8909-BB38747DCBEB}"/>
    <cellStyle name="標準 7 2 2 2 2 2" xfId="516" xr:uid="{57AC9116-6F29-494C-9AC6-5E69D76965F4}"/>
    <cellStyle name="標準 7 2 2 2 2 2 2" xfId="1101" xr:uid="{C151E4F2-6562-4A92-9EFA-00EA3A3311E2}"/>
    <cellStyle name="標準 7 2 2 2 2 3" xfId="810" xr:uid="{8CBF348F-161B-4DC3-9FF6-0BE17F81A736}"/>
    <cellStyle name="標準 7 2 2 2 3" xfId="336" xr:uid="{E5281B94-E2FF-499E-B1F6-72BE699C1212}"/>
    <cellStyle name="標準 7 2 2 2 3 2" xfId="627" xr:uid="{6079E748-2CEA-4C40-B660-F051CBEBC417}"/>
    <cellStyle name="標準 7 2 2 2 3 2 2" xfId="1212" xr:uid="{30A4B6C5-090F-4DA8-850A-280CF8E92E7C}"/>
    <cellStyle name="標準 7 2 2 2 3 3" xfId="921" xr:uid="{EA49F050-87CB-489B-AFC0-7EFD6573F72A}"/>
    <cellStyle name="標準 7 2 2 2 4" xfId="419" xr:uid="{53921955-682D-4786-A461-7BF1287AD92D}"/>
    <cellStyle name="標準 7 2 2 2 4 2" xfId="1004" xr:uid="{C6907C47-BFCD-4ACB-AEF7-7AA5243BA68C}"/>
    <cellStyle name="標準 7 2 2 2 5" xfId="713" xr:uid="{61626B9D-B58C-4A31-B465-094D1E5F1A95}"/>
    <cellStyle name="標準 7 2 2 3" xfId="160" xr:uid="{790566F1-BD6D-4056-B3EB-942AAF64A184}"/>
    <cellStyle name="標準 7 2 2 3 2" xfId="260" xr:uid="{82103181-6EAC-4242-9475-DFC27F129F77}"/>
    <cellStyle name="標準 7 2 2 3 2 2" xfId="551" xr:uid="{5224AC8B-B6E3-44A0-9B4F-EDE33DBAAEBB}"/>
    <cellStyle name="標準 7 2 2 3 2 2 2" xfId="1136" xr:uid="{4C4CEF73-9E4D-4124-8496-BA3E552B2E44}"/>
    <cellStyle name="標準 7 2 2 3 2 3" xfId="845" xr:uid="{D49E6D6A-5BAC-4221-BA1B-127EDF90062A}"/>
    <cellStyle name="標準 7 2 2 3 3" xfId="337" xr:uid="{62421C60-E3FA-4E19-9093-56497976A8BF}"/>
    <cellStyle name="標準 7 2 2 3 3 2" xfId="628" xr:uid="{522FF987-C4FA-4BED-A301-45D6BC844F0D}"/>
    <cellStyle name="標準 7 2 2 3 3 2 2" xfId="1213" xr:uid="{41CD5CCC-C6DC-477D-AA26-8931D02EFEDA}"/>
    <cellStyle name="標準 7 2 2 3 3 3" xfId="922" xr:uid="{3942DD00-8D04-42D2-B084-0EA118562828}"/>
    <cellStyle name="標準 7 2 2 3 4" xfId="454" xr:uid="{C8BF1406-6807-4AD1-AC7E-5DB103D4B791}"/>
    <cellStyle name="標準 7 2 2 3 4 2" xfId="1039" xr:uid="{93EF4C70-D888-4D94-877F-0AA0C0CE4202}"/>
    <cellStyle name="標準 7 2 2 3 5" xfId="748" xr:uid="{3F91739E-5153-4A63-9B53-6476DD660624}"/>
    <cellStyle name="標準 7 2 2 4" xfId="192" xr:uid="{7998233F-4822-4FAB-BCDD-58E1E65C8373}"/>
    <cellStyle name="標準 7 2 2 4 2" xfId="484" xr:uid="{972CC292-D0B1-433D-884E-718FA90862C5}"/>
    <cellStyle name="標準 7 2 2 4 2 2" xfId="1069" xr:uid="{9B2F3E22-6BAC-4078-976C-1E7E81212923}"/>
    <cellStyle name="標準 7 2 2 4 3" xfId="778" xr:uid="{EC823E27-CB48-4A0E-A974-E74E397B7ED9}"/>
    <cellStyle name="標準 7 2 2 5" xfId="338" xr:uid="{0123E90B-695B-4A96-B68F-9DF542952E84}"/>
    <cellStyle name="標準 7 2 2 5 2" xfId="629" xr:uid="{F5F22DD2-E49D-4C94-93FD-8C3F97B64301}"/>
    <cellStyle name="標準 7 2 2 5 2 2" xfId="1214" xr:uid="{FBC12CF1-A45E-4028-AF08-8C6A335F6403}"/>
    <cellStyle name="標準 7 2 2 5 3" xfId="923" xr:uid="{D5433650-D5CB-43E3-AC07-779AA855F62D}"/>
    <cellStyle name="標準 7 2 2 6" xfId="387" xr:uid="{E8E028EC-D8A5-4C15-815B-138CD828173F}"/>
    <cellStyle name="標準 7 2 2 6 2" xfId="972" xr:uid="{157722B8-6CA2-4FCD-AF9A-558406DB2FCD}"/>
    <cellStyle name="標準 7 2 2 7" xfId="680" xr:uid="{A4DB5817-5E2B-493F-ABB7-BD84077AD138}"/>
    <cellStyle name="標準 7 2 3" xfId="35" xr:uid="{3BEF798E-CDBC-4287-9F27-6F74E1F5CF44}"/>
    <cellStyle name="標準 7 2 3 2" xfId="209" xr:uid="{9ECF8582-43F6-401B-8B3D-8BE2C1C3D6D3}"/>
    <cellStyle name="標準 7 2 3 2 2" xfId="500" xr:uid="{6265854F-6247-4D82-AEFD-262997E3AB32}"/>
    <cellStyle name="標準 7 2 3 2 2 2" xfId="1085" xr:uid="{E5CCC96A-4659-4E54-B3C4-A095BB505A1C}"/>
    <cellStyle name="標準 7 2 3 2 3" xfId="794" xr:uid="{E7C40329-6120-44E7-BD10-FFC8C482C0EA}"/>
    <cellStyle name="標準 7 2 3 3" xfId="339" xr:uid="{D0FCA8B8-90EC-44B0-A3A3-590ABD4F84F7}"/>
    <cellStyle name="標準 7 2 3 3 2" xfId="630" xr:uid="{D3E3A0E1-8F6D-4417-A86F-126625728B8F}"/>
    <cellStyle name="標準 7 2 3 3 2 2" xfId="1215" xr:uid="{D0A3A40A-82E3-4910-ACAE-A776AD66E5C6}"/>
    <cellStyle name="標準 7 2 3 3 3" xfId="924" xr:uid="{07B73C9A-C107-4B14-B88A-83B2BBF07AEE}"/>
    <cellStyle name="標準 7 2 3 4" xfId="403" xr:uid="{89F8AF30-DADF-49D5-8A7D-FA3E2209E620}"/>
    <cellStyle name="標準 7 2 3 4 2" xfId="988" xr:uid="{0A9D3DD1-5451-4EB3-8B39-A32B88B68F38}"/>
    <cellStyle name="標準 7 2 3 5" xfId="697" xr:uid="{7C5D18D5-86CD-4706-B6E5-CF5161F5BD3B}"/>
    <cellStyle name="標準 7 2 3 6" xfId="102" xr:uid="{4675C9A4-8E94-42A8-BEA3-355A76BCE963}"/>
    <cellStyle name="標準 7 2 4" xfId="159" xr:uid="{EC13536B-C9C9-4302-ADA5-1616112F6E0C}"/>
    <cellStyle name="標準 7 2 4 2" xfId="259" xr:uid="{5EAC8A7E-31C2-4E48-90B2-0044BC5FC2A6}"/>
    <cellStyle name="標準 7 2 4 2 2" xfId="550" xr:uid="{FA3DFB99-3125-4691-9DC4-D585E10D0911}"/>
    <cellStyle name="標準 7 2 4 2 2 2" xfId="1135" xr:uid="{7E0AEE6A-A013-4F8C-B3C0-63567F2CCFA8}"/>
    <cellStyle name="標準 7 2 4 2 3" xfId="844" xr:uid="{A85AE6DD-BCB5-4A4A-8EDD-BB3D9220FAED}"/>
    <cellStyle name="標準 7 2 4 3" xfId="340" xr:uid="{E5CE957B-C2A2-4A4A-B1E3-D35DA1849AD9}"/>
    <cellStyle name="標準 7 2 4 3 2" xfId="631" xr:uid="{1CD59BEB-09F9-4D6E-96ED-881AF69C34B0}"/>
    <cellStyle name="標準 7 2 4 3 2 2" xfId="1216" xr:uid="{77C3E36D-FFE6-4664-AE2D-281617683100}"/>
    <cellStyle name="標準 7 2 4 3 3" xfId="925" xr:uid="{645E02DC-25AC-4D57-8E4B-326D7AFD7F24}"/>
    <cellStyle name="標準 7 2 4 4" xfId="453" xr:uid="{36205DBC-8D60-4D28-9086-AD506DB6C9BB}"/>
    <cellStyle name="標準 7 2 4 4 2" xfId="1038" xr:uid="{7CAEB741-2EC8-449D-ADC5-668849CEF4EF}"/>
    <cellStyle name="標準 7 2 4 5" xfId="747" xr:uid="{05603539-2173-4B9D-9AFC-356812B7F245}"/>
    <cellStyle name="標準 7 2 5" xfId="176" xr:uid="{20B5E29E-6587-497F-9F52-DE885F82F424}"/>
    <cellStyle name="標準 7 2 5 2" xfId="468" xr:uid="{159DE95A-E397-45A5-BF81-579D11488800}"/>
    <cellStyle name="標準 7 2 5 2 2" xfId="1053" xr:uid="{DA88A4FF-1159-4D25-AD24-9BCECE8E8E69}"/>
    <cellStyle name="標準 7 2 5 3" xfId="762" xr:uid="{2DB2B858-B7FA-415D-BAF7-4574AAD2C573}"/>
    <cellStyle name="標準 7 2 6" xfId="341" xr:uid="{FBB2B96B-301C-4595-9896-F9CACF80C038}"/>
    <cellStyle name="標準 7 2 6 2" xfId="632" xr:uid="{04939C8A-9191-4584-9DFA-02DC95E91881}"/>
    <cellStyle name="標準 7 2 6 2 2" xfId="1217" xr:uid="{C3B08E34-6225-4BEB-BC09-695677CF8846}"/>
    <cellStyle name="標準 7 2 6 3" xfId="926" xr:uid="{015CE679-ECB0-41C3-9902-AAD552C10DC6}"/>
    <cellStyle name="標準 7 2 7" xfId="371" xr:uid="{0DAAB97E-D9C9-4525-AC10-BC250955650D}"/>
    <cellStyle name="標準 7 2 7 2" xfId="956" xr:uid="{646272E2-54CB-46A8-9CC7-89E146AF11F9}"/>
    <cellStyle name="標準 7 2 8" xfId="664" xr:uid="{C057F0BF-D728-4918-AD69-2321322B4CDD}"/>
    <cellStyle name="標準 7 2 9" xfId="61" xr:uid="{7C75DC39-6430-4372-BE13-02B9621BCE3B}"/>
    <cellStyle name="標準 7 3" xfId="63" xr:uid="{E95D10D5-E12B-4CDD-8FC4-CA7C65C88D3D}"/>
    <cellStyle name="標準 7 3 2" xfId="66" xr:uid="{18432944-B981-4D22-B302-70DC340AB1D3}"/>
    <cellStyle name="標準 7 3 2 2" xfId="79" xr:uid="{1ACFD599-04BA-49D7-9E20-35AC0E2EE6A8}"/>
    <cellStyle name="標準 7 3 2 2 2" xfId="120" xr:uid="{0C104BE7-690F-4E47-81F9-68D9A79A3B28}"/>
    <cellStyle name="標準 7 3 2 2 2 2" xfId="227" xr:uid="{CF0DB28D-2350-408D-819F-1AED43A55072}"/>
    <cellStyle name="標準 7 3 2 2 2 2 2" xfId="518" xr:uid="{E4FBA560-D889-44D0-810A-B53FBD29A16D}"/>
    <cellStyle name="標準 7 3 2 2 2 2 2 2" xfId="1103" xr:uid="{42105C5A-35E2-4846-9366-17FA61CC2839}"/>
    <cellStyle name="標準 7 3 2 2 2 2 3" xfId="812" xr:uid="{6CF5E131-2C62-4D4D-84D7-85CEA8039474}"/>
    <cellStyle name="標準 7 3 2 2 2 3" xfId="342" xr:uid="{A00BEE21-F1F1-4ED4-B805-FA63318F11C4}"/>
    <cellStyle name="標準 7 3 2 2 2 3 2" xfId="633" xr:uid="{9A338704-17AD-4A12-ADBC-87C348EB6DE4}"/>
    <cellStyle name="標準 7 3 2 2 2 3 2 2" xfId="1218" xr:uid="{169D94F9-A948-4758-96C3-DCACF37A7860}"/>
    <cellStyle name="標準 7 3 2 2 2 3 3" xfId="927" xr:uid="{7E6A080F-E6A4-4B40-8E56-5500EF0421BC}"/>
    <cellStyle name="標準 7 3 2 2 2 4" xfId="421" xr:uid="{533B8ED6-1461-4848-981B-F409A886295C}"/>
    <cellStyle name="標準 7 3 2 2 2 4 2" xfId="1006" xr:uid="{11026E1A-23D2-4B41-B1B3-7C61C22A31AA}"/>
    <cellStyle name="標準 7 3 2 2 2 5" xfId="715" xr:uid="{F32F4FA4-22C1-423D-89DE-AA5DD1C8E617}"/>
    <cellStyle name="標準 7 3 2 2 3" xfId="163" xr:uid="{AD80630C-B959-4D1D-B0ED-8E4ED88F565C}"/>
    <cellStyle name="標準 7 3 2 2 3 2" xfId="263" xr:uid="{6BA7623B-EA7F-464F-A517-9BA27BD80484}"/>
    <cellStyle name="標準 7 3 2 2 3 2 2" xfId="554" xr:uid="{C47EADE9-976D-4031-ACD3-BAD99B5C9B20}"/>
    <cellStyle name="標準 7 3 2 2 3 2 2 2" xfId="1139" xr:uid="{D343B895-8189-4BD8-8EA6-A868B1A73411}"/>
    <cellStyle name="標準 7 3 2 2 3 2 3" xfId="848" xr:uid="{AB0E2AC3-A434-4537-8A73-6A80C3AA4ADC}"/>
    <cellStyle name="標準 7 3 2 2 3 3" xfId="343" xr:uid="{DB21C3A0-818C-4580-86F7-FF2552C7A493}"/>
    <cellStyle name="標準 7 3 2 2 3 3 2" xfId="634" xr:uid="{0DB7FA55-D57B-4361-996E-DAC1FDD030B9}"/>
    <cellStyle name="標準 7 3 2 2 3 3 2 2" xfId="1219" xr:uid="{6D1039B7-A0C6-48B4-8E8D-CA161129F899}"/>
    <cellStyle name="標準 7 3 2 2 3 3 3" xfId="928" xr:uid="{82954927-7F9C-4D21-9339-C7383DC84927}"/>
    <cellStyle name="標準 7 3 2 2 3 4" xfId="457" xr:uid="{0D105345-FCE3-4E22-9A72-EAB0BE57B741}"/>
    <cellStyle name="標準 7 3 2 2 3 4 2" xfId="1042" xr:uid="{15D24524-C890-4978-A299-D8A7F6F54C83}"/>
    <cellStyle name="標準 7 3 2 2 3 5" xfId="751" xr:uid="{5D9D493C-AD7B-4689-B03D-0BB2BEF588AC}"/>
    <cellStyle name="標準 7 3 2 2 4" xfId="194" xr:uid="{58316993-8F59-401A-8BD8-6D8687E459F6}"/>
    <cellStyle name="標準 7 3 2 2 4 2" xfId="486" xr:uid="{0902FF1A-EDF8-45C0-99FE-8F845228487F}"/>
    <cellStyle name="標準 7 3 2 2 4 2 2" xfId="1071" xr:uid="{246424FD-FA03-4CEB-951C-7B5BCD714E0D}"/>
    <cellStyle name="標準 7 3 2 2 4 3" xfId="780" xr:uid="{61AF657B-7E7B-4005-82DD-4D7A4C6C3212}"/>
    <cellStyle name="標準 7 3 2 2 5" xfId="344" xr:uid="{92DFDF61-66A5-41AF-8E0E-61F322B49AA7}"/>
    <cellStyle name="標準 7 3 2 2 5 2" xfId="635" xr:uid="{6767B736-1F3E-4AB4-A1A0-747B9830F560}"/>
    <cellStyle name="標準 7 3 2 2 5 2 2" xfId="1220" xr:uid="{116288E8-7BAC-4DF5-88E8-BE6524EBFC8D}"/>
    <cellStyle name="標準 7 3 2 2 5 3" xfId="929" xr:uid="{DD072223-17F5-4675-8683-503EC499BAA9}"/>
    <cellStyle name="標準 7 3 2 2 6" xfId="389" xr:uid="{399D9C9E-98A6-4A8E-B650-50C39858E574}"/>
    <cellStyle name="標準 7 3 2 2 6 2" xfId="974" xr:uid="{9A59F846-015F-4446-80A1-D4B1F3C3C306}"/>
    <cellStyle name="標準 7 3 2 2 7" xfId="682" xr:uid="{5EB4EC86-980B-43D9-9B2C-02EF58EB4D1F}"/>
    <cellStyle name="標準 7 3 2 3" xfId="107" xr:uid="{5BCAF8CF-F3A7-4FAA-8C24-36F37E5E9BAE}"/>
    <cellStyle name="標準 7 3 2 3 2" xfId="214" xr:uid="{60A34556-868A-460E-B117-038AF1EB3B44}"/>
    <cellStyle name="標準 7 3 2 3 2 2" xfId="505" xr:uid="{665CC16F-8DAF-4DFA-A70E-8110FD106291}"/>
    <cellStyle name="標準 7 3 2 3 2 2 2" xfId="1090" xr:uid="{C3E372DD-DD26-48D9-91C8-A93B5FEEE4FD}"/>
    <cellStyle name="標準 7 3 2 3 2 3" xfId="799" xr:uid="{96D0EBB8-096C-4E5E-AA0C-1F08D5456003}"/>
    <cellStyle name="標準 7 3 2 3 3" xfId="345" xr:uid="{D0DBA689-9C32-4CD5-8745-AF3CB2FB0CE2}"/>
    <cellStyle name="標準 7 3 2 3 3 2" xfId="636" xr:uid="{C02B08DF-1270-41C5-A950-5482D7D4C64A}"/>
    <cellStyle name="標準 7 3 2 3 3 2 2" xfId="1221" xr:uid="{0353F502-C96E-4B40-B22C-8948A4381219}"/>
    <cellStyle name="標準 7 3 2 3 3 3" xfId="930" xr:uid="{12A04E62-4E94-461B-83F7-ECA52ACA4C65}"/>
    <cellStyle name="標準 7 3 2 3 4" xfId="408" xr:uid="{629222F0-FF89-45A1-890A-5351FB8977BB}"/>
    <cellStyle name="標準 7 3 2 3 4 2" xfId="993" xr:uid="{9E6D88D4-2465-4996-870B-54536FFB12FE}"/>
    <cellStyle name="標準 7 3 2 3 5" xfId="702" xr:uid="{3A1F97C0-F916-417F-BA19-9CDD4A81838B}"/>
    <cellStyle name="標準 7 3 2 4" xfId="162" xr:uid="{836257D8-1A10-47EE-B51E-CA542C553EB1}"/>
    <cellStyle name="標準 7 3 2 4 2" xfId="262" xr:uid="{8B92E02B-042F-4CB9-9FCB-32B94460994C}"/>
    <cellStyle name="標準 7 3 2 4 2 2" xfId="553" xr:uid="{D826C678-41EA-461F-AA66-DB478BCA5BEE}"/>
    <cellStyle name="標準 7 3 2 4 2 2 2" xfId="1138" xr:uid="{644AE621-002C-4CC5-8C83-20D96837F1A1}"/>
    <cellStyle name="標準 7 3 2 4 2 3" xfId="847" xr:uid="{E97CCD87-77E9-4A0C-B9D5-63EF4FF92F4F}"/>
    <cellStyle name="標準 7 3 2 4 3" xfId="346" xr:uid="{A260708F-9AAB-4F10-AC8B-4FE6BF31A255}"/>
    <cellStyle name="標準 7 3 2 4 3 2" xfId="637" xr:uid="{AFC8E7A2-CD0F-4AF9-95F8-2AC77894CD91}"/>
    <cellStyle name="標準 7 3 2 4 3 2 2" xfId="1222" xr:uid="{9165F2C3-E648-4769-8215-115C6A5C0E5A}"/>
    <cellStyle name="標準 7 3 2 4 3 3" xfId="931" xr:uid="{7381E087-C485-4896-A384-1E0187F7B925}"/>
    <cellStyle name="標準 7 3 2 4 4" xfId="456" xr:uid="{CA72060D-0FA4-4C5F-8A60-767E62D144B0}"/>
    <cellStyle name="標準 7 3 2 4 4 2" xfId="1041" xr:uid="{9B0891F9-50A7-418C-A481-C2BF16BBF2B9}"/>
    <cellStyle name="標準 7 3 2 4 5" xfId="750" xr:uid="{FD2D84F8-7844-4A5C-83AE-2634DE7B2C0D}"/>
    <cellStyle name="標準 7 3 2 5" xfId="181" xr:uid="{B36113CB-C745-4B41-9322-32A1C6380F20}"/>
    <cellStyle name="標準 7 3 2 5 2" xfId="473" xr:uid="{7F686317-A7F5-4B5B-93E9-DB8E553123F9}"/>
    <cellStyle name="標準 7 3 2 5 2 2" xfId="1058" xr:uid="{5659E56D-8CF0-4A5F-8147-52E83C5C67B9}"/>
    <cellStyle name="標準 7 3 2 5 3" xfId="767" xr:uid="{0EDF2B47-0E41-445B-8C9D-19A68AA6B0B5}"/>
    <cellStyle name="標準 7 3 2 6" xfId="347" xr:uid="{2A3F5110-4789-4549-80B8-5A9E7AE5B6C4}"/>
    <cellStyle name="標準 7 3 2 6 2" xfId="638" xr:uid="{21C10578-AA5F-4C49-A418-83DD6C496095}"/>
    <cellStyle name="標準 7 3 2 6 2 2" xfId="1223" xr:uid="{D5BA5750-93D8-4F21-8FF8-AE14A269702D}"/>
    <cellStyle name="標準 7 3 2 6 3" xfId="932" xr:uid="{44D9AE2D-7A96-4C55-9366-4D1FE805FCF7}"/>
    <cellStyle name="標準 7 3 2 7" xfId="376" xr:uid="{B19963A6-B834-4E9C-9839-6DD621135AE5}"/>
    <cellStyle name="標準 7 3 2 7 2" xfId="961" xr:uid="{96F62DDB-AAC4-460A-B61C-5A4D883C77E1}"/>
    <cellStyle name="標準 7 3 2 8" xfId="669" xr:uid="{F78F691D-50D8-4DDE-9B64-FF1DA2129EAE}"/>
    <cellStyle name="標準 7 3 3" xfId="78" xr:uid="{50CE061E-A128-4246-8EBB-F42C16BE33ED}"/>
    <cellStyle name="標準 7 3 3 2" xfId="119" xr:uid="{38018B3B-C6F0-4F69-8947-2E138668B0E1}"/>
    <cellStyle name="標準 7 3 3 2 2" xfId="226" xr:uid="{E1950CF5-00E3-459B-80E5-058E2C646CE5}"/>
    <cellStyle name="標準 7 3 3 2 2 2" xfId="517" xr:uid="{3CB67C32-19C4-4B53-B969-0B8CFF11632B}"/>
    <cellStyle name="標準 7 3 3 2 2 2 2" xfId="1102" xr:uid="{56F4159C-4D9E-4077-879A-D932C0184C36}"/>
    <cellStyle name="標準 7 3 3 2 2 3" xfId="811" xr:uid="{BAB32616-1490-4611-B52D-BD2B84F54563}"/>
    <cellStyle name="標準 7 3 3 2 3" xfId="348" xr:uid="{F98D44C0-9E17-4EEF-BCDE-A229EA50E813}"/>
    <cellStyle name="標準 7 3 3 2 3 2" xfId="639" xr:uid="{C4F16535-4756-4020-A1AE-D38DE784452D}"/>
    <cellStyle name="標準 7 3 3 2 3 2 2" xfId="1224" xr:uid="{72E97D31-C4C2-4D0B-AFE7-06A5EBE74D78}"/>
    <cellStyle name="標準 7 3 3 2 3 3" xfId="933" xr:uid="{E90D7D3F-D7BC-4959-B312-649F31150AED}"/>
    <cellStyle name="標準 7 3 3 2 4" xfId="420" xr:uid="{6DC7C495-82C4-4072-B8FE-84ADB5732F0A}"/>
    <cellStyle name="標準 7 3 3 2 4 2" xfId="1005" xr:uid="{8A58836C-60C1-462D-8E16-B0EDCB690624}"/>
    <cellStyle name="標準 7 3 3 2 5" xfId="714" xr:uid="{19993765-0413-48BF-898C-FDE560CF359D}"/>
    <cellStyle name="標準 7 3 3 3" xfId="164" xr:uid="{5C31464B-305B-40E3-B055-F6A0E501CF22}"/>
    <cellStyle name="標準 7 3 3 3 2" xfId="264" xr:uid="{D1B00548-DEBA-4C90-8D7D-A025516F8499}"/>
    <cellStyle name="標準 7 3 3 3 2 2" xfId="555" xr:uid="{161D1C3C-4E94-4124-A997-D66FFC6F5795}"/>
    <cellStyle name="標準 7 3 3 3 2 2 2" xfId="1140" xr:uid="{15AD0140-F998-4FF3-8492-C817BEB73045}"/>
    <cellStyle name="標準 7 3 3 3 2 3" xfId="849" xr:uid="{09761986-A203-4E68-B51B-8EF8543E84D5}"/>
    <cellStyle name="標準 7 3 3 3 3" xfId="349" xr:uid="{10F80419-361F-44CD-991E-AFAB5F7EA244}"/>
    <cellStyle name="標準 7 3 3 3 3 2" xfId="640" xr:uid="{04818423-16B6-4E2D-8AD4-730B51340C73}"/>
    <cellStyle name="標準 7 3 3 3 3 2 2" xfId="1225" xr:uid="{9C00E32A-7D48-47C2-BD15-39B020CC763E}"/>
    <cellStyle name="標準 7 3 3 3 3 3" xfId="934" xr:uid="{FFF2BE45-EECA-411C-B737-A70185968113}"/>
    <cellStyle name="標準 7 3 3 3 4" xfId="458" xr:uid="{E036E85F-B541-4E94-BD48-93D2E98DA33A}"/>
    <cellStyle name="標準 7 3 3 3 4 2" xfId="1043" xr:uid="{D494E3D9-3B96-4030-A179-5F11DF96FFC2}"/>
    <cellStyle name="標準 7 3 3 3 5" xfId="752" xr:uid="{5E15D5D9-F5BD-4002-BB1F-5C2982166F08}"/>
    <cellStyle name="標準 7 3 3 4" xfId="193" xr:uid="{565CFEBE-FA6D-4903-B845-8F6D02B49E84}"/>
    <cellStyle name="標準 7 3 3 4 2" xfId="485" xr:uid="{0CD2D788-1D07-4F61-A55A-033F6CDFB731}"/>
    <cellStyle name="標準 7 3 3 4 2 2" xfId="1070" xr:uid="{45D0066C-B215-410B-906E-986ECB734EC3}"/>
    <cellStyle name="標準 7 3 3 4 3" xfId="779" xr:uid="{118E0116-838C-451A-93AF-500F76665E98}"/>
    <cellStyle name="標準 7 3 3 5" xfId="350" xr:uid="{AA1120AD-EE3F-43A7-A5EB-FE4325F4F016}"/>
    <cellStyle name="標準 7 3 3 5 2" xfId="641" xr:uid="{9C39D1A7-3A4E-47B8-8C09-6388B8DE5F6B}"/>
    <cellStyle name="標準 7 3 3 5 2 2" xfId="1226" xr:uid="{6AF286CF-83C0-4721-815C-7383B51A393F}"/>
    <cellStyle name="標準 7 3 3 5 3" xfId="935" xr:uid="{850A9881-68DB-41A3-90C2-36BA3484EEA7}"/>
    <cellStyle name="標準 7 3 3 6" xfId="388" xr:uid="{C85AF65E-7381-4085-B331-D06B759DAD39}"/>
    <cellStyle name="標準 7 3 3 6 2" xfId="973" xr:uid="{2E927ADC-2622-41DA-B5B5-51E0CBEA4046}"/>
    <cellStyle name="標準 7 3 3 7" xfId="681" xr:uid="{EBF886AB-322D-4E6F-9D57-88658682F795}"/>
    <cellStyle name="標準 7 3 4" xfId="104" xr:uid="{51FF4434-B1E1-4694-B406-F3BEB570A39F}"/>
    <cellStyle name="標準 7 3 4 2" xfId="211" xr:uid="{2D74B8AE-3DC5-4511-ADEB-8DA6D4245E54}"/>
    <cellStyle name="標準 7 3 4 2 2" xfId="502" xr:uid="{CE11E4F1-E9A7-4277-92D5-A227854D03C8}"/>
    <cellStyle name="標準 7 3 4 2 2 2" xfId="1087" xr:uid="{A7C383B1-4050-4DF9-9E5E-8327B48A31FE}"/>
    <cellStyle name="標準 7 3 4 2 3" xfId="796" xr:uid="{1810BDDB-8FB8-487B-BB42-F2B802975CB7}"/>
    <cellStyle name="標準 7 3 4 3" xfId="351" xr:uid="{C6B8D3ED-F119-4FAA-AEB5-DBBBBD53FED8}"/>
    <cellStyle name="標準 7 3 4 3 2" xfId="642" xr:uid="{1B668FE7-EC5D-47F1-87B6-F0D7599606D1}"/>
    <cellStyle name="標準 7 3 4 3 2 2" xfId="1227" xr:uid="{33FE3DA6-2F91-4744-8423-2B0DBC0CB657}"/>
    <cellStyle name="標準 7 3 4 3 3" xfId="936" xr:uid="{ADB83B16-0858-48F2-B5FD-D634ACDB1642}"/>
    <cellStyle name="標準 7 3 4 4" xfId="405" xr:uid="{0DA3E524-EDA9-4E3C-A664-C60BB237E9C6}"/>
    <cellStyle name="標準 7 3 4 4 2" xfId="990" xr:uid="{D2CEF22D-3C8B-43C8-9C99-9244B9E053CB}"/>
    <cellStyle name="標準 7 3 4 5" xfId="699" xr:uid="{344F97B2-1484-4560-B0DE-D1305D8C9B9E}"/>
    <cellStyle name="標準 7 3 5" xfId="161" xr:uid="{9BE85919-48EC-4BD7-939D-CB66AB18BEC2}"/>
    <cellStyle name="標準 7 3 5 2" xfId="261" xr:uid="{D985664F-19A1-4AA9-977B-8745084362A8}"/>
    <cellStyle name="標準 7 3 5 2 2" xfId="552" xr:uid="{B77E6483-E8D9-4DD9-91E6-31D59608AA02}"/>
    <cellStyle name="標準 7 3 5 2 2 2" xfId="1137" xr:uid="{57C8C905-867C-4FA0-812E-C129EDB93AD7}"/>
    <cellStyle name="標準 7 3 5 2 3" xfId="846" xr:uid="{A775C28D-6A23-457D-8E9A-DE2B9EAB90AF}"/>
    <cellStyle name="標準 7 3 5 3" xfId="352" xr:uid="{0758EA88-26F7-4ECB-8F99-83F667D53437}"/>
    <cellStyle name="標準 7 3 5 3 2" xfId="643" xr:uid="{841D5D8F-9CA0-4259-AFA4-FBAF1412BB82}"/>
    <cellStyle name="標準 7 3 5 3 2 2" xfId="1228" xr:uid="{5880BC2B-6DA9-43F2-97E5-79C38B2EB4EF}"/>
    <cellStyle name="標準 7 3 5 3 3" xfId="937" xr:uid="{546F1641-0EB3-40E8-8CB4-0FF0D78E80B1}"/>
    <cellStyle name="標準 7 3 5 4" xfId="455" xr:uid="{82744ED2-C751-41CE-8863-EA63A037E509}"/>
    <cellStyle name="標準 7 3 5 4 2" xfId="1040" xr:uid="{83DCD57D-0F5D-4C34-9226-2F05557844F8}"/>
    <cellStyle name="標準 7 3 5 5" xfId="749" xr:uid="{CBD3FC32-FEE4-4955-B4C0-C89598CB5ABD}"/>
    <cellStyle name="標準 7 3 6" xfId="178" xr:uid="{F7DA9AA2-561A-4741-8BBF-A087CAC57962}"/>
    <cellStyle name="標準 7 3 6 2" xfId="470" xr:uid="{F7CDF3FC-496C-4D29-98A0-E56F401FFB6E}"/>
    <cellStyle name="標準 7 3 6 2 2" xfId="1055" xr:uid="{E4D42394-C190-4651-A575-A0A0F8C6D756}"/>
    <cellStyle name="標準 7 3 6 3" xfId="764" xr:uid="{55D05B8A-EDE6-4B9D-A057-23E064D24C90}"/>
    <cellStyle name="標準 7 3 7" xfId="353" xr:uid="{AA7DE0BE-99E4-4923-9744-0EBA0E1BEF86}"/>
    <cellStyle name="標準 7 3 7 2" xfId="644" xr:uid="{9598D2D0-F1BC-4DA9-8E85-F27694BBB212}"/>
    <cellStyle name="標準 7 3 7 2 2" xfId="1229" xr:uid="{E66E5A81-46A4-4B2D-BE4C-EDFDDD9BD32C}"/>
    <cellStyle name="標準 7 3 7 3" xfId="938" xr:uid="{9A962E23-4F0E-42FB-8A93-83A18576F835}"/>
    <cellStyle name="標準 7 3 8" xfId="373" xr:uid="{B86B5719-5F11-4292-8803-10AE3CF859A0}"/>
    <cellStyle name="標準 7 3 8 2" xfId="958" xr:uid="{0E59EB4A-F01D-48D2-B93E-D98A7580177F}"/>
    <cellStyle name="標準 7 3 9" xfId="666" xr:uid="{62D8F3C9-D01E-49D7-BB69-948EC53658C9}"/>
    <cellStyle name="標準 7 4" xfId="65" xr:uid="{7AF00E5C-0D04-441B-9B8D-9F9965299E17}"/>
    <cellStyle name="標準 7 4 2" xfId="80" xr:uid="{DB0C6724-6AF8-46E5-B6F3-8C5262216455}"/>
    <cellStyle name="標準 7 4 2 2" xfId="121" xr:uid="{AB4A13FF-4486-4EFF-979C-727375E8A38A}"/>
    <cellStyle name="標準 7 4 2 2 2" xfId="228" xr:uid="{C8A23B66-2AD1-46FB-8DCB-6E7349E626B7}"/>
    <cellStyle name="標準 7 4 2 2 2 2" xfId="519" xr:uid="{F0A57D67-F9EB-4B71-B727-939AFC0904B4}"/>
    <cellStyle name="標準 7 4 2 2 2 2 2" xfId="1104" xr:uid="{222F2613-DD9C-40CE-97E5-C387589858FA}"/>
    <cellStyle name="標準 7 4 2 2 2 3" xfId="813" xr:uid="{3C54F7EE-1778-4F75-958C-6DDA657DCC62}"/>
    <cellStyle name="標準 7 4 2 2 3" xfId="354" xr:uid="{6DE29D51-E9DB-4062-A631-808E6F2AC6D7}"/>
    <cellStyle name="標準 7 4 2 2 3 2" xfId="645" xr:uid="{E5333BD6-6612-45B3-8105-59B15F4ED36F}"/>
    <cellStyle name="標準 7 4 2 2 3 2 2" xfId="1230" xr:uid="{8162FEA5-1CE2-4424-ACDF-1ADCAC8CA451}"/>
    <cellStyle name="標準 7 4 2 2 3 3" xfId="939" xr:uid="{B24E7F1D-FA5B-453F-8EF6-18A256D1681D}"/>
    <cellStyle name="標準 7 4 2 2 4" xfId="422" xr:uid="{6269E15E-D60B-4557-9FFC-FD2EFB7D6719}"/>
    <cellStyle name="標準 7 4 2 2 4 2" xfId="1007" xr:uid="{3101FE6F-C3B3-4684-BAAF-29F3E0480858}"/>
    <cellStyle name="標準 7 4 2 2 5" xfId="716" xr:uid="{4B4B455C-151F-40FF-95AE-ABA98B2E9B70}"/>
    <cellStyle name="標準 7 4 2 3" xfId="166" xr:uid="{5AB7F5F7-2600-46E0-AB01-33F223CED473}"/>
    <cellStyle name="標準 7 4 2 3 2" xfId="266" xr:uid="{45738FD5-B6DC-4F68-9D0E-9E94C48F4359}"/>
    <cellStyle name="標準 7 4 2 3 2 2" xfId="557" xr:uid="{AA8DDE15-5E25-4D1D-AFF6-89F8FFBB8894}"/>
    <cellStyle name="標準 7 4 2 3 2 2 2" xfId="1142" xr:uid="{B05C90B1-62AD-4828-9F8B-87DD29A11F0F}"/>
    <cellStyle name="標準 7 4 2 3 2 3" xfId="851" xr:uid="{14316865-4153-44CD-8EBD-2130EED55B36}"/>
    <cellStyle name="標準 7 4 2 3 3" xfId="355" xr:uid="{B4ECD94B-0D97-4ECB-8075-7204BE69123D}"/>
    <cellStyle name="標準 7 4 2 3 3 2" xfId="646" xr:uid="{DAF8D30E-D36D-47BE-AAF7-840B601CD809}"/>
    <cellStyle name="標準 7 4 2 3 3 2 2" xfId="1231" xr:uid="{69FD0AEF-D7C2-4621-A5C7-EFA22E7543D2}"/>
    <cellStyle name="標準 7 4 2 3 3 3" xfId="940" xr:uid="{7C7FD5A7-4036-491C-872D-D3E79162AD8C}"/>
    <cellStyle name="標準 7 4 2 3 4" xfId="460" xr:uid="{0B7826DE-98F9-4AE1-8CFD-AC43129B7419}"/>
    <cellStyle name="標準 7 4 2 3 4 2" xfId="1045" xr:uid="{20FDE47C-BC3B-4539-8638-26B35F9AA006}"/>
    <cellStyle name="標準 7 4 2 3 5" xfId="754" xr:uid="{842FB2E2-B63D-4FEF-A14D-6E86D1FEE51D}"/>
    <cellStyle name="標準 7 4 2 4" xfId="195" xr:uid="{EE5B7DED-A817-4742-9342-C6A605FA3B0F}"/>
    <cellStyle name="標準 7 4 2 4 2" xfId="487" xr:uid="{EB7C9F5B-7C9B-4230-B781-CB4B6341CB7B}"/>
    <cellStyle name="標準 7 4 2 4 2 2" xfId="1072" xr:uid="{1CCD736B-45AE-4BCC-83AE-8678221B5A9B}"/>
    <cellStyle name="標準 7 4 2 4 3" xfId="781" xr:uid="{E4225EC8-0A48-44E3-B02C-FBFDA9E626FF}"/>
    <cellStyle name="標準 7 4 2 5" xfId="356" xr:uid="{7FF8F13F-4BCB-4E35-9EA0-D925D594A8AA}"/>
    <cellStyle name="標準 7 4 2 5 2" xfId="647" xr:uid="{8D252A4F-6FE6-4B2A-BC5A-28FC70FCA0AE}"/>
    <cellStyle name="標準 7 4 2 5 2 2" xfId="1232" xr:uid="{1ED534FF-825D-4DC9-B075-1F2474D007F4}"/>
    <cellStyle name="標準 7 4 2 5 3" xfId="941" xr:uid="{E126DB97-CD5F-4074-93DD-6CBC72C10E57}"/>
    <cellStyle name="標準 7 4 2 6" xfId="390" xr:uid="{974B6954-FA2D-4B10-85CF-40FA2D6C5261}"/>
    <cellStyle name="標準 7 4 2 6 2" xfId="975" xr:uid="{6B243B24-9738-4316-9BE4-33D1C96DD24D}"/>
    <cellStyle name="標準 7 4 2 7" xfId="683" xr:uid="{CA2C2932-A335-495C-B933-5999C50F8A7D}"/>
    <cellStyle name="標準 7 4 3" xfId="106" xr:uid="{1FDC17A1-ECC2-4AA0-BFB4-C05E86FBEA70}"/>
    <cellStyle name="標準 7 4 3 2" xfId="213" xr:uid="{18910433-2163-4994-B191-C5A698F830C4}"/>
    <cellStyle name="標準 7 4 3 2 2" xfId="504" xr:uid="{258643A8-D152-4CAE-BB06-C64DACFFEABC}"/>
    <cellStyle name="標準 7 4 3 2 2 2" xfId="1089" xr:uid="{016289D2-D849-4940-B61D-59CC30165CE4}"/>
    <cellStyle name="標準 7 4 3 2 3" xfId="798" xr:uid="{29C94D97-538E-45E3-98DB-B4C4B644B3E0}"/>
    <cellStyle name="標準 7 4 3 3" xfId="357" xr:uid="{E8F3335B-4879-4B40-9C4A-FD91DFD56D60}"/>
    <cellStyle name="標準 7 4 3 3 2" xfId="648" xr:uid="{996469F3-CA90-4B09-90F9-42AB550E6201}"/>
    <cellStyle name="標準 7 4 3 3 2 2" xfId="1233" xr:uid="{3EDC20A8-41B5-4732-808A-43480B1B671D}"/>
    <cellStyle name="標準 7 4 3 3 3" xfId="942" xr:uid="{D830672D-7F71-4C74-AAF8-1AC789CE0519}"/>
    <cellStyle name="標準 7 4 3 4" xfId="407" xr:uid="{96BEDAD7-C503-4556-A9BF-1C7C973F12D9}"/>
    <cellStyle name="標準 7 4 3 4 2" xfId="992" xr:uid="{5784D536-4C2E-477A-8F65-2D2EBD548B7F}"/>
    <cellStyle name="標準 7 4 3 5" xfId="701" xr:uid="{8D3E7D4A-305B-4548-A0D7-700EE362FE85}"/>
    <cellStyle name="標準 7 4 4" xfId="165" xr:uid="{B21CA3E6-5912-472C-8D2D-CD4571B647F2}"/>
    <cellStyle name="標準 7 4 4 2" xfId="265" xr:uid="{B1FBB0E2-F662-4BD1-BE66-26820CEC0375}"/>
    <cellStyle name="標準 7 4 4 2 2" xfId="556" xr:uid="{ACE274FA-F2EE-44E0-A12B-D7600AF20935}"/>
    <cellStyle name="標準 7 4 4 2 2 2" xfId="1141" xr:uid="{12FC0721-6294-4478-A43B-848CC0D287F4}"/>
    <cellStyle name="標準 7 4 4 2 3" xfId="850" xr:uid="{A8754C29-3AF6-4DBA-964B-9502997A6DCE}"/>
    <cellStyle name="標準 7 4 4 3" xfId="358" xr:uid="{E994E4D5-7464-41B2-960D-BA2874A08216}"/>
    <cellStyle name="標準 7 4 4 3 2" xfId="649" xr:uid="{FA2F3435-80B8-41DB-A10B-46170E786E7C}"/>
    <cellStyle name="標準 7 4 4 3 2 2" xfId="1234" xr:uid="{72F049FB-CFF1-4BFD-B25D-881DF7D503FF}"/>
    <cellStyle name="標準 7 4 4 3 3" xfId="943" xr:uid="{82C13B1B-AC22-42B7-8E3E-C8615D4DCFD9}"/>
    <cellStyle name="標準 7 4 4 4" xfId="459" xr:uid="{AACBEAB4-E12B-490C-83BF-33743A487D65}"/>
    <cellStyle name="標準 7 4 4 4 2" xfId="1044" xr:uid="{3A4AF4B3-6630-4576-96B7-A340AA02E423}"/>
    <cellStyle name="標準 7 4 4 5" xfId="753" xr:uid="{C4B14B57-2F6F-484D-9D5C-006BDF6CC864}"/>
    <cellStyle name="標準 7 4 5" xfId="180" xr:uid="{B59EF834-8E3F-4F8B-803B-B8A078A9AD54}"/>
    <cellStyle name="標準 7 4 5 2" xfId="472" xr:uid="{4A17C0E2-A286-44E4-8D78-DE16E68377C9}"/>
    <cellStyle name="標準 7 4 5 2 2" xfId="1057" xr:uid="{43E02246-5C7A-4930-9DD1-A798DC71BA08}"/>
    <cellStyle name="標準 7 4 5 3" xfId="766" xr:uid="{540BD57C-5FA9-4F3E-B835-E9C38C3CB04C}"/>
    <cellStyle name="標準 7 4 6" xfId="359" xr:uid="{7B165E92-29D7-4C30-9CCF-3D7610F1485C}"/>
    <cellStyle name="標準 7 4 6 2" xfId="650" xr:uid="{328CA4A8-4EF4-4CF3-8E70-0E243EF258C6}"/>
    <cellStyle name="標準 7 4 6 2 2" xfId="1235" xr:uid="{B92E1776-3DA0-4D03-9561-BD031531D688}"/>
    <cellStyle name="標準 7 4 6 3" xfId="944" xr:uid="{72D5279A-31AB-4132-8627-3696E65BEA70}"/>
    <cellStyle name="標準 7 4 7" xfId="375" xr:uid="{2A81B1B0-FE63-4D65-838D-7AF241EB85A6}"/>
    <cellStyle name="標準 7 4 7 2" xfId="960" xr:uid="{237150CD-12C2-475A-9216-5A89DE022D87}"/>
    <cellStyle name="標準 7 4 8" xfId="668" xr:uid="{A26BC6B4-A848-4A6F-92DC-685BDBEB99AE}"/>
    <cellStyle name="標準 7 5" xfId="76" xr:uid="{DC5476A6-D70D-4D99-B07D-941C85DD71CF}"/>
    <cellStyle name="標準 7 5 2" xfId="117" xr:uid="{5B47639F-8FA1-499E-81C2-21615F02E604}"/>
    <cellStyle name="標準 7 5 2 2" xfId="224" xr:uid="{961EF9DA-E28B-46E6-86F3-1531DCA58183}"/>
    <cellStyle name="標準 7 5 2 2 2" xfId="515" xr:uid="{551E87B0-AE84-46AA-9735-02E1C9072258}"/>
    <cellStyle name="標準 7 5 2 2 2 2" xfId="1100" xr:uid="{2C043D55-8926-43CF-B71C-5ABB27A1D289}"/>
    <cellStyle name="標準 7 5 2 2 3" xfId="809" xr:uid="{02DA1ADD-2CDE-429B-9524-00EAEC15BA95}"/>
    <cellStyle name="標準 7 5 2 3" xfId="360" xr:uid="{D1AE131F-12B2-4D4C-AFB5-14E78763E87C}"/>
    <cellStyle name="標準 7 5 2 3 2" xfId="651" xr:uid="{C8A8C5FA-D1E7-43B4-9C01-F5ABCD237D66}"/>
    <cellStyle name="標準 7 5 2 3 2 2" xfId="1236" xr:uid="{5F22CD76-6ED7-4CA9-AAD1-4C76DF11EBB0}"/>
    <cellStyle name="標準 7 5 2 3 3" xfId="945" xr:uid="{BE4F8BC4-B94D-4376-ABA3-6260B3881198}"/>
    <cellStyle name="標準 7 5 2 4" xfId="418" xr:uid="{84B32F88-FA5E-4725-9A4C-73B40F299A57}"/>
    <cellStyle name="標準 7 5 2 4 2" xfId="1003" xr:uid="{BC5BAC90-9FA7-4BD6-A61D-98D8F1EC3834}"/>
    <cellStyle name="標準 7 5 2 5" xfId="712" xr:uid="{0B499573-902F-46B6-8266-DC9FE52EA5B8}"/>
    <cellStyle name="標準 7 5 3" xfId="167" xr:uid="{04B96707-75D9-4B2B-8828-9AAB03C3ADB6}"/>
    <cellStyle name="標準 7 5 3 2" xfId="267" xr:uid="{2554A197-4EDC-462E-BB0F-8BEE12283D3F}"/>
    <cellStyle name="標準 7 5 3 2 2" xfId="558" xr:uid="{DCA818FC-DBD8-4A98-ACF9-04C497D63B27}"/>
    <cellStyle name="標準 7 5 3 2 2 2" xfId="1143" xr:uid="{1BBA8E4D-7661-4AD7-8FC8-3304DA1CD8C2}"/>
    <cellStyle name="標準 7 5 3 2 3" xfId="852" xr:uid="{553E5833-3187-4A39-8202-F98AD8323D12}"/>
    <cellStyle name="標準 7 5 3 3" xfId="361" xr:uid="{C8464940-737B-4593-B41C-6FC5FAF6F090}"/>
    <cellStyle name="標準 7 5 3 3 2" xfId="652" xr:uid="{03C2E73B-A1EB-4458-BA25-FB2BDD5F5A43}"/>
    <cellStyle name="標準 7 5 3 3 2 2" xfId="1237" xr:uid="{B0D85BCF-34C1-4E29-8CFE-FF7C80E015CD}"/>
    <cellStyle name="標準 7 5 3 3 3" xfId="946" xr:uid="{017BC3F1-15F4-47DA-B385-062BDAF701FA}"/>
    <cellStyle name="標準 7 5 3 4" xfId="461" xr:uid="{B71D41F2-2D92-413A-89AE-830F4479C079}"/>
    <cellStyle name="標準 7 5 3 4 2" xfId="1046" xr:uid="{912050EE-CEBA-4387-A67A-D8973AFE7968}"/>
    <cellStyle name="標準 7 5 3 5" xfId="755" xr:uid="{8F3806B1-534D-48F3-8FAD-E21BEAC6BA0D}"/>
    <cellStyle name="標準 7 5 4" xfId="191" xr:uid="{BCEB86CC-0F6B-4E19-B0D8-5009BE455D57}"/>
    <cellStyle name="標準 7 5 4 2" xfId="483" xr:uid="{C35A6209-3B20-447E-B119-7A989BB1F532}"/>
    <cellStyle name="標準 7 5 4 2 2" xfId="1068" xr:uid="{6EE8C061-6B19-459E-833F-017C3F9D9E76}"/>
    <cellStyle name="標準 7 5 4 3" xfId="777" xr:uid="{A5544B5E-CB13-4B98-B1C1-0AED083362B0}"/>
    <cellStyle name="標準 7 5 5" xfId="362" xr:uid="{2B4105FB-A9C2-4DB4-8ABB-E8743CCC9DD3}"/>
    <cellStyle name="標準 7 5 5 2" xfId="653" xr:uid="{67411627-C943-4035-9B61-1E3DA9CBB7D3}"/>
    <cellStyle name="標準 7 5 5 2 2" xfId="1238" xr:uid="{DCFCB8B7-9139-4C6D-8CAE-1AEF433F489F}"/>
    <cellStyle name="標準 7 5 5 3" xfId="947" xr:uid="{7D15E826-CBA1-4076-9359-AE3C3D3B9AA1}"/>
    <cellStyle name="標準 7 5 6" xfId="386" xr:uid="{8BE5B544-E06C-4E68-9A41-B44169D88F58}"/>
    <cellStyle name="標準 7 5 6 2" xfId="971" xr:uid="{A5416BB6-EB8B-4082-8D25-B4AA1450DECE}"/>
    <cellStyle name="標準 7 5 7" xfId="679" xr:uid="{0F7048E6-8FC8-4640-B6BD-26A66BB975E6}"/>
    <cellStyle name="標準 7 6" xfId="3" xr:uid="{2785C55F-24C2-4A1B-94D5-8C7BBCA59F04}"/>
    <cellStyle name="標準 7 7" xfId="100" xr:uid="{16EB8A08-6DB1-480B-9952-65F8EF23FD69}"/>
    <cellStyle name="標準 7 7 2" xfId="207" xr:uid="{A214D22D-4D90-4289-B928-DEEE8DD5018D}"/>
    <cellStyle name="標準 7 7 2 2" xfId="498" xr:uid="{ADC914D8-4243-45C0-B4FC-CF3AC45BC7D9}"/>
    <cellStyle name="標準 7 7 2 2 2" xfId="1083" xr:uid="{DE8BCA8B-EA76-4529-9729-F28355D5E43E}"/>
    <cellStyle name="標準 7 7 2 3" xfId="792" xr:uid="{3DA268C2-EF9A-44DC-A58B-D9A56AE07C4A}"/>
    <cellStyle name="標準 7 7 3" xfId="363" xr:uid="{0B144B93-319B-4C50-9BAF-9BA60B7FB8B1}"/>
    <cellStyle name="標準 7 7 3 2" xfId="654" xr:uid="{2EABBE12-03B3-4856-A986-64CAB22829D3}"/>
    <cellStyle name="標準 7 7 3 2 2" xfId="1239" xr:uid="{F55018F0-4FAE-496A-BDED-651F1B703352}"/>
    <cellStyle name="標準 7 7 3 3" xfId="948" xr:uid="{9B4B18AF-42D0-4DD3-A58C-F7C985FC84D9}"/>
    <cellStyle name="標準 7 7 4" xfId="401" xr:uid="{375AB92F-AC10-4865-9533-22D6DA4B038E}"/>
    <cellStyle name="標準 7 7 4 2" xfId="986" xr:uid="{E9853604-0B85-4364-8395-70957D59C664}"/>
    <cellStyle name="標準 7 7 5" xfId="695" xr:uid="{E72F5C3E-2E92-4481-A968-3D960EA99AC6}"/>
    <cellStyle name="標準 7 8" xfId="158" xr:uid="{FD8AD38F-00DA-459C-B748-54CA6A789F8A}"/>
    <cellStyle name="標準 7 8 2" xfId="258" xr:uid="{659EC124-7E51-4F8B-8488-B929BEF5790A}"/>
    <cellStyle name="標準 7 8 2 2" xfId="549" xr:uid="{7013C69D-0296-4086-8A48-AFC845B4A139}"/>
    <cellStyle name="標準 7 8 2 2 2" xfId="1134" xr:uid="{1988EB0D-FF16-4C0C-AB43-5E8564B42BAB}"/>
    <cellStyle name="標準 7 8 2 3" xfId="843" xr:uid="{A85C0AE8-E12E-446F-84CA-8F8A80152D08}"/>
    <cellStyle name="標準 7 8 3" xfId="364" xr:uid="{5E325C5F-8D85-4A90-A6A1-34482329A564}"/>
    <cellStyle name="標準 7 8 3 2" xfId="655" xr:uid="{D8DC5EF0-75D3-4A4F-8B17-0C3046E0598A}"/>
    <cellStyle name="標準 7 8 3 2 2" xfId="1240" xr:uid="{EC939507-9540-4288-8AA6-C99527D27E81}"/>
    <cellStyle name="標準 7 8 3 3" xfId="949" xr:uid="{265BE279-69D7-471E-9187-104DD9BFEB8B}"/>
    <cellStyle name="標準 7 8 4" xfId="452" xr:uid="{9904D43E-A9DA-47B2-BEB2-6D46B26EED16}"/>
    <cellStyle name="標準 7 8 4 2" xfId="1037" xr:uid="{7A38D29B-C918-4EF9-989C-84D0E71A1BC7}"/>
    <cellStyle name="標準 7 8 5" xfId="746" xr:uid="{EF7F76A9-415F-4AF8-BD28-9540025F3F73}"/>
    <cellStyle name="標準 7 9" xfId="174" xr:uid="{1D0A12CA-AD4D-4450-828C-407156BD49AC}"/>
    <cellStyle name="標準 7 9 2" xfId="466" xr:uid="{97061CEC-A43F-4188-9072-03E243FF3863}"/>
    <cellStyle name="標準 7 9 2 2" xfId="1051" xr:uid="{44BCCF5C-7774-4E37-9E39-FA4EE7D92B3E}"/>
    <cellStyle name="標準 7 9 3" xfId="760" xr:uid="{725FAABB-890E-4CE4-8C50-211064157709}"/>
    <cellStyle name="標準 8" xfId="59" xr:uid="{0E429507-5BD2-4442-ADEF-F55979C8A5F4}"/>
    <cellStyle name="標準 9" xfId="60" xr:uid="{E765A6C5-6F50-496E-8DE5-94D2B9839BE5}"/>
    <cellStyle name="標準 9 2" xfId="23" xr:uid="{2877DBEA-0F29-428E-8A6E-A26F6D16AE7C}"/>
  </cellStyles>
  <dxfs count="729">
    <dxf>
      <font>
        <color rgb="FF5F5F5F"/>
      </font>
    </dxf>
    <dxf>
      <font>
        <color rgb="FF5F5F5F"/>
      </font>
    </dxf>
    <dxf>
      <font>
        <color rgb="FF5F5F5F"/>
      </font>
    </dxf>
    <dxf>
      <font>
        <color rgb="FF5F5F5F"/>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u/>
      </font>
    </dxf>
    <dxf>
      <fill>
        <patternFill>
          <bgColor theme="5" tint="0.79998168889431442"/>
        </patternFill>
      </fill>
    </dxf>
    <dxf>
      <fill>
        <patternFill>
          <bgColor theme="5" tint="0.79998168889431442"/>
        </patternFill>
      </fill>
    </dxf>
    <dxf>
      <font>
        <u/>
      </font>
    </dxf>
    <dxf>
      <fill>
        <patternFill>
          <bgColor theme="5" tint="0.79998168889431442"/>
        </patternFill>
      </fill>
    </dxf>
    <dxf>
      <font>
        <u/>
      </font>
    </dxf>
    <dxf>
      <fill>
        <patternFill>
          <bgColor theme="5" tint="0.79998168889431442"/>
        </patternFill>
      </fill>
    </dxf>
    <dxf>
      <font>
        <u/>
      </font>
    </dxf>
    <dxf>
      <fill>
        <patternFill>
          <bgColor theme="5" tint="0.79998168889431442"/>
        </patternFill>
      </fill>
    </dxf>
    <dxf>
      <fill>
        <patternFill patternType="none">
          <bgColor auto="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fill>
        <patternFill>
          <bgColor theme="5" tint="0.79998168889431442"/>
        </patternFill>
      </fill>
    </dxf>
    <dxf>
      <font>
        <u/>
      </font>
    </dxf>
    <dxf>
      <font>
        <u/>
      </font>
    </dxf>
    <dxf>
      <fill>
        <patternFill>
          <bgColor theme="5" tint="0.79998168889431442"/>
        </patternFill>
      </fill>
    </dxf>
    <dxf>
      <fill>
        <patternFill>
          <bgColor theme="5" tint="0.79998168889431442"/>
        </patternFill>
      </fill>
    </dxf>
    <dxf>
      <fill>
        <patternFill>
          <bgColor theme="5" tint="0.79998168889431442"/>
        </patternFill>
      </fill>
    </dxf>
    <dxf>
      <font>
        <u/>
      </font>
    </dxf>
    <dxf>
      <fill>
        <patternFill>
          <bgColor theme="5" tint="0.79998168889431442"/>
        </patternFill>
      </fill>
    </dxf>
    <dxf>
      <font>
        <u/>
      </font>
    </dxf>
    <dxf>
      <fill>
        <patternFill>
          <bgColor theme="5" tint="0.79998168889431442"/>
        </patternFill>
      </fill>
    </dxf>
    <dxf>
      <fill>
        <patternFill>
          <bgColor theme="5" tint="0.79998168889431442"/>
        </patternFill>
      </fill>
    </dxf>
    <dxf>
      <fill>
        <patternFill patternType="none">
          <bgColor auto="1"/>
        </patternFill>
      </fill>
    </dxf>
    <dxf>
      <fill>
        <patternFill>
          <bgColor theme="5" tint="0.79998168889431442"/>
        </patternFill>
      </fill>
    </dxf>
    <dxf>
      <fill>
        <patternFill>
          <bgColor theme="5" tint="0.79998168889431442"/>
        </patternFill>
      </fill>
    </dxf>
    <dxf>
      <font>
        <u/>
      </font>
    </dxf>
    <dxf>
      <fill>
        <patternFill>
          <bgColor theme="5" tint="0.79998168889431442"/>
        </patternFill>
      </fill>
    </dxf>
    <dxf>
      <fill>
        <patternFill>
          <bgColor theme="5" tint="0.79998168889431442"/>
        </patternFill>
      </fill>
    </dxf>
    <dxf>
      <fill>
        <patternFill>
          <bgColor theme="0" tint="-0.24994659260841701"/>
        </patternFill>
      </fill>
    </dxf>
    <dxf>
      <fill>
        <patternFill>
          <bgColor theme="5" tint="0.79998168889431442"/>
        </patternFill>
      </fill>
    </dxf>
    <dxf>
      <font>
        <u/>
      </font>
    </dxf>
    <dxf>
      <font>
        <u/>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0" tint="-0.499984740745262"/>
        </patternFill>
      </fill>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ill>
        <patternFill>
          <bgColor rgb="FFFFCC99"/>
        </patternFill>
      </fill>
    </dxf>
    <dxf>
      <font>
        <u/>
      </font>
    </dxf>
    <dxf>
      <font>
        <u/>
      </font>
    </dxf>
    <dxf>
      <font>
        <u/>
      </font>
    </dxf>
    <dxf>
      <font>
        <u/>
      </font>
    </dxf>
    <dxf>
      <font>
        <u/>
      </font>
    </dxf>
    <dxf>
      <font>
        <u/>
      </font>
    </dxf>
    <dxf>
      <font>
        <u/>
      </font>
    </dxf>
    <dxf>
      <font>
        <u/>
      </font>
    </dxf>
    <dxf>
      <font>
        <u/>
      </font>
    </dxf>
    <dxf>
      <font>
        <u/>
      </font>
    </dxf>
    <dxf>
      <font>
        <u/>
      </font>
    </dxf>
    <dxf>
      <font>
        <u/>
      </font>
    </dxf>
    <dxf>
      <font>
        <u/>
      </font>
    </dxf>
    <dxf>
      <font>
        <color rgb="FF5F5F5F"/>
      </font>
    </dxf>
    <dxf>
      <font>
        <u/>
      </font>
    </dxf>
    <dxf>
      <fill>
        <patternFill>
          <bgColor theme="0" tint="-0.499984740745262"/>
        </patternFill>
      </fill>
    </dxf>
    <dxf>
      <fill>
        <patternFill>
          <bgColor theme="0" tint="-0.499984740745262"/>
        </patternFill>
      </fill>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ill>
        <patternFill>
          <bgColor rgb="FFFFCC99"/>
        </patternFill>
      </fill>
    </dxf>
    <dxf>
      <font>
        <u/>
      </font>
    </dxf>
    <dxf>
      <font>
        <u/>
      </font>
    </dxf>
    <dxf>
      <font>
        <u/>
      </font>
    </dxf>
    <dxf>
      <font>
        <u/>
      </font>
    </dxf>
    <dxf>
      <font>
        <u/>
      </font>
    </dxf>
    <dxf>
      <font>
        <u/>
      </font>
    </dxf>
    <dxf>
      <font>
        <u/>
      </font>
    </dxf>
    <dxf>
      <font>
        <u/>
      </font>
    </dxf>
    <dxf>
      <font>
        <u/>
      </font>
    </dxf>
    <dxf>
      <font>
        <u/>
      </font>
    </dxf>
    <dxf>
      <font>
        <u/>
      </font>
    </dxf>
    <dxf>
      <font>
        <u/>
      </font>
    </dxf>
    <dxf>
      <font>
        <u/>
      </font>
    </dxf>
    <dxf>
      <font>
        <color rgb="FF5F5F5F"/>
      </font>
    </dxf>
    <dxf>
      <font>
        <u/>
      </font>
    </dxf>
    <dxf>
      <fill>
        <patternFill>
          <bgColor theme="0" tint="-0.499984740745262"/>
        </patternFill>
      </fill>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ill>
        <patternFill>
          <bgColor rgb="FFFFCC99"/>
        </patternFill>
      </fill>
    </dxf>
    <dxf>
      <font>
        <u/>
      </font>
    </dxf>
    <dxf>
      <font>
        <u/>
      </font>
    </dxf>
    <dxf>
      <font>
        <u/>
      </font>
    </dxf>
    <dxf>
      <font>
        <u/>
      </font>
    </dxf>
    <dxf>
      <font>
        <u/>
      </font>
    </dxf>
    <dxf>
      <font>
        <u/>
      </font>
    </dxf>
    <dxf>
      <font>
        <u/>
      </font>
    </dxf>
    <dxf>
      <font>
        <u/>
      </font>
    </dxf>
    <dxf>
      <font>
        <u/>
      </font>
    </dxf>
    <dxf>
      <font>
        <u/>
      </font>
    </dxf>
    <dxf>
      <font>
        <u/>
      </font>
    </dxf>
    <dxf>
      <font>
        <u/>
      </font>
    </dxf>
    <dxf>
      <font>
        <u/>
      </font>
    </dxf>
    <dxf>
      <font>
        <color rgb="FF5F5F5F"/>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ill>
        <patternFill>
          <bgColor rgb="FFFFCC99"/>
        </patternFill>
      </fill>
    </dxf>
    <dxf>
      <font>
        <u/>
      </font>
    </dxf>
    <dxf>
      <font>
        <u/>
      </font>
    </dxf>
    <dxf>
      <font>
        <u/>
      </font>
    </dxf>
    <dxf>
      <font>
        <u/>
      </font>
    </dxf>
    <dxf>
      <font>
        <u/>
      </font>
    </dxf>
    <dxf>
      <font>
        <u/>
      </font>
    </dxf>
    <dxf>
      <font>
        <u/>
      </font>
    </dxf>
    <dxf>
      <font>
        <u/>
      </font>
    </dxf>
    <dxf>
      <font>
        <u/>
      </font>
    </dxf>
    <dxf>
      <font>
        <u/>
      </font>
    </dxf>
    <dxf>
      <font>
        <u/>
      </font>
    </dxf>
    <dxf>
      <font>
        <u/>
      </font>
    </dxf>
    <dxf>
      <font>
        <color rgb="FF5F5F5F"/>
      </font>
    </dxf>
    <dxf>
      <font>
        <u/>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rgb="FFA0A0A0"/>
      </font>
      <fill>
        <patternFill patternType="none">
          <bgColor auto="1"/>
        </patternFill>
      </fill>
    </dxf>
    <dxf>
      <fill>
        <patternFill>
          <bgColor rgb="FFFF0000"/>
        </patternFill>
      </fill>
    </dxf>
    <dxf>
      <font>
        <color rgb="FFA0A0A0"/>
      </font>
      <fill>
        <patternFill patternType="none">
          <bgColor auto="1"/>
        </patternFill>
      </fill>
    </dxf>
    <dxf>
      <fill>
        <patternFill patternType="solid">
          <bgColor theme="0"/>
        </patternFill>
      </fill>
    </dxf>
    <dxf>
      <font>
        <b/>
        <i val="0"/>
        <color theme="0"/>
      </font>
      <fill>
        <patternFill>
          <bgColor rgb="FFFF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u/>
      </font>
    </dxf>
    <dxf>
      <font>
        <color rgb="FFFF0000"/>
      </font>
    </dxf>
    <dxf>
      <font>
        <color rgb="FFFF0000"/>
      </font>
    </dxf>
    <dxf>
      <font>
        <u/>
      </font>
    </dxf>
    <dxf>
      <fill>
        <patternFill>
          <bgColor rgb="FFDDDDDD"/>
        </patternFill>
      </fill>
    </dxf>
    <dxf>
      <font>
        <u/>
      </font>
    </dxf>
    <dxf>
      <font>
        <u/>
      </font>
    </dxf>
    <dxf>
      <font>
        <u/>
      </font>
    </dxf>
    <dxf>
      <font>
        <u/>
      </font>
    </dxf>
    <dxf>
      <font>
        <color rgb="FF0000FF"/>
      </font>
    </dxf>
    <dxf>
      <font>
        <color rgb="FFFF0000"/>
      </font>
    </dxf>
    <dxf>
      <fill>
        <patternFill>
          <bgColor rgb="FF808080"/>
        </patternFill>
      </fill>
    </dxf>
    <dxf>
      <fill>
        <patternFill>
          <bgColor theme="0" tint="-0.499984740745262"/>
        </patternFill>
      </fill>
    </dxf>
    <dxf>
      <fill>
        <patternFill>
          <bgColor theme="5" tint="0.79998168889431442"/>
        </patternFill>
      </fill>
    </dxf>
    <dxf>
      <fill>
        <patternFill>
          <bgColor theme="0"/>
        </patternFill>
      </fill>
    </dxf>
    <dxf>
      <font>
        <u/>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u/>
      </font>
    </dxf>
    <dxf>
      <font>
        <u/>
      </font>
    </dxf>
    <dxf>
      <font>
        <color rgb="FF5F5F5F"/>
      </font>
    </dxf>
    <dxf>
      <font>
        <u/>
      </font>
    </dxf>
    <dxf>
      <fill>
        <patternFill patternType="none">
          <bgColor auto="1"/>
        </patternFill>
      </fill>
    </dxf>
    <dxf>
      <fill>
        <patternFill>
          <bgColor theme="5" tint="0.79998168889431442"/>
        </patternFill>
      </fill>
    </dxf>
    <dxf>
      <font>
        <u/>
      </font>
    </dxf>
    <dxf>
      <font>
        <color rgb="FF5F5F5F"/>
      </font>
    </dxf>
    <dxf>
      <font>
        <u/>
      </font>
    </dxf>
    <dxf>
      <font>
        <u/>
      </font>
    </dxf>
    <dxf>
      <font>
        <u/>
      </font>
    </dxf>
    <dxf>
      <font>
        <u/>
      </font>
    </dxf>
    <dxf>
      <font>
        <u/>
      </font>
    </dxf>
    <dxf>
      <fill>
        <patternFill>
          <bgColor theme="5"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0" tint="-0.499984740745262"/>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patternFill>
      </fill>
    </dxf>
    <dxf>
      <font>
        <u/>
      </font>
    </dxf>
    <dxf>
      <font>
        <u/>
      </font>
    </dxf>
    <dxf>
      <font>
        <u/>
      </font>
    </dxf>
    <dxf>
      <fill>
        <patternFill>
          <bgColor theme="5" tint="0.79998168889431442"/>
        </patternFill>
      </fill>
    </dxf>
    <dxf>
      <fill>
        <patternFill>
          <bgColor theme="0"/>
        </patternFill>
      </fill>
    </dxf>
    <dxf>
      <fill>
        <patternFill>
          <bgColor theme="0" tint="-0.14996795556505021"/>
        </patternFill>
      </fill>
    </dxf>
    <dxf>
      <fill>
        <patternFill>
          <bgColor theme="5" tint="0.79998168889431442"/>
        </patternFill>
      </fill>
    </dxf>
    <dxf>
      <fill>
        <patternFill>
          <bgColor theme="0"/>
        </patternFill>
      </fill>
    </dxf>
    <dxf>
      <fill>
        <patternFill>
          <bgColor theme="0" tint="-0.14996795556505021"/>
        </patternFill>
      </fill>
    </dxf>
    <dxf>
      <fill>
        <patternFill>
          <bgColor theme="5" tint="0.79998168889431442"/>
        </patternFill>
      </fill>
    </dxf>
    <dxf>
      <fill>
        <patternFill>
          <bgColor theme="0"/>
        </patternFill>
      </fill>
    </dxf>
    <dxf>
      <fill>
        <patternFill>
          <bgColor theme="0" tint="-0.14996795556505021"/>
        </patternFill>
      </fill>
    </dxf>
    <dxf>
      <fill>
        <patternFill>
          <bgColor theme="5" tint="0.79998168889431442"/>
        </patternFill>
      </fill>
    </dxf>
    <dxf>
      <fill>
        <patternFill>
          <bgColor theme="0"/>
        </patternFill>
      </fill>
    </dxf>
    <dxf>
      <fill>
        <patternFill>
          <bgColor theme="0" tint="-0.14996795556505021"/>
        </patternFill>
      </fill>
    </dxf>
    <dxf>
      <fill>
        <patternFill>
          <bgColor theme="5" tint="0.79998168889431442"/>
        </patternFill>
      </fill>
    </dxf>
    <dxf>
      <fill>
        <patternFill>
          <bgColor theme="0"/>
        </patternFill>
      </fill>
    </dxf>
    <dxf>
      <font>
        <u/>
      </font>
    </dxf>
    <dxf>
      <font>
        <u/>
      </font>
    </dxf>
    <dxf>
      <font>
        <color rgb="FF5F5F5F"/>
      </font>
    </dxf>
    <dxf>
      <fill>
        <patternFill>
          <bgColor theme="5" tint="0.79998168889431442"/>
        </patternFill>
      </fill>
    </dxf>
    <dxf>
      <fill>
        <patternFill>
          <bgColor theme="0"/>
        </patternFill>
      </fill>
    </dxf>
    <dxf>
      <fill>
        <patternFill>
          <bgColor rgb="FF808080"/>
        </patternFill>
      </fill>
    </dxf>
    <dxf>
      <font>
        <u/>
      </font>
    </dxf>
    <dxf>
      <fill>
        <patternFill>
          <bgColor rgb="FF808080"/>
        </patternFill>
      </fill>
    </dxf>
    <dxf>
      <fill>
        <patternFill>
          <bgColor theme="5" tint="0.79998168889431442"/>
        </patternFill>
      </fill>
    </dxf>
    <dxf>
      <fill>
        <patternFill>
          <bgColor rgb="FFFFFF99"/>
        </patternFill>
      </fill>
    </dxf>
    <dxf>
      <fill>
        <patternFill>
          <bgColor rgb="FFCCFFCC"/>
        </patternFill>
      </fill>
    </dxf>
    <dxf>
      <fill>
        <patternFill>
          <bgColor theme="5" tint="0.79998168889431442"/>
        </patternFill>
      </fill>
    </dxf>
    <dxf>
      <font>
        <color rgb="FF808080"/>
      </font>
      <fill>
        <patternFill>
          <bgColor rgb="FF808080"/>
        </patternFill>
      </fill>
    </dxf>
    <dxf>
      <font>
        <u/>
      </font>
    </dxf>
    <dxf>
      <font>
        <color rgb="FF5F5F5F"/>
      </font>
    </dxf>
    <dxf>
      <font>
        <u/>
      </font>
    </dxf>
    <dxf>
      <font>
        <color rgb="FF5F5F5F"/>
      </font>
    </dxf>
    <dxf>
      <font>
        <color theme="0"/>
      </font>
      <fill>
        <patternFill>
          <bgColor theme="0"/>
        </patternFill>
      </fill>
    </dxf>
    <dxf>
      <font>
        <u/>
      </font>
    </dxf>
    <dxf>
      <font>
        <color rgb="FF5F5F5F"/>
      </font>
    </dxf>
    <dxf>
      <fill>
        <patternFill>
          <bgColor theme="5" tint="0.79998168889431442"/>
        </patternFill>
      </fill>
    </dxf>
    <dxf>
      <font>
        <color rgb="FF808080"/>
      </font>
      <fill>
        <patternFill>
          <bgColor rgb="FF808080"/>
        </patternFill>
      </fill>
    </dxf>
    <dxf>
      <font>
        <u/>
      </font>
    </dxf>
    <dxf>
      <font>
        <color rgb="FF5F5F5F"/>
      </font>
    </dxf>
    <dxf>
      <fill>
        <patternFill>
          <bgColor theme="5" tint="0.79998168889431442"/>
        </patternFill>
      </fill>
    </dxf>
    <dxf>
      <font>
        <color rgb="FF808080"/>
      </font>
      <fill>
        <patternFill>
          <bgColor rgb="FF808080"/>
        </patternFill>
      </fill>
    </dxf>
    <dxf>
      <font>
        <u/>
      </font>
    </dxf>
    <dxf>
      <font>
        <color rgb="FF5F5F5F"/>
      </font>
    </dxf>
    <dxf>
      <fill>
        <patternFill>
          <bgColor theme="5" tint="0.79998168889431442"/>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808080"/>
      </font>
      <fill>
        <patternFill>
          <bgColor rgb="FF808080"/>
        </patternFill>
      </fill>
    </dxf>
    <dxf>
      <font>
        <u/>
      </font>
    </dxf>
    <dxf>
      <font>
        <color rgb="FF5F5F5F"/>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numFmt numFmtId="225" formatCode="yyyy&quot; 年  &quot;mm&quot; 月  &quot;dd&quot; 日&quot;"/>
    </dxf>
    <dxf>
      <numFmt numFmtId="226" formatCode="yyyy&quot; 年  &quot;mm&quot; 月  &quot;_0d&quot; 日&quot;"/>
    </dxf>
    <dxf>
      <numFmt numFmtId="227" formatCode="yyyy&quot; 年  &quot;_0m&quot; 月  &quot;dd&quot; 日&quot;"/>
    </dxf>
    <dxf>
      <numFmt numFmtId="228" formatCode="yyyy&quot; 年  &quot;_0m&quot; 月  &quot;_0d&quot; 日&quot;"/>
    </dxf>
    <dxf>
      <font>
        <color rgb="FF5F5F5F"/>
      </font>
    </dxf>
    <dxf>
      <font>
        <color rgb="FF5F5F5F"/>
      </font>
    </dxf>
    <dxf>
      <font>
        <color rgb="FF5F5F5F"/>
      </font>
    </dxf>
    <dxf>
      <font>
        <color rgb="FF5F5F5F"/>
      </font>
    </dxf>
    <dxf>
      <font>
        <color rgb="FF5F5F5F"/>
      </font>
    </dxf>
    <dxf>
      <font>
        <color rgb="FF5F5F5F"/>
      </font>
    </dxf>
    <dxf>
      <font>
        <color rgb="FF5F5F5F"/>
      </font>
    </dxf>
    <dxf>
      <font>
        <color rgb="FF5F5F5F"/>
      </font>
    </dxf>
    <dxf>
      <numFmt numFmtId="225" formatCode="yyyy&quot; 年  &quot;mm&quot; 月  &quot;dd&quot; 日&quot;"/>
    </dxf>
    <dxf>
      <numFmt numFmtId="226" formatCode="yyyy&quot; 年  &quot;mm&quot; 月  &quot;_0d&quot; 日&quot;"/>
    </dxf>
    <dxf>
      <numFmt numFmtId="227" formatCode="yyyy&quot; 年  &quot;_0m&quot; 月  &quot;dd&quot; 日&quot;"/>
    </dxf>
    <dxf>
      <numFmt numFmtId="228" formatCode="yyyy&quot; 年  &quot;_0m&quot; 月  &quot;_0d&quot; 日&quot;"/>
    </dxf>
    <dxf>
      <border>
        <left style="thin">
          <color auto="1"/>
        </left>
        <right style="thin">
          <color auto="1"/>
        </right>
        <top style="thin">
          <color auto="1"/>
        </top>
        <bottom style="thin">
          <color auto="1"/>
        </bottom>
        <vertical/>
        <horizontal/>
      </border>
    </dxf>
    <dxf>
      <font>
        <color rgb="FFFF0000"/>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FF0000"/>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FF0000"/>
      </font>
    </dxf>
    <dxf>
      <border>
        <left style="thin">
          <color auto="1"/>
        </left>
        <right style="thin">
          <color auto="1"/>
        </right>
        <top style="thin">
          <color auto="1"/>
        </top>
        <bottom style="thin">
          <color auto="1"/>
        </bottom>
        <vertical/>
        <horizontal/>
      </border>
    </dxf>
    <dxf>
      <font>
        <color rgb="FFFF0000"/>
      </font>
    </dxf>
    <dxf>
      <border>
        <left style="thin">
          <color auto="1"/>
        </left>
        <right style="thin">
          <color auto="1"/>
        </right>
        <top style="thin">
          <color auto="1"/>
        </top>
        <bottom style="thin">
          <color auto="1"/>
        </bottom>
        <vertical/>
        <horizontal/>
      </border>
    </dxf>
    <dxf>
      <font>
        <color rgb="FFFF0000"/>
      </font>
    </dxf>
    <dxf>
      <border>
        <left style="thin">
          <color auto="1"/>
        </left>
        <right style="thin">
          <color auto="1"/>
        </right>
        <top style="thin">
          <color auto="1"/>
        </top>
        <bottom style="thin">
          <color auto="1"/>
        </bottom>
        <vertical/>
        <horizontal/>
      </border>
    </dxf>
    <dxf>
      <font>
        <color rgb="FFFF0000"/>
      </font>
    </dxf>
    <dxf>
      <border>
        <left style="thin">
          <color auto="1"/>
        </left>
        <right style="thin">
          <color auto="1"/>
        </right>
        <top style="thin">
          <color auto="1"/>
        </top>
        <bottom style="thin">
          <color auto="1"/>
        </bottom>
        <vertical/>
        <horizontal/>
      </border>
    </dxf>
    <dxf>
      <font>
        <color rgb="FFFF0000"/>
      </font>
    </dxf>
    <dxf>
      <border>
        <left style="thin">
          <color auto="1"/>
        </left>
        <right style="thin">
          <color auto="1"/>
        </right>
        <top style="thin">
          <color auto="1"/>
        </top>
        <bottom style="thin">
          <color auto="1"/>
        </bottom>
        <vertical/>
        <horizontal/>
      </border>
    </dxf>
    <dxf>
      <font>
        <color rgb="FFFF0000"/>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FF0000"/>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FF0000"/>
      </font>
    </dxf>
    <dxf>
      <border>
        <left style="thin">
          <color auto="1"/>
        </left>
        <right style="thin">
          <color auto="1"/>
        </right>
        <top style="thin">
          <color auto="1"/>
        </top>
        <bottom style="thin">
          <color auto="1"/>
        </bottom>
        <vertical/>
        <horizontal/>
      </border>
    </dxf>
    <dxf>
      <font>
        <color rgb="FF5F5F5F"/>
      </font>
    </dxf>
    <dxf>
      <font>
        <color rgb="FF5F5F5F"/>
      </font>
    </dxf>
    <dxf>
      <font>
        <color rgb="FF5F5F5F"/>
      </font>
    </dxf>
    <dxf>
      <font>
        <color rgb="FF5F5F5F"/>
      </font>
    </dxf>
    <dxf>
      <font>
        <color rgb="FF5F5F5F"/>
      </font>
    </dxf>
    <dxf>
      <font>
        <color rgb="FF5F5F5F"/>
      </font>
    </dxf>
    <dxf>
      <font>
        <color rgb="FF5F5F5F"/>
      </font>
    </dxf>
    <dxf>
      <font>
        <color rgb="FF5F5F5F"/>
      </font>
    </dxf>
    <dxf>
      <font>
        <color rgb="FF5F5F5F"/>
      </font>
    </dxf>
    <dxf>
      <font>
        <color rgb="FF5F5F5F"/>
      </font>
    </dxf>
    <dxf>
      <font>
        <color rgb="FF5F5F5F"/>
      </font>
    </dxf>
    <dxf>
      <font>
        <color rgb="FF5F5F5F"/>
      </font>
    </dxf>
    <dxf>
      <font>
        <color rgb="FF5F5F5F"/>
      </font>
    </dxf>
    <dxf>
      <font>
        <color rgb="FF5F5F5F"/>
      </font>
    </dxf>
    <dxf>
      <font>
        <color rgb="FF5F5F5F"/>
      </font>
    </dxf>
    <dxf>
      <font>
        <color rgb="FF5F5F5F"/>
      </font>
    </dxf>
    <dxf>
      <font>
        <color rgb="FF5F5F5F"/>
      </font>
    </dxf>
    <dxf>
      <font>
        <color rgb="FF5F5F5F"/>
      </font>
    </dxf>
    <dxf>
      <font>
        <color rgb="FF5F5F5F"/>
      </font>
    </dxf>
    <dxf>
      <fill>
        <patternFill>
          <bgColor theme="5" tint="0.79998168889431442"/>
        </patternFill>
      </fill>
    </dxf>
    <dxf>
      <font>
        <color theme="6" tint="-0.24994659260841701"/>
      </font>
      <fill>
        <patternFill>
          <bgColor theme="6" tint="-0.24994659260841701"/>
        </patternFill>
      </fill>
    </dxf>
    <dxf>
      <fill>
        <patternFill>
          <bgColor theme="5" tint="0.79998168889431442"/>
        </patternFill>
      </fill>
    </dxf>
    <dxf>
      <font>
        <color theme="6" tint="-0.24994659260841701"/>
      </font>
      <fill>
        <patternFill>
          <bgColor theme="6" tint="-0.2499465926084170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rgb="FF5F5F5F"/>
      </font>
    </dxf>
    <dxf>
      <font>
        <color rgb="FF5F5F5F"/>
      </font>
    </dxf>
    <dxf>
      <font>
        <color rgb="FF5F5F5F"/>
      </font>
    </dxf>
    <dxf>
      <font>
        <color rgb="FF5F5F5F"/>
      </font>
    </dxf>
    <dxf>
      <font>
        <color rgb="FF5F5F5F"/>
      </font>
    </dxf>
    <dxf>
      <font>
        <color rgb="FF5F5F5F"/>
      </font>
    </dxf>
    <dxf>
      <font>
        <color rgb="FF5F5F5F"/>
      </font>
    </dxf>
    <dxf>
      <font>
        <color rgb="FF5F5F5F"/>
      </font>
    </dxf>
    <dxf>
      <font>
        <color rgb="FF5F5F5F"/>
      </font>
    </dxf>
    <dxf>
      <font>
        <color rgb="FF5F5F5F"/>
      </font>
    </dxf>
    <dxf>
      <font>
        <color rgb="FF5F5F5F"/>
      </font>
    </dxf>
    <dxf>
      <font>
        <color rgb="FF5F5F5F"/>
      </font>
    </dxf>
    <dxf>
      <font>
        <color rgb="FF5F5F5F"/>
      </font>
    </dxf>
    <dxf>
      <font>
        <color rgb="FF5F5F5F"/>
      </font>
    </dxf>
    <dxf>
      <font>
        <color rgb="FF5F5F5F"/>
      </font>
    </dxf>
    <dxf>
      <fill>
        <patternFill>
          <bgColor rgb="FF808080"/>
        </patternFill>
      </fill>
    </dxf>
    <dxf>
      <font>
        <color rgb="FF5F5F5F"/>
      </font>
    </dxf>
    <dxf>
      <fill>
        <patternFill>
          <bgColor rgb="FF808080"/>
        </patternFill>
      </fill>
    </dxf>
    <dxf>
      <font>
        <color rgb="FF5F5F5F"/>
      </font>
    </dxf>
    <dxf>
      <fill>
        <patternFill>
          <bgColor rgb="FF808080"/>
        </patternFill>
      </fill>
    </dxf>
    <dxf>
      <font>
        <color rgb="FF5F5F5F"/>
      </font>
    </dxf>
    <dxf>
      <numFmt numFmtId="179" formatCode="ggg\ e\ &quot; 年 &quot;\ m\ &quot; 月 &quot;\ d\ &quot; 日 &quot;"/>
      <fill>
        <patternFill>
          <bgColor rgb="FF808080"/>
        </patternFill>
      </fill>
    </dxf>
    <dxf>
      <font>
        <color rgb="FF5F5F5F"/>
      </font>
    </dxf>
    <dxf>
      <numFmt numFmtId="179" formatCode="ggg\ e\ &quot; 年 &quot;\ m\ &quot; 月 &quot;\ d\ &quot; 日 &quot;"/>
      <fill>
        <patternFill>
          <bgColor rgb="FF808080"/>
        </patternFill>
      </fill>
    </dxf>
    <dxf>
      <font>
        <color rgb="FF5F5F5F"/>
      </font>
    </dxf>
    <dxf>
      <numFmt numFmtId="179" formatCode="ggg\ e\ &quot; 年 &quot;\ m\ &quot; 月 &quot;\ d\ &quot; 日 &quot;"/>
      <fill>
        <patternFill>
          <bgColor rgb="FF808080"/>
        </patternFill>
      </fill>
    </dxf>
    <dxf>
      <fill>
        <patternFill>
          <bgColor theme="0" tint="-0.499984740745262"/>
        </patternFill>
      </fill>
    </dxf>
    <dxf>
      <font>
        <color rgb="FF5F5F5F"/>
      </font>
    </dxf>
    <dxf>
      <fill>
        <patternFill>
          <bgColor theme="0" tint="-0.499984740745262"/>
        </patternFill>
      </fill>
    </dxf>
    <dxf>
      <font>
        <color rgb="FF5F5F5F"/>
      </font>
    </dxf>
    <dxf>
      <fill>
        <patternFill>
          <bgColor theme="0" tint="-0.499984740745262"/>
        </patternFill>
      </fill>
    </dxf>
    <dxf>
      <font>
        <color rgb="FF5F5F5F"/>
      </font>
    </dxf>
    <dxf>
      <fill>
        <patternFill>
          <bgColor theme="0" tint="-0.499984740745262"/>
        </patternFill>
      </fill>
    </dxf>
    <dxf>
      <font>
        <color rgb="FF5F5F5F"/>
      </font>
    </dxf>
    <dxf>
      <fill>
        <patternFill>
          <bgColor theme="0" tint="-0.499984740745262"/>
        </patternFill>
      </fill>
    </dxf>
    <dxf>
      <font>
        <color rgb="FF5F5F5F"/>
      </font>
    </dxf>
    <dxf>
      <fill>
        <patternFill>
          <bgColor theme="0" tint="-0.499984740745262"/>
        </patternFill>
      </fill>
    </dxf>
    <dxf>
      <font>
        <color rgb="FF5F5F5F"/>
      </font>
    </dxf>
    <dxf>
      <fill>
        <patternFill>
          <bgColor theme="0" tint="-0.499984740745262"/>
        </patternFill>
      </fill>
    </dxf>
    <dxf>
      <font>
        <color rgb="FF5F5F5F"/>
      </font>
    </dxf>
    <dxf>
      <fill>
        <patternFill>
          <bgColor theme="0" tint="-0.499984740745262"/>
        </patternFill>
      </fill>
    </dxf>
    <dxf>
      <font>
        <color rgb="FF5F5F5F"/>
      </font>
    </dxf>
    <dxf>
      <fill>
        <patternFill>
          <bgColor theme="0" tint="-0.499984740745262"/>
        </patternFill>
      </fill>
    </dxf>
    <dxf>
      <font>
        <color rgb="FF5F5F5F"/>
      </font>
    </dxf>
    <dxf>
      <fill>
        <patternFill>
          <bgColor theme="0" tint="-0.499984740745262"/>
        </patternFill>
      </fill>
    </dxf>
    <dxf>
      <font>
        <color rgb="FF5F5F5F"/>
      </font>
    </dxf>
    <dxf>
      <fill>
        <patternFill>
          <bgColor theme="0" tint="-0.499984740745262"/>
        </patternFill>
      </fill>
    </dxf>
    <dxf>
      <font>
        <color rgb="FF5F5F5F"/>
      </font>
    </dxf>
    <dxf>
      <fill>
        <patternFill>
          <bgColor theme="0" tint="-0.499984740745262"/>
        </patternFill>
      </fill>
    </dxf>
    <dxf>
      <font>
        <color rgb="FF5F5F5F"/>
      </font>
    </dxf>
    <dxf>
      <font>
        <color rgb="FF5F5F5F"/>
      </font>
    </dxf>
    <dxf>
      <fill>
        <patternFill>
          <bgColor rgb="FF808080"/>
        </patternFill>
      </fill>
    </dxf>
    <dxf>
      <font>
        <color rgb="FF5F5F5F"/>
      </font>
    </dxf>
    <dxf>
      <fill>
        <patternFill>
          <bgColor rgb="FF808080"/>
        </patternFill>
      </fill>
    </dxf>
    <dxf>
      <font>
        <color rgb="FF5F5F5F"/>
      </font>
    </dxf>
    <dxf>
      <fill>
        <patternFill>
          <bgColor rgb="FF808080"/>
        </patternFill>
      </fill>
    </dxf>
    <dxf>
      <fill>
        <patternFill>
          <bgColor theme="0" tint="-0.499984740745262"/>
        </patternFill>
      </fill>
    </dxf>
    <dxf>
      <font>
        <color rgb="FF5F5F5F"/>
      </font>
    </dxf>
    <dxf>
      <fill>
        <patternFill>
          <bgColor rgb="FF808080"/>
        </patternFill>
      </fill>
    </dxf>
    <dxf>
      <fill>
        <patternFill>
          <bgColor theme="0" tint="-0.499984740745262"/>
        </patternFill>
      </fill>
    </dxf>
    <dxf>
      <font>
        <color rgb="FF5F5F5F"/>
      </font>
    </dxf>
    <dxf>
      <fill>
        <patternFill>
          <bgColor rgb="FF808080"/>
        </patternFill>
      </fill>
    </dxf>
    <dxf>
      <fill>
        <patternFill>
          <bgColor theme="0" tint="-0.499984740745262"/>
        </patternFill>
      </fill>
    </dxf>
    <dxf>
      <font>
        <color rgb="FF5F5F5F"/>
      </font>
    </dxf>
    <dxf>
      <fill>
        <patternFill>
          <bgColor rgb="FF808080"/>
        </patternFill>
      </fill>
    </dxf>
    <dxf>
      <font>
        <color rgb="FF5F5F5F"/>
      </font>
    </dxf>
    <dxf>
      <font>
        <color rgb="FF5F5F5F"/>
      </font>
    </dxf>
    <dxf>
      <fill>
        <patternFill>
          <bgColor theme="5" tint="0.79998168889431442"/>
        </patternFill>
      </fill>
    </dxf>
    <dxf>
      <font>
        <color rgb="FF5F5F5F"/>
      </font>
    </dxf>
    <dxf>
      <font>
        <color rgb="FF5F5F5F"/>
      </font>
    </dxf>
    <dxf>
      <font>
        <color rgb="FF5F5F5F"/>
      </font>
    </dxf>
    <dxf>
      <fill>
        <patternFill>
          <bgColor theme="5" tint="0.79998168889431442"/>
        </patternFill>
      </fill>
    </dxf>
    <dxf>
      <fill>
        <patternFill>
          <bgColor theme="5" tint="0.79998168889431442"/>
        </patternFill>
      </fill>
    </dxf>
    <dxf>
      <font>
        <color rgb="FF5F5F5F"/>
      </font>
    </dxf>
    <dxf>
      <fill>
        <patternFill>
          <bgColor theme="5" tint="0.79998168889431442"/>
        </patternFill>
      </fill>
    </dxf>
    <dxf>
      <font>
        <color rgb="FF5F5F5F"/>
      </font>
    </dxf>
    <dxf>
      <font>
        <color rgb="FF5F5F5F"/>
      </font>
    </dxf>
    <dxf>
      <font>
        <color rgb="FF5F5F5F"/>
      </font>
    </dxf>
    <dxf>
      <font>
        <color rgb="FF5F5F5F"/>
      </font>
    </dxf>
    <dxf>
      <font>
        <color rgb="FF5F5F5F"/>
      </font>
    </dxf>
    <dxf>
      <fill>
        <patternFill>
          <bgColor theme="5" tint="0.79998168889431442"/>
        </patternFill>
      </fill>
    </dxf>
    <dxf>
      <font>
        <color rgb="FF5F5F5F"/>
      </font>
    </dxf>
    <dxf>
      <font>
        <color rgb="FF5F5F5F"/>
      </font>
    </dxf>
    <dxf>
      <fill>
        <patternFill>
          <bgColor rgb="FF808080"/>
        </patternFill>
      </fill>
    </dxf>
    <dxf>
      <font>
        <color rgb="FF5F5F5F"/>
      </font>
    </dxf>
    <dxf>
      <fill>
        <patternFill>
          <bgColor rgb="FF808080"/>
        </patternFill>
      </fill>
    </dxf>
    <dxf>
      <font>
        <color rgb="FF5F5F5F"/>
      </font>
    </dxf>
    <dxf>
      <fill>
        <patternFill>
          <bgColor rgb="FF808080"/>
        </patternFill>
      </fill>
    </dxf>
    <dxf>
      <font>
        <color rgb="FF5F5F5F"/>
      </font>
    </dxf>
    <dxf>
      <fill>
        <patternFill>
          <bgColor rgb="FF808080"/>
        </patternFill>
      </fill>
    </dxf>
    <dxf>
      <font>
        <color rgb="FF5F5F5F"/>
      </font>
    </dxf>
    <dxf>
      <fill>
        <patternFill>
          <bgColor rgb="FF808080"/>
        </patternFill>
      </fill>
    </dxf>
    <dxf>
      <font>
        <color rgb="FF5F5F5F"/>
      </font>
    </dxf>
    <dxf>
      <fill>
        <patternFill>
          <bgColor rgb="FF808080"/>
        </patternFill>
      </fill>
    </dxf>
    <dxf>
      <fill>
        <patternFill>
          <bgColor theme="0" tint="-0.499984740745262"/>
        </patternFill>
      </fill>
    </dxf>
    <dxf>
      <font>
        <color rgb="FF5F5F5F"/>
      </font>
    </dxf>
    <dxf>
      <fill>
        <patternFill>
          <bgColor rgb="FF808080"/>
        </patternFill>
      </fill>
    </dxf>
    <dxf>
      <fill>
        <patternFill>
          <bgColor theme="0" tint="-0.499984740745262"/>
        </patternFill>
      </fill>
    </dxf>
    <dxf>
      <font>
        <color rgb="FF5F5F5F"/>
      </font>
    </dxf>
    <dxf>
      <fill>
        <patternFill>
          <bgColor rgb="FF808080"/>
        </patternFill>
      </fill>
    </dxf>
    <dxf>
      <fill>
        <patternFill>
          <bgColor theme="0" tint="-0.499984740745262"/>
        </patternFill>
      </fill>
    </dxf>
    <dxf>
      <font>
        <color rgb="FF5F5F5F"/>
      </font>
    </dxf>
    <dxf>
      <fill>
        <patternFill>
          <bgColor rgb="FF808080"/>
        </patternFill>
      </fill>
    </dxf>
    <dxf>
      <font>
        <color rgb="FF5F5F5F"/>
      </font>
    </dxf>
    <dxf>
      <font>
        <color rgb="FF5F5F5F"/>
      </font>
    </dxf>
    <dxf>
      <font>
        <color rgb="FF5F5F5F"/>
      </font>
    </dxf>
    <dxf>
      <font>
        <color rgb="FF5F5F5F"/>
      </font>
    </dxf>
    <dxf>
      <font>
        <color rgb="FF5F5F5F"/>
      </font>
    </dxf>
    <dxf>
      <font>
        <color rgb="FF5F5F5F"/>
      </font>
    </dxf>
    <dxf>
      <font>
        <color rgb="FF5F5F5F"/>
      </font>
    </dxf>
    <dxf>
      <font>
        <color rgb="FF5F5F5F"/>
      </font>
    </dxf>
    <dxf>
      <font>
        <color rgb="FF5F5F5F"/>
      </font>
    </dxf>
    <dxf>
      <fill>
        <patternFill>
          <bgColor theme="0" tint="-0.499984740745262"/>
        </patternFill>
      </fill>
    </dxf>
    <dxf>
      <font>
        <color rgb="FF5F5F5F"/>
      </font>
    </dxf>
    <dxf>
      <fill>
        <patternFill>
          <bgColor theme="0" tint="-0.499984740745262"/>
        </patternFill>
      </fill>
    </dxf>
    <dxf>
      <font>
        <color rgb="FF5F5F5F"/>
      </font>
    </dxf>
    <dxf>
      <fill>
        <patternFill>
          <bgColor theme="0" tint="-0.499984740745262"/>
        </patternFill>
      </fill>
    </dxf>
    <dxf>
      <font>
        <color rgb="FF5F5F5F"/>
      </font>
    </dxf>
    <dxf>
      <fill>
        <patternFill>
          <bgColor theme="0" tint="-0.49998474074526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5F5F5F"/>
      </font>
    </dxf>
    <dxf>
      <font>
        <color rgb="FF5F5F5F"/>
      </font>
    </dxf>
    <dxf>
      <font>
        <color rgb="FF5F5F5F"/>
      </font>
    </dxf>
    <dxf>
      <font>
        <color rgb="FF5F5F5F"/>
      </font>
    </dxf>
    <dxf>
      <font>
        <color rgb="FF5F5F5F"/>
      </font>
    </dxf>
    <dxf>
      <font>
        <color rgb="FF5F5F5F"/>
      </font>
    </dxf>
    <dxf>
      <fill>
        <patternFill>
          <bgColor theme="0" tint="-0.499984740745262"/>
        </patternFill>
      </fill>
    </dxf>
    <dxf>
      <fill>
        <patternFill>
          <bgColor theme="5" tint="0.79998168889431442"/>
        </patternFill>
      </fill>
    </dxf>
    <dxf>
      <fill>
        <patternFill>
          <bgColor theme="5" tint="0.79998168889431442"/>
        </patternFill>
      </fill>
    </dxf>
    <dxf>
      <font>
        <color rgb="FF5F5F5F"/>
      </font>
      <fill>
        <patternFill>
          <bgColor theme="5" tint="0.79998168889431442"/>
        </patternFill>
      </fill>
    </dxf>
    <dxf>
      <fill>
        <patternFill>
          <bgColor theme="5" tint="0.79998168889431442"/>
        </patternFill>
      </fill>
    </dxf>
    <dxf>
      <fill>
        <patternFill>
          <bgColor theme="0" tint="-0.499984740745262"/>
        </patternFill>
      </fill>
    </dxf>
    <dxf>
      <font>
        <color rgb="FF5F5F5F"/>
      </font>
    </dxf>
    <dxf>
      <font>
        <color rgb="FF808080"/>
      </font>
      <fill>
        <patternFill>
          <bgColor theme="6" tint="-0.24994659260841701"/>
        </patternFill>
      </fill>
    </dxf>
    <dxf>
      <font>
        <color rgb="FF5F5F5F"/>
      </font>
    </dxf>
    <dxf>
      <font>
        <color rgb="FF808080"/>
      </font>
      <fill>
        <patternFill>
          <bgColor theme="6" tint="-0.24994659260841701"/>
        </patternFill>
      </fill>
    </dxf>
    <dxf>
      <font>
        <color rgb="FF5F5F5F"/>
      </font>
    </dxf>
    <dxf>
      <font>
        <color rgb="FF808080"/>
      </font>
      <fill>
        <patternFill>
          <bgColor theme="6" tint="-0.24994659260841701"/>
        </patternFill>
      </fill>
    </dxf>
    <dxf>
      <font>
        <color rgb="FF5F5F5F"/>
      </font>
    </dxf>
    <dxf>
      <font>
        <color rgb="FF5F5F5F"/>
      </font>
    </dxf>
    <dxf>
      <fill>
        <patternFill>
          <bgColor theme="5" tint="0.79998168889431442"/>
        </patternFill>
      </fill>
    </dxf>
    <dxf>
      <font>
        <color rgb="FF5F5F5F"/>
      </font>
    </dxf>
    <dxf>
      <numFmt numFmtId="179" formatCode="ggg\ e\ &quot; 年 &quot;\ m\ &quot; 月 &quot;\ d\ &quot; 日 &quot;"/>
      <fill>
        <patternFill>
          <bgColor rgb="FF808080"/>
        </patternFill>
      </fill>
    </dxf>
    <dxf>
      <fill>
        <patternFill>
          <bgColor rgb="FF808080"/>
        </patternFill>
      </fill>
    </dxf>
    <dxf>
      <font>
        <color rgb="FF5F5F5F"/>
      </font>
    </dxf>
    <dxf>
      <font>
        <color rgb="FF5F5F5F"/>
      </font>
    </dxf>
    <dxf>
      <font>
        <color rgb="FF5F5F5F"/>
      </font>
    </dxf>
    <dxf>
      <font>
        <color rgb="FF5F5F5F"/>
      </font>
      <fill>
        <patternFill>
          <bgColor theme="5" tint="0.79998168889431442"/>
        </patternFill>
      </fill>
    </dxf>
    <dxf>
      <fill>
        <patternFill>
          <bgColor theme="5" tint="0.79998168889431442"/>
        </patternFill>
      </fill>
    </dxf>
    <dxf>
      <font>
        <color rgb="FF5F5F5F"/>
      </font>
    </dxf>
    <dxf>
      <font>
        <color rgb="FF5F5F5F"/>
      </font>
    </dxf>
    <dxf>
      <font>
        <color rgb="FF5F5F5F"/>
      </font>
    </dxf>
    <dxf>
      <font>
        <color rgb="FF5F5F5F"/>
      </font>
      <fill>
        <patternFill>
          <bgColor theme="5" tint="0.79998168889431442"/>
        </patternFill>
      </fill>
    </dxf>
    <dxf>
      <fill>
        <patternFill>
          <bgColor theme="5" tint="0.79998168889431442"/>
        </patternFill>
      </fill>
    </dxf>
    <dxf>
      <font>
        <color rgb="FF5F5F5F"/>
      </font>
    </dxf>
    <dxf>
      <font>
        <color rgb="FF5F5F5F"/>
      </font>
      <fill>
        <patternFill>
          <bgColor theme="5" tint="0.79998168889431442"/>
        </patternFill>
      </fill>
    </dxf>
    <dxf>
      <font>
        <color rgb="FF5F5F5F"/>
      </font>
      <fill>
        <patternFill>
          <bgColor theme="5" tint="0.79998168889431442"/>
        </patternFill>
      </fill>
    </dxf>
    <dxf>
      <fill>
        <patternFill>
          <bgColor theme="5" tint="0.79998168889431442"/>
        </patternFill>
      </fill>
    </dxf>
    <dxf>
      <font>
        <color rgb="FF5F5F5F"/>
      </font>
    </dxf>
    <dxf>
      <fill>
        <patternFill>
          <bgColor theme="5" tint="0.79998168889431442"/>
        </patternFill>
      </fill>
    </dxf>
    <dxf>
      <font>
        <color rgb="FF5F5F5F"/>
      </font>
    </dxf>
    <dxf>
      <fill>
        <patternFill>
          <bgColor theme="5" tint="0.79998168889431442"/>
        </patternFill>
      </fill>
    </dxf>
    <dxf>
      <font>
        <color rgb="FF5F5F5F"/>
      </font>
    </dxf>
    <dxf>
      <fill>
        <patternFill>
          <bgColor theme="5" tint="0.79998168889431442"/>
        </patternFill>
      </fill>
    </dxf>
    <dxf>
      <font>
        <color rgb="FF5F5F5F"/>
      </font>
    </dxf>
    <dxf>
      <fill>
        <patternFill>
          <bgColor theme="5" tint="0.79998168889431442"/>
        </patternFill>
      </fill>
    </dxf>
    <dxf>
      <fill>
        <patternFill>
          <bgColor rgb="FF808080"/>
        </patternFill>
      </fill>
    </dxf>
    <dxf>
      <font>
        <color rgb="FF5F5F5F"/>
      </font>
    </dxf>
    <dxf>
      <fill>
        <patternFill>
          <bgColor rgb="FF808080"/>
        </patternFill>
      </fill>
    </dxf>
    <dxf>
      <font>
        <color rgb="FF5F5F5F"/>
      </font>
    </dxf>
    <dxf>
      <fill>
        <patternFill>
          <bgColor rgb="FF808080"/>
        </patternFill>
      </fill>
    </dxf>
    <dxf>
      <fill>
        <patternFill>
          <bgColor theme="0" tint="-0.499984740745262"/>
        </patternFill>
      </fill>
    </dxf>
    <dxf>
      <font>
        <color rgb="FF5F5F5F"/>
      </font>
      <fill>
        <patternFill>
          <bgColor theme="5" tint="0.79998168889431442"/>
        </patternFill>
      </fill>
    </dxf>
    <dxf>
      <fill>
        <patternFill>
          <bgColor theme="5" tint="0.79998168889431442"/>
        </patternFill>
      </fill>
    </dxf>
    <dxf>
      <fill>
        <patternFill>
          <bgColor rgb="FF808080"/>
        </patternFill>
      </fill>
    </dxf>
    <dxf>
      <font>
        <color rgb="FF5F5F5F"/>
      </font>
    </dxf>
    <dxf>
      <fill>
        <patternFill>
          <bgColor rgb="FF808080"/>
        </patternFill>
      </fill>
    </dxf>
    <dxf>
      <font>
        <color rgb="FF5F5F5F"/>
      </font>
    </dxf>
    <dxf>
      <fill>
        <patternFill>
          <bgColor theme="5" tint="0.79998168889431442"/>
        </patternFill>
      </fill>
    </dxf>
    <dxf>
      <font>
        <color rgb="FF5F5F5F"/>
      </font>
    </dxf>
    <dxf>
      <font>
        <color rgb="FF5F5F5F"/>
      </font>
    </dxf>
    <dxf>
      <font>
        <color rgb="FF5F5F5F"/>
      </font>
    </dxf>
    <dxf>
      <font>
        <color rgb="FF5F5F5F"/>
      </font>
    </dxf>
    <dxf>
      <font>
        <color rgb="FF5F5F5F"/>
      </font>
    </dxf>
    <dxf>
      <font>
        <color rgb="FF5F5F5F"/>
      </font>
    </dxf>
    <dxf>
      <font>
        <color rgb="FF5F5F5F"/>
      </font>
    </dxf>
    <dxf>
      <font>
        <color rgb="FF5F5F5F"/>
      </font>
    </dxf>
    <dxf>
      <font>
        <color rgb="FF5F5F5F"/>
      </font>
    </dxf>
    <dxf>
      <font>
        <color rgb="FF5F5F5F"/>
      </font>
    </dxf>
    <dxf>
      <fill>
        <patternFill>
          <bgColor rgb="FFFF0000"/>
        </patternFill>
      </fill>
    </dxf>
    <dxf>
      <fill>
        <patternFill>
          <bgColor rgb="FFFF0000"/>
        </patternFill>
      </fill>
    </dxf>
    <dxf>
      <font>
        <color rgb="FF5F5F5F"/>
      </font>
    </dxf>
    <dxf>
      <numFmt numFmtId="179" formatCode="ggg\ e\ &quot; 年 &quot;\ m\ &quot; 月 &quot;\ d\ &quot; 日 &quot;"/>
      <fill>
        <patternFill>
          <bgColor rgb="FF808080"/>
        </patternFill>
      </fill>
    </dxf>
    <dxf>
      <font>
        <color rgb="FF5F5F5F"/>
      </font>
    </dxf>
    <dxf>
      <numFmt numFmtId="179" formatCode="ggg\ e\ &quot; 年 &quot;\ m\ &quot; 月 &quot;\ d\ &quot; 日 &quot;"/>
      <fill>
        <patternFill>
          <bgColor rgb="FF808080"/>
        </patternFill>
      </fill>
    </dxf>
    <dxf>
      <font>
        <color rgb="FF5F5F5F"/>
      </font>
    </dxf>
    <dxf>
      <font>
        <color rgb="FF5F5F5F"/>
      </font>
    </dxf>
    <dxf>
      <font>
        <u/>
      </font>
    </dxf>
    <dxf>
      <font>
        <color rgb="FF5F5F5F"/>
      </font>
    </dxf>
    <dxf>
      <font>
        <color rgb="FF808080"/>
      </font>
      <fill>
        <patternFill>
          <bgColor rgb="FF808080"/>
        </patternFill>
      </fill>
    </dxf>
    <dxf>
      <numFmt numFmtId="179" formatCode="ggg\ e\ &quot; 年 &quot;\ m\ &quot; 月 &quot;\ d\ &quot; 日 &quot;"/>
      <fill>
        <patternFill>
          <bgColor rgb="FF808080"/>
        </patternFill>
      </fill>
    </dxf>
    <dxf>
      <fill>
        <patternFill>
          <bgColor theme="5" tint="0.79998168889431442"/>
        </patternFill>
      </fill>
    </dxf>
    <dxf>
      <fill>
        <patternFill>
          <bgColor rgb="FFFF0000"/>
        </patternFill>
      </fill>
    </dxf>
    <dxf>
      <fill>
        <patternFill>
          <bgColor rgb="FF808080"/>
        </patternFill>
      </fill>
    </dxf>
  </dxfs>
  <tableStyles count="0" defaultTableStyle="TableStyleMedium2" defaultPivotStyle="PivotStyleLight16"/>
  <colors>
    <mruColors>
      <color rgb="FFFFFFCC"/>
      <color rgb="FFDDEBF7"/>
      <color rgb="FFCCECFF"/>
      <color rgb="FFA0A0A0"/>
      <color rgb="FF66FFFF"/>
      <color rgb="FFCCFFCC"/>
      <color rgb="FF99FFCC"/>
      <color rgb="FFCCFFFF"/>
      <color rgb="FF848484"/>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Radio" firstButton="1" fmlaLink="$F$25" lockText="1" noThreeD="1"/>
</file>

<file path=xl/ctrlProps/ctrlProp2.xml><?xml version="1.0" encoding="utf-8"?>
<formControlPr xmlns="http://schemas.microsoft.com/office/spreadsheetml/2009/9/main" objectType="Radio" checked="Checked" lockText="1" noThreeD="1"/>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7</xdr:col>
      <xdr:colOff>732063</xdr:colOff>
      <xdr:row>24</xdr:row>
      <xdr:rowOff>36816</xdr:rowOff>
    </xdr:from>
    <xdr:to>
      <xdr:col>9</xdr:col>
      <xdr:colOff>1551343</xdr:colOff>
      <xdr:row>24</xdr:row>
      <xdr:rowOff>370934</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7453992" y="8241923"/>
          <a:ext cx="3214137" cy="334118"/>
          <a:chOff x="4650911" y="8388811"/>
          <a:chExt cx="1336358" cy="324000"/>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4984180" y="8388811"/>
            <a:ext cx="1003089" cy="32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ja-JP" altLang="en-US" sz="1600" b="0">
                <a:solidFill>
                  <a:sysClr val="windowText" lastClr="000000"/>
                </a:solidFill>
                <a:latin typeface="Yu Gothic UI" panose="020B0500000000000000" pitchFamily="50" charset="-128"/>
                <a:ea typeface="Yu Gothic UI" panose="020B0500000000000000" pitchFamily="50" charset="-128"/>
              </a:rPr>
              <a:t>個人申請</a:t>
            </a:r>
          </a:p>
        </xdr:txBody>
      </xdr:sp>
      <mc:AlternateContent xmlns:mc="http://schemas.openxmlformats.org/markup-compatibility/2006">
        <mc:Choice xmlns:a14="http://schemas.microsoft.com/office/drawing/2010/main" Requires="a14">
          <xdr:sp macro="" textlink="">
            <xdr:nvSpPr>
              <xdr:cNvPr id="29706" name="Option Button 10" hidden="1">
                <a:extLst>
                  <a:ext uri="{63B3BB69-23CF-44E3-9099-C40C66FF867C}">
                    <a14:compatExt spid="_x0000_s29706"/>
                  </a:ext>
                  <a:ext uri="{FF2B5EF4-FFF2-40B4-BE49-F238E27FC236}">
                    <a16:creationId xmlns:a16="http://schemas.microsoft.com/office/drawing/2014/main" id="{00000000-0008-0000-0000-00000A740000}"/>
                  </a:ext>
                </a:extLst>
              </xdr:cNvPr>
              <xdr:cNvSpPr/>
            </xdr:nvSpPr>
            <xdr:spPr bwMode="auto">
              <a:xfrm>
                <a:off x="4650911" y="8468168"/>
                <a:ext cx="1203712" cy="216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154460</xdr:colOff>
      <xdr:row>24</xdr:row>
      <xdr:rowOff>41706</xdr:rowOff>
    </xdr:from>
    <xdr:to>
      <xdr:col>5</xdr:col>
      <xdr:colOff>1506217</xdr:colOff>
      <xdr:row>24</xdr:row>
      <xdr:rowOff>375824</xdr:rowOff>
    </xdr:to>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4685639" y="8246813"/>
          <a:ext cx="1351757" cy="334118"/>
          <a:chOff x="6344663" y="8388811"/>
          <a:chExt cx="1351757" cy="324000"/>
        </a:xfrm>
      </xdr:grpSpPr>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6693331" y="8388811"/>
            <a:ext cx="1003089" cy="32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ja-JP" altLang="en-US" sz="1600" b="0">
                <a:solidFill>
                  <a:sysClr val="windowText" lastClr="000000"/>
                </a:solidFill>
                <a:latin typeface="Yu Gothic UI" panose="020B0500000000000000" pitchFamily="50" charset="-128"/>
                <a:ea typeface="Yu Gothic UI" panose="020B0500000000000000" pitchFamily="50" charset="-128"/>
              </a:rPr>
              <a:t>法人申請</a:t>
            </a:r>
          </a:p>
        </xdr:txBody>
      </xdr:sp>
      <mc:AlternateContent xmlns:mc="http://schemas.openxmlformats.org/markup-compatibility/2006">
        <mc:Choice xmlns:a14="http://schemas.microsoft.com/office/drawing/2010/main" Requires="a14">
          <xdr:sp macro="" textlink="">
            <xdr:nvSpPr>
              <xdr:cNvPr id="29707" name="Option Button 11" hidden="1">
                <a:extLst>
                  <a:ext uri="{63B3BB69-23CF-44E3-9099-C40C66FF867C}">
                    <a14:compatExt spid="_x0000_s29707"/>
                  </a:ext>
                  <a:ext uri="{FF2B5EF4-FFF2-40B4-BE49-F238E27FC236}">
                    <a16:creationId xmlns:a16="http://schemas.microsoft.com/office/drawing/2014/main" id="{00000000-0008-0000-0000-00000B740000}"/>
                  </a:ext>
                </a:extLst>
              </xdr:cNvPr>
              <xdr:cNvSpPr/>
            </xdr:nvSpPr>
            <xdr:spPr bwMode="auto">
              <a:xfrm>
                <a:off x="6344663" y="8460181"/>
                <a:ext cx="1203707" cy="216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14531</xdr:colOff>
      <xdr:row>21</xdr:row>
      <xdr:rowOff>10830</xdr:rowOff>
    </xdr:from>
    <xdr:to>
      <xdr:col>35</xdr:col>
      <xdr:colOff>420008</xdr:colOff>
      <xdr:row>33</xdr:row>
      <xdr:rowOff>77755</xdr:rowOff>
    </xdr:to>
    <xdr:sp macro="" textlink="">
      <xdr:nvSpPr>
        <xdr:cNvPr id="2" name="フローチャート: 処理 1">
          <a:extLst>
            <a:ext uri="{FF2B5EF4-FFF2-40B4-BE49-F238E27FC236}">
              <a16:creationId xmlns:a16="http://schemas.microsoft.com/office/drawing/2014/main" id="{00000000-0008-0000-0500-000002000000}"/>
            </a:ext>
          </a:extLst>
        </xdr:cNvPr>
        <xdr:cNvSpPr/>
      </xdr:nvSpPr>
      <xdr:spPr>
        <a:xfrm>
          <a:off x="11771102" y="5793866"/>
          <a:ext cx="11794656" cy="3332639"/>
        </a:xfrm>
        <a:prstGeom prst="flowChartProcess">
          <a:avLst/>
        </a:prstGeom>
        <a:solidFill>
          <a:srgbClr val="FFC000">
            <a:alpha val="30196"/>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800" b="1">
              <a:solidFill>
                <a:srgbClr val="FF0000"/>
              </a:solidFill>
              <a:latin typeface="ＭＳ 明朝" panose="02020609040205080304" pitchFamily="17" charset="-128"/>
              <a:ea typeface="ＭＳ 明朝" panose="02020609040205080304" pitchFamily="17" charset="-128"/>
            </a:rPr>
            <a:t>❽に記載し、交付決定をうけた内容は、</a:t>
          </a:r>
          <a:endParaRPr kumimoji="1" lang="en-US" altLang="ja-JP" sz="2800" b="1">
            <a:solidFill>
              <a:srgbClr val="FF0000"/>
            </a:solidFill>
            <a:latin typeface="ＭＳ 明朝" panose="02020609040205080304" pitchFamily="17" charset="-128"/>
            <a:ea typeface="ＭＳ 明朝" panose="02020609040205080304" pitchFamily="17" charset="-128"/>
          </a:endParaRPr>
        </a:p>
        <a:p>
          <a:pPr algn="l"/>
          <a:r>
            <a:rPr kumimoji="1" lang="ja-JP" altLang="en-US" sz="2800" b="1">
              <a:solidFill>
                <a:srgbClr val="FF0000"/>
              </a:solidFill>
              <a:latin typeface="ＭＳ 明朝" panose="02020609040205080304" pitchFamily="17" charset="-128"/>
              <a:ea typeface="ＭＳ 明朝" panose="02020609040205080304" pitchFamily="17" charset="-128"/>
            </a:rPr>
            <a:t>完了実績報告時に、計画通り行ったという証憑を提出いただきます。</a:t>
          </a:r>
          <a:endParaRPr kumimoji="1" lang="en-US" altLang="ja-JP" sz="2800" b="1">
            <a:solidFill>
              <a:srgbClr val="FF0000"/>
            </a:solidFill>
            <a:latin typeface="ＭＳ 明朝" panose="02020609040205080304" pitchFamily="17" charset="-128"/>
            <a:ea typeface="ＭＳ 明朝" panose="02020609040205080304" pitchFamily="17" charset="-128"/>
          </a:endParaRPr>
        </a:p>
        <a:p>
          <a:pPr algn="l"/>
          <a:r>
            <a:rPr kumimoji="1" lang="ja-JP" altLang="en-US" sz="2800" b="1">
              <a:solidFill>
                <a:srgbClr val="FF0000"/>
              </a:solidFill>
              <a:latin typeface="ＭＳ 明朝" panose="02020609040205080304" pitchFamily="17" charset="-128"/>
              <a:ea typeface="ＭＳ 明朝" panose="02020609040205080304" pitchFamily="17" charset="-128"/>
            </a:rPr>
            <a:t>計画通りの広報が行われていない場合は、交付決定の取消しとなる場合があるので注意してください。</a:t>
          </a:r>
          <a:endParaRPr kumimoji="1" lang="en-US" altLang="ja-JP" sz="2800" b="1">
            <a:solidFill>
              <a:srgbClr val="FF0000"/>
            </a:solidFill>
            <a:latin typeface="ＭＳ 明朝" panose="02020609040205080304" pitchFamily="17" charset="-128"/>
            <a:ea typeface="ＭＳ 明朝" panose="02020609040205080304" pitchFamily="17" charset="-128"/>
          </a:endParaRPr>
        </a:p>
        <a:p>
          <a:pPr algn="l"/>
          <a:r>
            <a:rPr kumimoji="1" lang="en-US" altLang="ja-JP" sz="2800" b="1">
              <a:solidFill>
                <a:srgbClr val="FF0000"/>
              </a:solidFill>
              <a:latin typeface="ＭＳ 明朝" panose="02020609040205080304" pitchFamily="17" charset="-128"/>
              <a:ea typeface="ＭＳ 明朝" panose="02020609040205080304" pitchFamily="17" charset="-128"/>
            </a:rPr>
            <a:t>※</a:t>
          </a:r>
          <a:r>
            <a:rPr kumimoji="1" lang="ja-JP" altLang="en-US" sz="2800" b="1">
              <a:solidFill>
                <a:srgbClr val="FF0000"/>
              </a:solidFill>
              <a:latin typeface="ＭＳ 明朝" panose="02020609040205080304" pitchFamily="17" charset="-128"/>
              <a:ea typeface="ＭＳ 明朝" panose="02020609040205080304" pitchFamily="17" charset="-128"/>
            </a:rPr>
            <a:t>このオブジェクトは削除して入力すること。</a:t>
          </a:r>
          <a:endParaRPr kumimoji="1" lang="en-US" altLang="ja-JP" sz="2800" b="1">
            <a:solidFill>
              <a:srgbClr val="FF0000"/>
            </a:solidFill>
            <a:latin typeface="ＭＳ 明朝" panose="02020609040205080304" pitchFamily="17" charset="-128"/>
            <a:ea typeface="ＭＳ 明朝" panose="02020609040205080304" pitchFamily="17" charset="-128"/>
          </a:endParaRPr>
        </a:p>
        <a:p>
          <a:pPr algn="ctr"/>
          <a:endParaRPr kumimoji="1" lang="ja-JP" altLang="en-US" sz="2800" b="1">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54</xdr:col>
      <xdr:colOff>294738</xdr:colOff>
      <xdr:row>3</xdr:row>
      <xdr:rowOff>42863</xdr:rowOff>
    </xdr:from>
    <xdr:to>
      <xdr:col>58</xdr:col>
      <xdr:colOff>173831</xdr:colOff>
      <xdr:row>6</xdr:row>
      <xdr:rowOff>286417</xdr:rowOff>
    </xdr:to>
    <xdr:sp macro="" textlink="">
      <xdr:nvSpPr>
        <xdr:cNvPr id="4" name="吹き出し: 四角形 3">
          <a:extLst>
            <a:ext uri="{FF2B5EF4-FFF2-40B4-BE49-F238E27FC236}">
              <a16:creationId xmlns:a16="http://schemas.microsoft.com/office/drawing/2014/main" id="{00000000-0008-0000-0600-000004000000}"/>
            </a:ext>
          </a:extLst>
        </xdr:cNvPr>
        <xdr:cNvSpPr/>
      </xdr:nvSpPr>
      <xdr:spPr>
        <a:xfrm>
          <a:off x="32223611" y="633145"/>
          <a:ext cx="1878002" cy="833835"/>
        </a:xfrm>
        <a:prstGeom prst="wedgeRectCallout">
          <a:avLst>
            <a:gd name="adj1" fmla="val 2701"/>
            <a:gd name="adj2" fmla="val 3731"/>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公開時には非表示にします</a:t>
          </a:r>
        </a:p>
      </xdr:txBody>
    </xdr:sp>
    <xdr:clientData/>
  </xdr:twoCellAnchor>
  <xdr:twoCellAnchor>
    <xdr:from>
      <xdr:col>9</xdr:col>
      <xdr:colOff>829238</xdr:colOff>
      <xdr:row>6</xdr:row>
      <xdr:rowOff>481852</xdr:rowOff>
    </xdr:from>
    <xdr:to>
      <xdr:col>14</xdr:col>
      <xdr:colOff>64841</xdr:colOff>
      <xdr:row>311</xdr:row>
      <xdr:rowOff>192898</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5266767" y="1759323"/>
          <a:ext cx="2888721" cy="176181281"/>
          <a:chOff x="6657232" y="-264758"/>
          <a:chExt cx="2879753" cy="202466800"/>
        </a:xfrm>
      </xdr:grpSpPr>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6657232" y="1773079"/>
            <a:ext cx="2795009" cy="200428963"/>
          </a:xfrm>
          <a:prstGeom prst="rect">
            <a:avLst/>
          </a:prstGeom>
          <a:solidFill>
            <a:srgbClr val="ED7D31">
              <a:lumMod val="40000"/>
              <a:lumOff val="60000"/>
              <a:alpha val="30000"/>
            </a:srgbClr>
          </a:solid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6835967" y="-264758"/>
            <a:ext cx="2701018" cy="261448"/>
          </a:xfrm>
          <a:prstGeom prst="rect">
            <a:avLst/>
          </a:prstGeom>
          <a:solidFill>
            <a:srgbClr val="ED7D31">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数式が設定されているためペーストしない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48</xdr:col>
      <xdr:colOff>260625</xdr:colOff>
      <xdr:row>16</xdr:row>
      <xdr:rowOff>80455</xdr:rowOff>
    </xdr:from>
    <xdr:to>
      <xdr:col>54</xdr:col>
      <xdr:colOff>610114</xdr:colOff>
      <xdr:row>23</xdr:row>
      <xdr:rowOff>163288</xdr:rowOff>
    </xdr:to>
    <xdr:grpSp>
      <xdr:nvGrpSpPr>
        <xdr:cNvPr id="5" name="グループ化 4">
          <a:extLst>
            <a:ext uri="{FF2B5EF4-FFF2-40B4-BE49-F238E27FC236}">
              <a16:creationId xmlns:a16="http://schemas.microsoft.com/office/drawing/2014/main" id="{00000000-0008-0000-0E00-000005000000}"/>
            </a:ext>
          </a:extLst>
        </xdr:cNvPr>
        <xdr:cNvGrpSpPr/>
      </xdr:nvGrpSpPr>
      <xdr:grpSpPr>
        <a:xfrm>
          <a:off x="45735696" y="4094562"/>
          <a:ext cx="4431632" cy="2178333"/>
          <a:chOff x="11138647" y="46312049"/>
          <a:chExt cx="3653160" cy="732475"/>
        </a:xfrm>
      </xdr:grpSpPr>
      <xdr:sp macro="" textlink="">
        <xdr:nvSpPr>
          <xdr:cNvPr id="6" name="テキスト ボックス 5">
            <a:extLst>
              <a:ext uri="{FF2B5EF4-FFF2-40B4-BE49-F238E27FC236}">
                <a16:creationId xmlns:a16="http://schemas.microsoft.com/office/drawing/2014/main" id="{00000000-0008-0000-0E00-000006000000}"/>
              </a:ext>
            </a:extLst>
          </xdr:cNvPr>
          <xdr:cNvSpPr txBox="1"/>
        </xdr:nvSpPr>
        <xdr:spPr>
          <a:xfrm>
            <a:off x="11631748" y="46312049"/>
            <a:ext cx="3160059" cy="73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FF0000"/>
                </a:solidFill>
              </a:rPr>
              <a:t>注）　小計・合計・集計欄の</a:t>
            </a:r>
          </a:p>
          <a:p>
            <a:r>
              <a:rPr kumimoji="1" lang="ja-JP" altLang="en-US" sz="1400" b="1">
                <a:solidFill>
                  <a:srgbClr val="FF0000"/>
                </a:solidFill>
              </a:rPr>
              <a:t>　　　数式に影響が出るため</a:t>
            </a:r>
          </a:p>
          <a:p>
            <a:r>
              <a:rPr kumimoji="1" lang="ja-JP" altLang="en-US" sz="1400" b="1">
                <a:solidFill>
                  <a:srgbClr val="FF0000"/>
                </a:solidFill>
              </a:rPr>
              <a:t>　　　行を追加する場合には、</a:t>
            </a:r>
          </a:p>
          <a:p>
            <a:r>
              <a:rPr kumimoji="1" lang="ja-JP" altLang="en-US" sz="1400" b="1">
                <a:solidFill>
                  <a:srgbClr val="FF0000"/>
                </a:solidFill>
              </a:rPr>
              <a:t>　　　項目の先頭や最後ではなく、</a:t>
            </a:r>
          </a:p>
          <a:p>
            <a:r>
              <a:rPr kumimoji="1" lang="ja-JP" altLang="en-US" sz="1400" b="1">
                <a:solidFill>
                  <a:srgbClr val="FF0000"/>
                </a:solidFill>
              </a:rPr>
              <a:t>　　　中程で行の追加をすること</a:t>
            </a:r>
          </a:p>
        </xdr:txBody>
      </xdr:sp>
      <xdr:sp macro="" textlink="">
        <xdr:nvSpPr>
          <xdr:cNvPr id="7" name="右中かっこ 6">
            <a:extLst>
              <a:ext uri="{FF2B5EF4-FFF2-40B4-BE49-F238E27FC236}">
                <a16:creationId xmlns:a16="http://schemas.microsoft.com/office/drawing/2014/main" id="{00000000-0008-0000-0E00-000007000000}"/>
              </a:ext>
            </a:extLst>
          </xdr:cNvPr>
          <xdr:cNvSpPr/>
        </xdr:nvSpPr>
        <xdr:spPr>
          <a:xfrm>
            <a:off x="11138647" y="46429663"/>
            <a:ext cx="392205" cy="548280"/>
          </a:xfrm>
          <a:prstGeom prst="rightBrace">
            <a:avLst>
              <a:gd name="adj1" fmla="val 19177"/>
              <a:gd name="adj2" fmla="val 50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190500</xdr:colOff>
      <xdr:row>4</xdr:row>
      <xdr:rowOff>190500</xdr:rowOff>
    </xdr:from>
    <xdr:to>
      <xdr:col>31</xdr:col>
      <xdr:colOff>394204</xdr:colOff>
      <xdr:row>53</xdr:row>
      <xdr:rowOff>225136</xdr:rowOff>
    </xdr:to>
    <xdr:pic>
      <xdr:nvPicPr>
        <xdr:cNvPr id="41534" name="図 41533">
          <a:extLst>
            <a:ext uri="{FF2B5EF4-FFF2-40B4-BE49-F238E27FC236}">
              <a16:creationId xmlns:a16="http://schemas.microsoft.com/office/drawing/2014/main" id="{00000000-0008-0000-1400-00003EA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160318"/>
          <a:ext cx="21193340" cy="1276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408222</xdr:colOff>
      <xdr:row>18</xdr:row>
      <xdr:rowOff>148595</xdr:rowOff>
    </xdr:from>
    <xdr:to>
      <xdr:col>29</xdr:col>
      <xdr:colOff>418590</xdr:colOff>
      <xdr:row>24</xdr:row>
      <xdr:rowOff>220190</xdr:rowOff>
    </xdr:to>
    <xdr:sp macro="" textlink="">
      <xdr:nvSpPr>
        <xdr:cNvPr id="11" name="正方形/長方形 10">
          <a:extLst>
            <a:ext uri="{FF2B5EF4-FFF2-40B4-BE49-F238E27FC236}">
              <a16:creationId xmlns:a16="http://schemas.microsoft.com/office/drawing/2014/main" id="{00000000-0008-0000-1400-00000B000000}"/>
            </a:ext>
          </a:extLst>
        </xdr:cNvPr>
        <xdr:cNvSpPr/>
      </xdr:nvSpPr>
      <xdr:spPr>
        <a:xfrm>
          <a:off x="9621495" y="4755231"/>
          <a:ext cx="10401277" cy="1630232"/>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FF0000"/>
              </a:solidFill>
              <a:latin typeface="メイリオ" panose="020B0604030504040204" pitchFamily="50" charset="-128"/>
              <a:ea typeface="メイリオ" panose="020B0604030504040204" pitchFamily="50" charset="-128"/>
            </a:rPr>
            <a:t>・複数年度事業の場合、すべての年度の予定しているスケジュールを明示すること。</a:t>
          </a:r>
          <a:endParaRPr kumimoji="1" lang="en-US" altLang="ja-JP" sz="1600">
            <a:solidFill>
              <a:srgbClr val="FF0000"/>
            </a:solidFill>
            <a:latin typeface="メイリオ" panose="020B0604030504040204" pitchFamily="50" charset="-128"/>
            <a:ea typeface="メイリオ" panose="020B0604030504040204" pitchFamily="50" charset="-128"/>
          </a:endParaRPr>
        </a:p>
        <a:p>
          <a:pPr algn="l"/>
          <a:r>
            <a:rPr kumimoji="1" lang="ja-JP" altLang="en-US" sz="1600">
              <a:solidFill>
                <a:srgbClr val="FF0000"/>
              </a:solidFill>
              <a:latin typeface="メイリオ" panose="020B0604030504040204" pitchFamily="50" charset="-128"/>
              <a:ea typeface="メイリオ" panose="020B0604030504040204" pitchFamily="50" charset="-128"/>
            </a:rPr>
            <a:t>・事業工程をプロットすること。</a:t>
          </a:r>
          <a:endParaRPr kumimoji="1" lang="en-US" altLang="ja-JP" sz="1600">
            <a:solidFill>
              <a:srgbClr val="FF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6928</xdr:colOff>
      <xdr:row>6</xdr:row>
      <xdr:rowOff>0</xdr:rowOff>
    </xdr:from>
    <xdr:to>
      <xdr:col>5</xdr:col>
      <xdr:colOff>140413</xdr:colOff>
      <xdr:row>9</xdr:row>
      <xdr:rowOff>155863</xdr:rowOff>
    </xdr:to>
    <xdr:grpSp>
      <xdr:nvGrpSpPr>
        <xdr:cNvPr id="3" name="グループ化 2">
          <a:extLst>
            <a:ext uri="{FF2B5EF4-FFF2-40B4-BE49-F238E27FC236}">
              <a16:creationId xmlns:a16="http://schemas.microsoft.com/office/drawing/2014/main" id="{00000000-0008-0000-1400-000003000000}"/>
            </a:ext>
          </a:extLst>
        </xdr:cNvPr>
        <xdr:cNvGrpSpPr/>
      </xdr:nvGrpSpPr>
      <xdr:grpSpPr>
        <a:xfrm>
          <a:off x="211035" y="1524000"/>
          <a:ext cx="2854914" cy="972292"/>
          <a:chOff x="1828800" y="371475"/>
          <a:chExt cx="2181225" cy="638175"/>
        </a:xfrm>
      </xdr:grpSpPr>
      <xdr:sp macro="" textlink="">
        <xdr:nvSpPr>
          <xdr:cNvPr id="41516" name="Rectangle 3628">
            <a:extLst>
              <a:ext uri="{FF2B5EF4-FFF2-40B4-BE49-F238E27FC236}">
                <a16:creationId xmlns:a16="http://schemas.microsoft.com/office/drawing/2014/main" id="{00000000-0008-0000-1400-00002CA20000}"/>
              </a:ext>
            </a:extLst>
          </xdr:cNvPr>
          <xdr:cNvSpPr>
            <a:spLocks noChangeArrowheads="1"/>
          </xdr:cNvSpPr>
        </xdr:nvSpPr>
        <xdr:spPr bwMode="auto">
          <a:xfrm>
            <a:off x="1828800" y="371475"/>
            <a:ext cx="2181225" cy="600075"/>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517" name="Rectangle 3629">
            <a:extLst>
              <a:ext uri="{FF2B5EF4-FFF2-40B4-BE49-F238E27FC236}">
                <a16:creationId xmlns:a16="http://schemas.microsoft.com/office/drawing/2014/main" id="{00000000-0008-0000-1400-00002DA20000}"/>
              </a:ext>
            </a:extLst>
          </xdr:cNvPr>
          <xdr:cNvSpPr>
            <a:spLocks noChangeArrowheads="1"/>
          </xdr:cNvSpPr>
        </xdr:nvSpPr>
        <xdr:spPr bwMode="auto">
          <a:xfrm>
            <a:off x="1828800" y="371475"/>
            <a:ext cx="2181225" cy="600075"/>
          </a:xfrm>
          <a:prstGeom prst="rect">
            <a:avLst/>
          </a:prstGeom>
          <a:noFill/>
          <a:ln w="19050" cap="flat">
            <a:solidFill>
              <a:srgbClr val="FF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1518" name="Rectangle 3630">
            <a:extLst>
              <a:ext uri="{FF2B5EF4-FFF2-40B4-BE49-F238E27FC236}">
                <a16:creationId xmlns:a16="http://schemas.microsoft.com/office/drawing/2014/main" id="{00000000-0008-0000-1400-00002EA20000}"/>
              </a:ext>
            </a:extLst>
          </xdr:cNvPr>
          <xdr:cNvSpPr>
            <a:spLocks noChangeArrowheads="1"/>
          </xdr:cNvSpPr>
        </xdr:nvSpPr>
        <xdr:spPr bwMode="auto">
          <a:xfrm>
            <a:off x="2419350" y="476250"/>
            <a:ext cx="9620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500" b="0" i="0" u="none" strike="noStrike" baseline="0">
                <a:solidFill>
                  <a:srgbClr val="FFFFFF"/>
                </a:solidFill>
                <a:latin typeface="游ゴシック"/>
                <a:ea typeface="游ゴシック"/>
              </a:rPr>
              <a:t>作成例</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56033</xdr:colOff>
      <xdr:row>87</xdr:row>
      <xdr:rowOff>168090</xdr:rowOff>
    </xdr:from>
    <xdr:to>
      <xdr:col>44</xdr:col>
      <xdr:colOff>160350</xdr:colOff>
      <xdr:row>101</xdr:row>
      <xdr:rowOff>0</xdr:rowOff>
    </xdr:to>
    <xdr:pic>
      <xdr:nvPicPr>
        <xdr:cNvPr id="3" name="図 2">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857" y="17178619"/>
          <a:ext cx="9741375" cy="29695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390525</xdr:colOff>
      <xdr:row>108</xdr:row>
      <xdr:rowOff>171450</xdr:rowOff>
    </xdr:from>
    <xdr:to>
      <xdr:col>53</xdr:col>
      <xdr:colOff>209550</xdr:colOff>
      <xdr:row>124</xdr:row>
      <xdr:rowOff>209550</xdr:rowOff>
    </xdr:to>
    <xdr:sp macro="" textlink="">
      <xdr:nvSpPr>
        <xdr:cNvPr id="40962" name="AutoShape 2">
          <a:extLst>
            <a:ext uri="{FF2B5EF4-FFF2-40B4-BE49-F238E27FC236}">
              <a16:creationId xmlns:a16="http://schemas.microsoft.com/office/drawing/2014/main" id="{00000000-0008-0000-1500-000002A00000}"/>
            </a:ext>
          </a:extLst>
        </xdr:cNvPr>
        <xdr:cNvSpPr>
          <a:spLocks noChangeAspect="1" noChangeArrowheads="1"/>
        </xdr:cNvSpPr>
      </xdr:nvSpPr>
      <xdr:spPr bwMode="auto">
        <a:xfrm>
          <a:off x="390525" y="22183725"/>
          <a:ext cx="12134850" cy="3695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i.local\SII-fileserver\Users\achimi\Desktop\MAIN\disk1\2019&#24180;&#24230;&#20107;&#26989;\04%20ZEH-M\LCSPA&#36039;&#26009;\&#21029;&#32025;1&#65374;3&#12289;PW\190305_ZEH_&#21029;&#32025;1~3&#65288;&#21336;&#24180;&#24230;&#12539;&#35079;&#25968;&#24180;&#24230;)v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ii.local\SII-fileserver\Users\sii491\AppData\Local\Microsoft\Windows\INetCache\Content.Outlook\C5C7SQB6\h31zeb_jissekihoukoku19082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iiad01\zeh_conso\Users\eriko\Downloads\R02zeh_plus_yoshiki_1_3-2_3-3_3-4_3-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i.local\SII-fileserver\Users\achimi\Desktop\phdgvdipvnas01.grcore.com\HomeDirectory_CIFSShare\qtree\DOMAIN1\atsuki.nakajima\Folders\Desktop\&#21271;&#28023;&#36947;&#36001;&#22243;\R01_b1_3_keikaku_keihi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
      <sheetName val="★中間報告について"/>
      <sheetName val="発注経過表"/>
      <sheetName val="★実績報告について"/>
      <sheetName val="入力シート１"/>
      <sheetName val="入力シート２ "/>
      <sheetName val="①補助事業実績報告書_様式第９"/>
      <sheetName val="③確定検査調書"/>
      <sheetName val="④精算払請求書_様式第１３"/>
      <sheetName val="⑤事業概要書(1)"/>
      <sheetName val="⑥事業概要書(2)"/>
      <sheetName val="⑦数量推移表（まとめ）"/>
      <sheetName val="⑧数量推移表（未評価技術分）"/>
      <sheetName val="全体"/>
      <sheetName val="1年目"/>
      <sheetName val="2年目"/>
      <sheetName val="3年目"/>
      <sheetName val="⑨エネルギー管理計画書"/>
      <sheetName val="⑩BEMS、制御実施内容"/>
    </sheetNames>
    <sheetDataSet>
      <sheetData sheetId="0">
        <row r="3">
          <cell r="B3" t="str">
            <v>単年度</v>
          </cell>
          <cell r="G3" t="str">
            <v>北海道</v>
          </cell>
          <cell r="I3" t="str">
            <v>SRC造</v>
          </cell>
          <cell r="J3" t="str">
            <v>1地域</v>
          </cell>
          <cell r="L3" t="str">
            <v>－</v>
          </cell>
          <cell r="Q3" t="str">
            <v>なし</v>
          </cell>
          <cell r="U3" t="str">
            <v>壁</v>
          </cell>
          <cell r="V3" t="str">
            <v>全量自家消費</v>
          </cell>
          <cell r="AE3" t="str">
            <v>事務所等</v>
          </cell>
        </row>
        <row r="4">
          <cell r="B4" t="str">
            <v>２年度事業（１年目）</v>
          </cell>
          <cell r="G4" t="str">
            <v>青森県</v>
          </cell>
          <cell r="I4" t="str">
            <v>RC造</v>
          </cell>
          <cell r="J4" t="str">
            <v>2地域</v>
          </cell>
          <cell r="Q4" t="str">
            <v>取得済</v>
          </cell>
          <cell r="U4" t="str">
            <v>柱</v>
          </cell>
          <cell r="V4" t="str">
            <v>系統連系（売電しない）</v>
          </cell>
          <cell r="AE4" t="str">
            <v>ホテル等</v>
          </cell>
        </row>
        <row r="5">
          <cell r="B5" t="str">
            <v>３年度事業（１年目）</v>
          </cell>
          <cell r="G5" t="str">
            <v>岩手県</v>
          </cell>
          <cell r="I5" t="str">
            <v>S造</v>
          </cell>
          <cell r="J5" t="str">
            <v>3地域</v>
          </cell>
          <cell r="U5" t="str">
            <v>斜材（筋かいなど）</v>
          </cell>
          <cell r="V5" t="str">
            <v>系統連系（余剰売電）</v>
          </cell>
          <cell r="AE5" t="str">
            <v>病院等</v>
          </cell>
        </row>
        <row r="6">
          <cell r="G6" t="str">
            <v>宮城県</v>
          </cell>
          <cell r="I6" t="str">
            <v>木造</v>
          </cell>
          <cell r="J6" t="str">
            <v>4地域</v>
          </cell>
          <cell r="U6" t="str">
            <v>床版</v>
          </cell>
          <cell r="V6" t="str">
            <v>系統連系（全量売電）</v>
          </cell>
          <cell r="AE6" t="str">
            <v>百貨店等</v>
          </cell>
        </row>
        <row r="7">
          <cell r="G7" t="str">
            <v>秋田県</v>
          </cell>
          <cell r="I7" t="str">
            <v>CLT</v>
          </cell>
          <cell r="J7" t="str">
            <v>5地域</v>
          </cell>
          <cell r="U7" t="str">
            <v>屋根版</v>
          </cell>
          <cell r="AE7" t="str">
            <v>学校等</v>
          </cell>
        </row>
        <row r="8">
          <cell r="G8" t="str">
            <v>山形県</v>
          </cell>
          <cell r="J8" t="str">
            <v>6地域</v>
          </cell>
          <cell r="U8" t="str">
            <v>横架材（梁など）</v>
          </cell>
          <cell r="AE8" t="str">
            <v>集会所等</v>
          </cell>
        </row>
        <row r="9">
          <cell r="G9" t="str">
            <v>福島県</v>
          </cell>
          <cell r="J9" t="str">
            <v>7地域</v>
          </cell>
        </row>
        <row r="10">
          <cell r="G10" t="str">
            <v>茨城県</v>
          </cell>
          <cell r="J10" t="str">
            <v>8地域</v>
          </cell>
        </row>
        <row r="11">
          <cell r="G11" t="str">
            <v>栃木県</v>
          </cell>
        </row>
        <row r="12">
          <cell r="G12" t="str">
            <v>群馬県</v>
          </cell>
        </row>
        <row r="13">
          <cell r="G13" t="str">
            <v>埼玉県</v>
          </cell>
        </row>
        <row r="14">
          <cell r="G14" t="str">
            <v>千葉県</v>
          </cell>
        </row>
        <row r="15">
          <cell r="G15" t="str">
            <v>東京都</v>
          </cell>
        </row>
        <row r="16">
          <cell r="G16" t="str">
            <v>神奈川県</v>
          </cell>
        </row>
        <row r="17">
          <cell r="G17" t="str">
            <v>新潟県</v>
          </cell>
        </row>
        <row r="18">
          <cell r="G18" t="str">
            <v>富山県</v>
          </cell>
        </row>
        <row r="19">
          <cell r="G19" t="str">
            <v>石川県</v>
          </cell>
        </row>
        <row r="20">
          <cell r="G20" t="str">
            <v>福井県</v>
          </cell>
        </row>
        <row r="21">
          <cell r="G21" t="str">
            <v>山梨県</v>
          </cell>
        </row>
        <row r="22">
          <cell r="G22" t="str">
            <v>長野県</v>
          </cell>
        </row>
        <row r="23">
          <cell r="G23" t="str">
            <v>岐阜県</v>
          </cell>
        </row>
        <row r="24">
          <cell r="G24" t="str">
            <v>静岡県</v>
          </cell>
        </row>
        <row r="25">
          <cell r="G25" t="str">
            <v>愛知県</v>
          </cell>
        </row>
        <row r="26">
          <cell r="G26" t="str">
            <v>三重県</v>
          </cell>
        </row>
        <row r="27">
          <cell r="G27" t="str">
            <v>滋賀県</v>
          </cell>
        </row>
        <row r="28">
          <cell r="G28" t="str">
            <v>京都府</v>
          </cell>
        </row>
        <row r="29">
          <cell r="G29" t="str">
            <v>大阪府</v>
          </cell>
        </row>
        <row r="30">
          <cell r="G30" t="str">
            <v>兵庫県</v>
          </cell>
        </row>
        <row r="31">
          <cell r="G31" t="str">
            <v>奈良県</v>
          </cell>
        </row>
        <row r="32">
          <cell r="G32" t="str">
            <v>和歌山県</v>
          </cell>
        </row>
        <row r="33">
          <cell r="G33" t="str">
            <v>鳥取県</v>
          </cell>
        </row>
        <row r="34">
          <cell r="G34" t="str">
            <v>島根県</v>
          </cell>
        </row>
        <row r="35">
          <cell r="G35" t="str">
            <v>岡山県</v>
          </cell>
        </row>
        <row r="36">
          <cell r="G36" t="str">
            <v>広島県</v>
          </cell>
        </row>
        <row r="37">
          <cell r="G37" t="str">
            <v>山口県</v>
          </cell>
        </row>
        <row r="38">
          <cell r="G38" t="str">
            <v>徳島県</v>
          </cell>
        </row>
        <row r="39">
          <cell r="G39" t="str">
            <v>香川県</v>
          </cell>
        </row>
        <row r="40">
          <cell r="G40" t="str">
            <v>愛媛県</v>
          </cell>
        </row>
        <row r="41">
          <cell r="G41" t="str">
            <v>高知県</v>
          </cell>
        </row>
        <row r="42">
          <cell r="G42" t="str">
            <v>福岡県</v>
          </cell>
        </row>
        <row r="43">
          <cell r="G43" t="str">
            <v>佐賀県</v>
          </cell>
        </row>
        <row r="44">
          <cell r="G44" t="str">
            <v>長崎県</v>
          </cell>
        </row>
        <row r="45">
          <cell r="G45" t="str">
            <v>熊本県</v>
          </cell>
        </row>
        <row r="46">
          <cell r="G46" t="str">
            <v>大分県</v>
          </cell>
        </row>
        <row r="47">
          <cell r="G47" t="str">
            <v>宮崎県</v>
          </cell>
        </row>
        <row r="48">
          <cell r="G48" t="str">
            <v>鹿児島県</v>
          </cell>
        </row>
        <row r="49">
          <cell r="G49" t="str">
            <v>沖縄県</v>
          </cell>
        </row>
        <row r="100">
          <cell r="B100" t="str">
            <v>新設</v>
          </cell>
        </row>
        <row r="101">
          <cell r="B101" t="str">
            <v>既設</v>
          </cell>
        </row>
      </sheetData>
      <sheetData sheetId="1"/>
      <sheetData sheetId="2"/>
      <sheetData sheetId="3"/>
      <sheetData sheetId="4">
        <row r="169">
          <cell r="K169" t="str">
            <v>SII-ZB-YYYYMMDD-n-000</v>
          </cell>
        </row>
      </sheetData>
      <sheetData sheetId="5"/>
      <sheetData sheetId="6">
        <row r="87">
          <cell r="O87">
            <v>0</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_ZEH+_交付申請書"/>
      <sheetName val="3-2_ZEH+_交付申請額算出表"/>
      <sheetName val="3-2_ZEH+_別紙1蓄電ｼｽﾃﾑ明細"/>
      <sheetName val="3-2_ZEH+_別紙2燃料電池明細"/>
      <sheetName val="3-2_ZEH+_別紙3V2H充電設備明細"/>
      <sheetName val="3-3_ZEH+リース料金計算書"/>
      <sheetName val="3-4_ZEH+_誓約書"/>
      <sheetName val="3-5_ZEH+_ﾁｪｯｸﾘｽﾄ "/>
    </sheetNames>
    <sheetDataSet>
      <sheetData sheetId="0">
        <row r="43">
          <cell r="C43" t="str">
            <v>□</v>
          </cell>
        </row>
      </sheetData>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1"/>
        </a:solidFill>
        <a:ln>
          <a:solidFill>
            <a:srgbClr val="FF0000"/>
          </a:solidFill>
        </a:ln>
      </a:spPr>
      <a:bodyPr vertOverflow="clip" horzOverflow="clip" rtlCol="0" anchor="t"/>
      <a:lstStyle>
        <a:defPPr algn="l">
          <a:defRPr kumimoji="1" sz="1100">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5.bin"/><Relationship Id="rId4" Type="http://schemas.openxmlformats.org/officeDocument/2006/relationships/comments" Target="../comments3.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hyperlink" Target="https://sii.or.jp/privacy/" TargetMode="External"/><Relationship Id="rId7" Type="http://schemas.openxmlformats.org/officeDocument/2006/relationships/drawing" Target="../drawings/drawing6.xml"/><Relationship Id="rId2" Type="http://schemas.openxmlformats.org/officeDocument/2006/relationships/hyperlink" Target="https://sii.or.jp/anonymous_processing/index.html" TargetMode="External"/><Relationship Id="rId1" Type="http://schemas.openxmlformats.org/officeDocument/2006/relationships/hyperlink" Target="https://sii.or.jp/anonymous_processing/index.html" TargetMode="External"/><Relationship Id="rId6" Type="http://schemas.openxmlformats.org/officeDocument/2006/relationships/printerSettings" Target="../printerSettings/printerSettings22.bin"/><Relationship Id="rId5" Type="http://schemas.openxmlformats.org/officeDocument/2006/relationships/hyperlink" Target="mailto:p-support@sii.or.jp" TargetMode="External"/><Relationship Id="rId4" Type="http://schemas.openxmlformats.org/officeDocument/2006/relationships/hyperlink" Target="mailto:p-support@sii.or.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ADE49-F843-4E04-B92E-0D84B9B5F08C}">
  <sheetPr codeName="Sheet1">
    <pageSetUpPr autoPageBreaks="0"/>
  </sheetPr>
  <dimension ref="A1:M176"/>
  <sheetViews>
    <sheetView showGridLines="0" tabSelected="1" view="pageBreakPreview" zoomScale="70" zoomScaleNormal="55" zoomScaleSheetLayoutView="70" workbookViewId="0">
      <selection activeCell="F11" sqref="F11:I11"/>
    </sheetView>
  </sheetViews>
  <sheetFormatPr defaultColWidth="9" defaultRowHeight="20.25" outlineLevelRow="1"/>
  <cols>
    <col min="1" max="2" width="2.625" style="916" customWidth="1"/>
    <col min="3" max="3" width="12.625" style="916" customWidth="1"/>
    <col min="4" max="4" width="10.625" style="916" customWidth="1"/>
    <col min="5" max="5" width="30.625" style="916" customWidth="1"/>
    <col min="6" max="6" width="19.875" style="917" customWidth="1"/>
    <col min="7" max="7" width="8.875" style="916" customWidth="1"/>
    <col min="8" max="8" width="24.625" style="916" customWidth="1"/>
    <col min="9" max="9" width="6.75" style="916" customWidth="1"/>
    <col min="10" max="10" width="58.375" style="916" customWidth="1"/>
    <col min="11" max="11" width="1.625" style="916" customWidth="1"/>
    <col min="12" max="12" width="110.125" style="916" customWidth="1"/>
    <col min="13" max="13" width="5.625" style="916" customWidth="1"/>
    <col min="14" max="16384" width="9" style="916"/>
  </cols>
  <sheetData>
    <row r="1" spans="2:13" ht="9.75" customHeight="1">
      <c r="K1" s="918"/>
      <c r="L1" s="919"/>
    </row>
    <row r="2" spans="2:13" ht="20.25" customHeight="1">
      <c r="B2" s="920"/>
      <c r="C2" s="920" t="s">
        <v>765</v>
      </c>
      <c r="D2" s="921"/>
      <c r="E2" s="920"/>
      <c r="F2" s="920"/>
      <c r="G2" s="920"/>
      <c r="H2" s="920"/>
      <c r="I2" s="920"/>
      <c r="J2" s="920"/>
      <c r="K2" s="920"/>
      <c r="L2" s="920"/>
      <c r="M2" s="920"/>
    </row>
    <row r="3" spans="2:13">
      <c r="B3" s="922"/>
      <c r="C3" s="922" t="s">
        <v>368</v>
      </c>
      <c r="D3" s="922"/>
      <c r="E3" s="922"/>
      <c r="F3" s="922"/>
      <c r="G3" s="922"/>
      <c r="H3" s="922"/>
      <c r="I3" s="922"/>
      <c r="J3" s="922"/>
      <c r="K3" s="922"/>
      <c r="L3" s="922"/>
      <c r="M3" s="922"/>
    </row>
    <row r="4" spans="2:13">
      <c r="B4" s="922"/>
      <c r="C4" s="922" t="s">
        <v>369</v>
      </c>
      <c r="D4" s="922"/>
      <c r="E4" s="922"/>
      <c r="F4" s="922"/>
      <c r="G4" s="922"/>
      <c r="H4" s="922"/>
      <c r="I4" s="922"/>
      <c r="J4" s="922"/>
      <c r="K4" s="922"/>
      <c r="L4" s="922"/>
      <c r="M4" s="922"/>
    </row>
    <row r="5" spans="2:13">
      <c r="B5" s="923"/>
      <c r="C5" s="923" t="s">
        <v>455</v>
      </c>
      <c r="F5" s="916"/>
    </row>
    <row r="6" spans="2:13">
      <c r="B6" s="924"/>
      <c r="C6" s="924" t="s">
        <v>209</v>
      </c>
      <c r="D6" s="924"/>
      <c r="E6" s="924"/>
      <c r="F6" s="924"/>
      <c r="G6" s="925"/>
      <c r="H6" s="925"/>
      <c r="I6" s="925"/>
      <c r="J6" s="926"/>
      <c r="K6" s="924"/>
      <c r="L6" s="924"/>
      <c r="M6" s="924"/>
    </row>
    <row r="7" spans="2:13" ht="9.75" customHeight="1">
      <c r="F7" s="916"/>
      <c r="G7" s="925"/>
      <c r="H7" s="925"/>
      <c r="I7" s="925"/>
      <c r="J7" s="926"/>
    </row>
    <row r="8" spans="2:13">
      <c r="B8" s="922"/>
      <c r="C8" s="922" t="s">
        <v>214</v>
      </c>
      <c r="D8" s="922"/>
      <c r="E8" s="922"/>
      <c r="F8" s="922"/>
      <c r="G8" s="925"/>
      <c r="H8" s="925"/>
      <c r="I8" s="925"/>
      <c r="J8" s="926"/>
      <c r="K8" s="922"/>
      <c r="L8" s="922"/>
      <c r="M8" s="922"/>
    </row>
    <row r="9" spans="2:13">
      <c r="B9" s="922"/>
      <c r="C9" s="922" t="s">
        <v>966</v>
      </c>
      <c r="D9" s="922"/>
      <c r="E9" s="922"/>
      <c r="F9" s="922"/>
      <c r="G9" s="925"/>
      <c r="H9" s="925"/>
      <c r="I9" s="925"/>
      <c r="J9" s="926"/>
      <c r="K9" s="922"/>
      <c r="L9" s="922"/>
      <c r="M9" s="922"/>
    </row>
    <row r="10" spans="2:13">
      <c r="C10" s="1110" t="s">
        <v>211</v>
      </c>
      <c r="D10" s="1173"/>
      <c r="E10" s="1173"/>
      <c r="F10" s="1173"/>
      <c r="G10" s="1173"/>
      <c r="H10" s="1173"/>
      <c r="I10" s="1173"/>
      <c r="J10" s="1173"/>
      <c r="K10" s="927"/>
      <c r="L10" s="928" t="s">
        <v>239</v>
      </c>
    </row>
    <row r="11" spans="2:13" ht="42.75" customHeight="1">
      <c r="B11" s="929"/>
      <c r="C11" s="1076" t="s">
        <v>834</v>
      </c>
      <c r="D11" s="1174" t="s">
        <v>0</v>
      </c>
      <c r="E11" s="1175"/>
      <c r="F11" s="1186"/>
      <c r="G11" s="1187"/>
      <c r="H11" s="1187"/>
      <c r="I11" s="1187"/>
      <c r="J11" s="930" t="s">
        <v>764</v>
      </c>
      <c r="L11" s="931" t="s">
        <v>347</v>
      </c>
    </row>
    <row r="12" spans="2:13" ht="35.1" customHeight="1">
      <c r="B12" s="932"/>
      <c r="C12" s="1076"/>
      <c r="D12" s="1077" t="s">
        <v>356</v>
      </c>
      <c r="E12" s="1078"/>
      <c r="F12" s="1176"/>
      <c r="G12" s="1177"/>
      <c r="H12" s="933"/>
      <c r="I12" s="933"/>
      <c r="J12" s="934" t="s">
        <v>330</v>
      </c>
      <c r="L12" s="931" t="s">
        <v>679</v>
      </c>
      <c r="M12" s="935"/>
    </row>
    <row r="13" spans="2:13" ht="35.1" customHeight="1">
      <c r="C13" s="1076"/>
      <c r="D13" s="1079" t="s">
        <v>1</v>
      </c>
      <c r="E13" s="1080"/>
      <c r="F13" s="1188"/>
      <c r="G13" s="1189"/>
      <c r="H13" s="1189"/>
      <c r="I13" s="1189"/>
      <c r="J13" s="934" t="s">
        <v>330</v>
      </c>
      <c r="L13" s="936" t="s">
        <v>680</v>
      </c>
      <c r="M13" s="935"/>
    </row>
    <row r="14" spans="2:13" ht="35.1" customHeight="1">
      <c r="C14" s="1076"/>
      <c r="D14" s="1183" t="s">
        <v>681</v>
      </c>
      <c r="E14" s="937" t="s">
        <v>210</v>
      </c>
      <c r="F14" s="1168"/>
      <c r="G14" s="1169"/>
      <c r="H14" s="1169"/>
      <c r="I14" s="1169"/>
      <c r="J14" s="934" t="s">
        <v>223</v>
      </c>
      <c r="L14" s="938" t="s">
        <v>767</v>
      </c>
      <c r="M14" s="935"/>
    </row>
    <row r="15" spans="2:13" ht="35.1" customHeight="1">
      <c r="C15" s="1076"/>
      <c r="D15" s="1184"/>
      <c r="E15" s="937" t="s">
        <v>682</v>
      </c>
      <c r="F15" s="1168"/>
      <c r="G15" s="1169"/>
      <c r="H15" s="1169"/>
      <c r="I15" s="1169"/>
      <c r="J15" s="939" t="s">
        <v>223</v>
      </c>
      <c r="L15" s="938" t="s">
        <v>766</v>
      </c>
      <c r="M15" s="935"/>
    </row>
    <row r="16" spans="2:13" ht="35.1" customHeight="1">
      <c r="C16" s="1076"/>
      <c r="D16" s="1185"/>
      <c r="E16" s="940" t="s">
        <v>683</v>
      </c>
      <c r="F16" s="1168"/>
      <c r="G16" s="1169"/>
      <c r="H16" s="1169"/>
      <c r="I16" s="1169"/>
      <c r="J16" s="934" t="s">
        <v>223</v>
      </c>
      <c r="L16" s="941" t="s">
        <v>835</v>
      </c>
      <c r="M16" s="935"/>
    </row>
    <row r="17" spans="3:13" ht="35.1" customHeight="1">
      <c r="C17" s="1076"/>
      <c r="D17" s="1180" t="s">
        <v>684</v>
      </c>
      <c r="E17" s="1179"/>
      <c r="F17" s="1168"/>
      <c r="G17" s="1169"/>
      <c r="H17" s="1169"/>
      <c r="I17" s="1169"/>
      <c r="J17" s="934" t="s">
        <v>223</v>
      </c>
      <c r="L17" s="942" t="s">
        <v>847</v>
      </c>
      <c r="M17" s="935"/>
    </row>
    <row r="18" spans="3:13" ht="35.1" customHeight="1">
      <c r="C18" s="1076"/>
      <c r="D18" s="1180" t="s">
        <v>525</v>
      </c>
      <c r="E18" s="1179"/>
      <c r="F18" s="1168"/>
      <c r="G18" s="1169"/>
      <c r="H18" s="1169"/>
      <c r="I18" s="1169"/>
      <c r="J18" s="934" t="s">
        <v>223</v>
      </c>
      <c r="L18" s="938" t="s">
        <v>639</v>
      </c>
      <c r="M18" s="935"/>
    </row>
    <row r="19" spans="3:13" ht="35.1" customHeight="1">
      <c r="C19" s="1076"/>
      <c r="D19" s="1180" t="s">
        <v>526</v>
      </c>
      <c r="E19" s="1179"/>
      <c r="F19" s="1168"/>
      <c r="G19" s="1169"/>
      <c r="H19" s="1169"/>
      <c r="I19" s="1169"/>
      <c r="J19" s="934" t="s">
        <v>223</v>
      </c>
      <c r="L19" s="943" t="s">
        <v>685</v>
      </c>
      <c r="M19" s="935"/>
    </row>
    <row r="20" spans="3:13" ht="35.1" customHeight="1">
      <c r="C20" s="1076"/>
      <c r="D20" s="1181" t="s">
        <v>505</v>
      </c>
      <c r="E20" s="1182"/>
      <c r="F20" s="1168"/>
      <c r="G20" s="1169"/>
      <c r="H20" s="1169"/>
      <c r="I20" s="1169"/>
      <c r="J20" s="934" t="s">
        <v>223</v>
      </c>
      <c r="L20" s="943" t="s">
        <v>686</v>
      </c>
      <c r="M20" s="935"/>
    </row>
    <row r="21" spans="3:13" ht="42" customHeight="1">
      <c r="C21" s="1076"/>
      <c r="D21" s="1178" t="s">
        <v>591</v>
      </c>
      <c r="E21" s="1179"/>
      <c r="F21" s="1168"/>
      <c r="G21" s="1169"/>
      <c r="H21" s="1169"/>
      <c r="I21" s="1169"/>
      <c r="J21" s="944" t="s">
        <v>223</v>
      </c>
      <c r="L21" s="945" t="s">
        <v>687</v>
      </c>
      <c r="M21" s="935"/>
    </row>
    <row r="22" spans="3:13" ht="40.5" customHeight="1">
      <c r="C22" s="1076"/>
      <c r="D22" s="1170" t="s">
        <v>688</v>
      </c>
      <c r="E22" s="1080"/>
      <c r="F22" s="1168"/>
      <c r="G22" s="1169"/>
      <c r="H22" s="1169"/>
      <c r="I22" s="1169"/>
      <c r="J22" s="944" t="s">
        <v>223</v>
      </c>
      <c r="L22" s="941" t="s">
        <v>770</v>
      </c>
      <c r="M22" s="935"/>
    </row>
    <row r="23" spans="3:13" s="946" customFormat="1" ht="9.75" customHeight="1">
      <c r="F23" s="1171" t="s">
        <v>229</v>
      </c>
      <c r="G23" s="1171"/>
      <c r="H23" s="1171"/>
      <c r="I23" s="1171"/>
      <c r="J23" s="1171"/>
    </row>
    <row r="24" spans="3:13">
      <c r="C24" s="947" t="s">
        <v>212</v>
      </c>
      <c r="D24" s="948"/>
      <c r="E24" s="948"/>
      <c r="F24" s="949"/>
      <c r="G24" s="1172"/>
      <c r="H24" s="1172"/>
      <c r="I24" s="1172"/>
      <c r="J24" s="1172"/>
      <c r="K24" s="927"/>
      <c r="L24" s="928" t="s">
        <v>239</v>
      </c>
    </row>
    <row r="25" spans="3:13" ht="35.1" customHeight="1">
      <c r="C25" s="1088" t="s">
        <v>2</v>
      </c>
      <c r="D25" s="1079" t="s">
        <v>329</v>
      </c>
      <c r="E25" s="1080"/>
      <c r="F25" s="43">
        <v>2</v>
      </c>
      <c r="G25" s="950"/>
      <c r="H25" s="977"/>
      <c r="I25" s="950"/>
      <c r="J25" s="951"/>
      <c r="K25" s="927"/>
      <c r="L25" s="952" t="s">
        <v>771</v>
      </c>
      <c r="M25" s="935"/>
    </row>
    <row r="26" spans="3:13" ht="35.1" customHeight="1">
      <c r="C26" s="1088"/>
      <c r="D26" s="1079" t="s">
        <v>3</v>
      </c>
      <c r="E26" s="1080"/>
      <c r="F26" s="1145"/>
      <c r="G26" s="1146"/>
      <c r="H26" s="1146"/>
      <c r="I26" s="1146"/>
      <c r="J26" s="1147"/>
      <c r="L26" s="953" t="s">
        <v>837</v>
      </c>
      <c r="M26" s="935"/>
    </row>
    <row r="27" spans="3:13" ht="35.1" customHeight="1">
      <c r="C27" s="1088"/>
      <c r="D27" s="1077" t="s">
        <v>4</v>
      </c>
      <c r="E27" s="1078"/>
      <c r="F27" s="1145"/>
      <c r="G27" s="1146"/>
      <c r="H27" s="1146"/>
      <c r="I27" s="1146"/>
      <c r="J27" s="1147"/>
      <c r="L27" s="936" t="s">
        <v>5</v>
      </c>
      <c r="M27" s="935"/>
    </row>
    <row r="28" spans="3:13" ht="35.1" customHeight="1">
      <c r="C28" s="1088"/>
      <c r="D28" s="1089" t="s">
        <v>16</v>
      </c>
      <c r="E28" s="954" t="s">
        <v>6</v>
      </c>
      <c r="F28" s="1119"/>
      <c r="G28" s="1120"/>
      <c r="H28" s="1120"/>
      <c r="I28" s="1120"/>
      <c r="J28" s="1121"/>
      <c r="L28" s="1068" t="s">
        <v>456</v>
      </c>
      <c r="M28" s="935"/>
    </row>
    <row r="29" spans="3:13" ht="35.1" customHeight="1">
      <c r="C29" s="1088"/>
      <c r="D29" s="1089"/>
      <c r="E29" s="954" t="s">
        <v>7</v>
      </c>
      <c r="F29" s="1119"/>
      <c r="G29" s="1120"/>
      <c r="H29" s="1120"/>
      <c r="I29" s="1163"/>
      <c r="J29" s="889"/>
      <c r="L29" s="1069" t="s">
        <v>1043</v>
      </c>
      <c r="M29" s="935"/>
    </row>
    <row r="30" spans="3:13" ht="35.1" customHeight="1">
      <c r="C30" s="1088"/>
      <c r="D30" s="1089"/>
      <c r="E30" s="954" t="s">
        <v>219</v>
      </c>
      <c r="F30" s="1164"/>
      <c r="G30" s="1165"/>
      <c r="H30" s="1165"/>
      <c r="I30" s="1166"/>
      <c r="J30" s="890"/>
      <c r="L30" s="1070" t="s">
        <v>1044</v>
      </c>
      <c r="M30" s="935"/>
    </row>
    <row r="31" spans="3:13" ht="35.1" customHeight="1">
      <c r="C31" s="1088"/>
      <c r="D31" s="1077" t="s">
        <v>150</v>
      </c>
      <c r="E31" s="1078"/>
      <c r="F31" s="1148"/>
      <c r="G31" s="1149"/>
      <c r="H31" s="1149"/>
      <c r="I31" s="1149"/>
      <c r="J31" s="1150"/>
      <c r="L31" s="955"/>
      <c r="M31" s="935"/>
    </row>
    <row r="32" spans="3:13" ht="35.1" customHeight="1">
      <c r="C32" s="1088"/>
      <c r="D32" s="1089" t="s">
        <v>9</v>
      </c>
      <c r="E32" s="954" t="s">
        <v>10</v>
      </c>
      <c r="F32" s="1151"/>
      <c r="G32" s="1152"/>
      <c r="H32" s="1152"/>
      <c r="I32" s="1152"/>
      <c r="J32" s="1153"/>
      <c r="L32" s="936" t="s">
        <v>839</v>
      </c>
      <c r="M32" s="935"/>
    </row>
    <row r="33" spans="1:13" ht="35.1" customHeight="1">
      <c r="C33" s="1088"/>
      <c r="D33" s="1089"/>
      <c r="E33" s="954" t="s">
        <v>218</v>
      </c>
      <c r="F33" s="899"/>
      <c r="G33" s="978" t="s">
        <v>820</v>
      </c>
      <c r="H33" s="900"/>
      <c r="I33" s="978" t="s">
        <v>821</v>
      </c>
      <c r="J33" s="901"/>
      <c r="L33" s="936"/>
      <c r="M33" s="935"/>
    </row>
    <row r="34" spans="1:13" ht="35.1" customHeight="1">
      <c r="C34" s="1088"/>
      <c r="D34" s="1089"/>
      <c r="E34" s="954" t="s">
        <v>822</v>
      </c>
      <c r="F34" s="1104"/>
      <c r="G34" s="1105"/>
      <c r="H34" s="1105"/>
      <c r="I34" s="1105"/>
      <c r="J34" s="1106"/>
      <c r="L34" s="936"/>
      <c r="M34" s="935"/>
    </row>
    <row r="35" spans="1:13" ht="35.1" customHeight="1">
      <c r="C35" s="1088"/>
      <c r="D35" s="1089"/>
      <c r="E35" s="954" t="s">
        <v>11</v>
      </c>
      <c r="F35" s="1101"/>
      <c r="G35" s="1102"/>
      <c r="H35" s="1102"/>
      <c r="I35" s="1102"/>
      <c r="J35" s="1122"/>
      <c r="L35" s="936" t="s">
        <v>840</v>
      </c>
      <c r="M35" s="935"/>
    </row>
    <row r="36" spans="1:13" ht="35.1" customHeight="1">
      <c r="C36" s="1088"/>
      <c r="D36" s="1077" t="s">
        <v>13</v>
      </c>
      <c r="E36" s="1078"/>
      <c r="F36" s="1167"/>
      <c r="G36" s="1167"/>
      <c r="H36" s="1167"/>
      <c r="I36" s="1167"/>
      <c r="J36" s="1167"/>
      <c r="K36" s="989"/>
      <c r="L36" s="956" t="s">
        <v>689</v>
      </c>
      <c r="M36" s="935"/>
    </row>
    <row r="37" spans="1:13" ht="35.1" customHeight="1">
      <c r="C37" s="1088"/>
      <c r="D37" s="1125" t="s">
        <v>215</v>
      </c>
      <c r="E37" s="1126"/>
      <c r="F37" s="1160"/>
      <c r="G37" s="1161"/>
      <c r="H37" s="1161"/>
      <c r="I37" s="1161"/>
      <c r="J37" s="1162"/>
      <c r="L37" s="936" t="s">
        <v>1054</v>
      </c>
      <c r="M37" s="935"/>
    </row>
    <row r="38" spans="1:13" ht="9.75" customHeight="1">
      <c r="A38" s="935"/>
      <c r="B38" s="957"/>
      <c r="C38" s="957"/>
      <c r="D38" s="957"/>
      <c r="E38" s="957"/>
      <c r="F38" s="957"/>
      <c r="G38" s="957"/>
      <c r="H38" s="957"/>
      <c r="I38" s="957"/>
      <c r="J38" s="957"/>
    </row>
    <row r="39" spans="1:13" ht="35.1" hidden="1" customHeight="1" outlineLevel="1">
      <c r="C39" s="1076" t="s">
        <v>15</v>
      </c>
      <c r="D39" s="1079" t="s">
        <v>3</v>
      </c>
      <c r="E39" s="1080"/>
      <c r="F39" s="1145"/>
      <c r="G39" s="1146"/>
      <c r="H39" s="1146"/>
      <c r="I39" s="1146"/>
      <c r="J39" s="1147"/>
      <c r="L39" s="958" t="s">
        <v>838</v>
      </c>
      <c r="M39" s="935"/>
    </row>
    <row r="40" spans="1:13" ht="35.1" hidden="1" customHeight="1" outlineLevel="1">
      <c r="C40" s="1076"/>
      <c r="D40" s="1077" t="s">
        <v>4</v>
      </c>
      <c r="E40" s="1078"/>
      <c r="F40" s="1145"/>
      <c r="G40" s="1146"/>
      <c r="H40" s="1146"/>
      <c r="I40" s="1146"/>
      <c r="J40" s="1147"/>
      <c r="L40" s="936" t="s">
        <v>836</v>
      </c>
      <c r="M40" s="935"/>
    </row>
    <row r="41" spans="1:13" ht="35.1" hidden="1" customHeight="1" outlineLevel="1">
      <c r="C41" s="1076"/>
      <c r="D41" s="1089" t="s">
        <v>16</v>
      </c>
      <c r="E41" s="954" t="s">
        <v>6</v>
      </c>
      <c r="F41" s="1119"/>
      <c r="G41" s="1120"/>
      <c r="H41" s="1120"/>
      <c r="I41" s="1120"/>
      <c r="J41" s="1121"/>
      <c r="L41" s="1068" t="s">
        <v>456</v>
      </c>
      <c r="M41" s="935"/>
    </row>
    <row r="42" spans="1:13" ht="35.1" hidden="1" customHeight="1" outlineLevel="1">
      <c r="C42" s="1076"/>
      <c r="D42" s="1089"/>
      <c r="E42" s="954" t="s">
        <v>7</v>
      </c>
      <c r="F42" s="1119"/>
      <c r="G42" s="1120"/>
      <c r="H42" s="1120"/>
      <c r="I42" s="1163"/>
      <c r="J42" s="889"/>
      <c r="L42" s="1069" t="s">
        <v>1043</v>
      </c>
      <c r="M42" s="935"/>
    </row>
    <row r="43" spans="1:13" ht="35.1" hidden="1" customHeight="1" outlineLevel="1">
      <c r="C43" s="1076"/>
      <c r="D43" s="1089"/>
      <c r="E43" s="954" t="s">
        <v>219</v>
      </c>
      <c r="F43" s="1164"/>
      <c r="G43" s="1165"/>
      <c r="H43" s="1165"/>
      <c r="I43" s="1166"/>
      <c r="J43" s="890"/>
      <c r="L43" s="1070" t="s">
        <v>1044</v>
      </c>
      <c r="M43" s="935"/>
    </row>
    <row r="44" spans="1:13" ht="35.1" hidden="1" customHeight="1" outlineLevel="1">
      <c r="C44" s="1076"/>
      <c r="D44" s="1077" t="s">
        <v>150</v>
      </c>
      <c r="E44" s="1078"/>
      <c r="F44" s="1157"/>
      <c r="G44" s="1158"/>
      <c r="H44" s="1158"/>
      <c r="I44" s="1158"/>
      <c r="J44" s="1159"/>
      <c r="L44" s="955" t="s">
        <v>8</v>
      </c>
      <c r="M44" s="935"/>
    </row>
    <row r="45" spans="1:13" ht="35.1" hidden="1" customHeight="1" outlineLevel="1">
      <c r="C45" s="1076"/>
      <c r="D45" s="1089" t="s">
        <v>9</v>
      </c>
      <c r="E45" s="954" t="s">
        <v>10</v>
      </c>
      <c r="F45" s="1151"/>
      <c r="G45" s="1152"/>
      <c r="H45" s="1152"/>
      <c r="I45" s="1152"/>
      <c r="J45" s="1153"/>
      <c r="L45" s="959" t="s">
        <v>839</v>
      </c>
      <c r="M45" s="935"/>
    </row>
    <row r="46" spans="1:13" ht="35.1" hidden="1" customHeight="1" outlineLevel="1">
      <c r="C46" s="1076"/>
      <c r="D46" s="1089"/>
      <c r="E46" s="954" t="s">
        <v>218</v>
      </c>
      <c r="F46" s="899"/>
      <c r="G46" s="978" t="s">
        <v>820</v>
      </c>
      <c r="H46" s="900"/>
      <c r="I46" s="978" t="s">
        <v>821</v>
      </c>
      <c r="J46" s="901"/>
      <c r="L46" s="936"/>
      <c r="M46" s="935"/>
    </row>
    <row r="47" spans="1:13" ht="35.1" hidden="1" customHeight="1" outlineLevel="1">
      <c r="C47" s="1076"/>
      <c r="D47" s="1089"/>
      <c r="E47" s="954" t="s">
        <v>822</v>
      </c>
      <c r="F47" s="1104"/>
      <c r="G47" s="1105"/>
      <c r="H47" s="1105"/>
      <c r="I47" s="1105"/>
      <c r="J47" s="1106"/>
      <c r="L47" s="936"/>
      <c r="M47" s="935"/>
    </row>
    <row r="48" spans="1:13" ht="35.1" hidden="1" customHeight="1" outlineLevel="1">
      <c r="C48" s="1076"/>
      <c r="D48" s="1089"/>
      <c r="E48" s="954" t="s">
        <v>11</v>
      </c>
      <c r="F48" s="1101"/>
      <c r="G48" s="1102"/>
      <c r="H48" s="1102"/>
      <c r="I48" s="1102"/>
      <c r="J48" s="1122"/>
      <c r="L48" s="936" t="s">
        <v>12</v>
      </c>
      <c r="M48" s="935"/>
    </row>
    <row r="49" spans="1:13" ht="35.1" hidden="1" customHeight="1" outlineLevel="1">
      <c r="C49" s="1076"/>
      <c r="D49" s="1077" t="s">
        <v>13</v>
      </c>
      <c r="E49" s="1078"/>
      <c r="F49" s="1154"/>
      <c r="G49" s="1155"/>
      <c r="H49" s="1155"/>
      <c r="I49" s="1155"/>
      <c r="J49" s="1156"/>
      <c r="L49" s="936" t="s">
        <v>14</v>
      </c>
      <c r="M49" s="935"/>
    </row>
    <row r="50" spans="1:13" ht="35.1" hidden="1" customHeight="1" outlineLevel="1">
      <c r="C50" s="1076"/>
      <c r="D50" s="1125" t="s">
        <v>215</v>
      </c>
      <c r="E50" s="1126"/>
      <c r="F50" s="1160"/>
      <c r="G50" s="1161"/>
      <c r="H50" s="1161"/>
      <c r="I50" s="1161"/>
      <c r="J50" s="1162"/>
      <c r="L50" s="936" t="s">
        <v>1054</v>
      </c>
      <c r="M50" s="935"/>
    </row>
    <row r="51" spans="1:13" ht="25.5" collapsed="1">
      <c r="A51" s="935"/>
      <c r="B51" s="957" t="s">
        <v>374</v>
      </c>
      <c r="C51" s="957"/>
      <c r="D51" s="957"/>
      <c r="E51" s="957"/>
      <c r="F51" s="957"/>
      <c r="G51" s="957"/>
      <c r="H51" s="957"/>
      <c r="I51" s="957"/>
      <c r="J51" s="957"/>
    </row>
    <row r="52" spans="1:13" ht="35.1" hidden="1" customHeight="1" outlineLevel="1">
      <c r="C52" s="1076" t="s">
        <v>372</v>
      </c>
      <c r="D52" s="1079" t="s">
        <v>3</v>
      </c>
      <c r="E52" s="1080"/>
      <c r="F52" s="1145"/>
      <c r="G52" s="1146"/>
      <c r="H52" s="1146"/>
      <c r="I52" s="1146"/>
      <c r="J52" s="1147"/>
      <c r="L52" s="958" t="s">
        <v>838</v>
      </c>
      <c r="M52" s="935"/>
    </row>
    <row r="53" spans="1:13" ht="35.1" hidden="1" customHeight="1" outlineLevel="1">
      <c r="C53" s="1076"/>
      <c r="D53" s="1077" t="s">
        <v>4</v>
      </c>
      <c r="E53" s="1078"/>
      <c r="F53" s="1145"/>
      <c r="G53" s="1146"/>
      <c r="H53" s="1146"/>
      <c r="I53" s="1146"/>
      <c r="J53" s="1147"/>
      <c r="L53" s="936" t="s">
        <v>836</v>
      </c>
      <c r="M53" s="935"/>
    </row>
    <row r="54" spans="1:13" ht="35.1" hidden="1" customHeight="1" outlineLevel="1">
      <c r="C54" s="1076"/>
      <c r="D54" s="1089" t="s">
        <v>16</v>
      </c>
      <c r="E54" s="954" t="s">
        <v>6</v>
      </c>
      <c r="F54" s="1119"/>
      <c r="G54" s="1120"/>
      <c r="H54" s="1120"/>
      <c r="I54" s="1120"/>
      <c r="J54" s="1121"/>
      <c r="L54" s="1068" t="s">
        <v>456</v>
      </c>
      <c r="M54" s="935"/>
    </row>
    <row r="55" spans="1:13" ht="35.1" hidden="1" customHeight="1" outlineLevel="1">
      <c r="C55" s="1076"/>
      <c r="D55" s="1089"/>
      <c r="E55" s="954" t="s">
        <v>7</v>
      </c>
      <c r="F55" s="1119"/>
      <c r="G55" s="1120"/>
      <c r="H55" s="1120"/>
      <c r="I55" s="1163"/>
      <c r="J55" s="889"/>
      <c r="L55" s="1069" t="s">
        <v>1043</v>
      </c>
      <c r="M55" s="935"/>
    </row>
    <row r="56" spans="1:13" ht="35.1" hidden="1" customHeight="1" outlineLevel="1">
      <c r="C56" s="1076"/>
      <c r="D56" s="1089"/>
      <c r="E56" s="954" t="s">
        <v>219</v>
      </c>
      <c r="F56" s="1164"/>
      <c r="G56" s="1165"/>
      <c r="H56" s="1165"/>
      <c r="I56" s="1166"/>
      <c r="J56" s="890"/>
      <c r="L56" s="1070" t="s">
        <v>1044</v>
      </c>
      <c r="M56" s="935"/>
    </row>
    <row r="57" spans="1:13" ht="35.1" hidden="1" customHeight="1" outlineLevel="1">
      <c r="C57" s="1076"/>
      <c r="D57" s="1077" t="s">
        <v>150</v>
      </c>
      <c r="E57" s="1078"/>
      <c r="F57" s="1148"/>
      <c r="G57" s="1149"/>
      <c r="H57" s="1149"/>
      <c r="I57" s="1149"/>
      <c r="J57" s="1150"/>
      <c r="L57" s="955" t="s">
        <v>8</v>
      </c>
      <c r="M57" s="935"/>
    </row>
    <row r="58" spans="1:13" ht="35.1" hidden="1" customHeight="1" outlineLevel="1">
      <c r="C58" s="1076"/>
      <c r="D58" s="1089" t="s">
        <v>9</v>
      </c>
      <c r="E58" s="954" t="s">
        <v>10</v>
      </c>
      <c r="F58" s="1151"/>
      <c r="G58" s="1152"/>
      <c r="H58" s="1152"/>
      <c r="I58" s="1152"/>
      <c r="J58" s="1153"/>
      <c r="L58" s="959" t="s">
        <v>839</v>
      </c>
      <c r="M58" s="935"/>
    </row>
    <row r="59" spans="1:13" ht="35.1" hidden="1" customHeight="1" outlineLevel="1">
      <c r="C59" s="1076"/>
      <c r="D59" s="1089"/>
      <c r="E59" s="954" t="s">
        <v>218</v>
      </c>
      <c r="F59" s="899"/>
      <c r="G59" s="978" t="s">
        <v>820</v>
      </c>
      <c r="H59" s="900"/>
      <c r="I59" s="978" t="s">
        <v>821</v>
      </c>
      <c r="J59" s="901"/>
      <c r="L59" s="936"/>
      <c r="M59" s="935"/>
    </row>
    <row r="60" spans="1:13" ht="35.1" hidden="1" customHeight="1" outlineLevel="1">
      <c r="C60" s="1076"/>
      <c r="D60" s="1089"/>
      <c r="E60" s="954" t="s">
        <v>822</v>
      </c>
      <c r="F60" s="1104"/>
      <c r="G60" s="1105"/>
      <c r="H60" s="1105"/>
      <c r="I60" s="1105"/>
      <c r="J60" s="1106"/>
      <c r="L60" s="936"/>
      <c r="M60" s="935"/>
    </row>
    <row r="61" spans="1:13" ht="35.1" hidden="1" customHeight="1" outlineLevel="1">
      <c r="C61" s="1076"/>
      <c r="D61" s="1089"/>
      <c r="E61" s="954" t="s">
        <v>11</v>
      </c>
      <c r="F61" s="1101"/>
      <c r="G61" s="1102"/>
      <c r="H61" s="1102"/>
      <c r="I61" s="1102"/>
      <c r="J61" s="1122"/>
      <c r="L61" s="936" t="s">
        <v>12</v>
      </c>
      <c r="M61" s="935"/>
    </row>
    <row r="62" spans="1:13" ht="35.1" hidden="1" customHeight="1" outlineLevel="1">
      <c r="C62" s="1076"/>
      <c r="D62" s="1077" t="s">
        <v>13</v>
      </c>
      <c r="E62" s="1078"/>
      <c r="F62" s="1154"/>
      <c r="G62" s="1155"/>
      <c r="H62" s="1155"/>
      <c r="I62" s="1155"/>
      <c r="J62" s="1156"/>
      <c r="L62" s="936" t="s">
        <v>14</v>
      </c>
      <c r="M62" s="935"/>
    </row>
    <row r="63" spans="1:13" ht="35.1" hidden="1" customHeight="1" outlineLevel="1">
      <c r="C63" s="1076"/>
      <c r="D63" s="1125" t="s">
        <v>215</v>
      </c>
      <c r="E63" s="1126"/>
      <c r="F63" s="1160"/>
      <c r="G63" s="1161"/>
      <c r="H63" s="1161"/>
      <c r="I63" s="1161"/>
      <c r="J63" s="1162"/>
      <c r="L63" s="936" t="s">
        <v>1054</v>
      </c>
      <c r="M63" s="935"/>
    </row>
    <row r="64" spans="1:13" ht="25.5" collapsed="1">
      <c r="A64" s="935"/>
      <c r="B64" s="957" t="s">
        <v>375</v>
      </c>
      <c r="C64" s="957"/>
      <c r="D64" s="957"/>
      <c r="E64" s="957"/>
      <c r="F64" s="957"/>
      <c r="G64" s="957"/>
      <c r="H64" s="957"/>
      <c r="I64" s="957"/>
      <c r="J64" s="957"/>
    </row>
    <row r="65" spans="2:13" ht="35.1" hidden="1" customHeight="1" outlineLevel="1">
      <c r="C65" s="1076" t="s">
        <v>373</v>
      </c>
      <c r="D65" s="1079" t="s">
        <v>3</v>
      </c>
      <c r="E65" s="1080"/>
      <c r="F65" s="1145"/>
      <c r="G65" s="1146"/>
      <c r="H65" s="1146"/>
      <c r="I65" s="1146"/>
      <c r="J65" s="1147"/>
      <c r="L65" s="958" t="s">
        <v>838</v>
      </c>
      <c r="M65" s="935"/>
    </row>
    <row r="66" spans="2:13" ht="35.1" hidden="1" customHeight="1" outlineLevel="1">
      <c r="C66" s="1076"/>
      <c r="D66" s="1077" t="s">
        <v>4</v>
      </c>
      <c r="E66" s="1078"/>
      <c r="F66" s="1145"/>
      <c r="G66" s="1146"/>
      <c r="H66" s="1146"/>
      <c r="I66" s="1146"/>
      <c r="J66" s="1147"/>
      <c r="L66" s="936" t="s">
        <v>836</v>
      </c>
      <c r="M66" s="935"/>
    </row>
    <row r="67" spans="2:13" ht="35.1" hidden="1" customHeight="1" outlineLevel="1">
      <c r="C67" s="1076"/>
      <c r="D67" s="1089" t="s">
        <v>16</v>
      </c>
      <c r="E67" s="954" t="s">
        <v>6</v>
      </c>
      <c r="F67" s="1119"/>
      <c r="G67" s="1120"/>
      <c r="H67" s="1120"/>
      <c r="I67" s="1120"/>
      <c r="J67" s="1121"/>
      <c r="L67" s="1068" t="s">
        <v>456</v>
      </c>
      <c r="M67" s="935"/>
    </row>
    <row r="68" spans="2:13" ht="35.1" hidden="1" customHeight="1" outlineLevel="1">
      <c r="C68" s="1076"/>
      <c r="D68" s="1089"/>
      <c r="E68" s="954" t="s">
        <v>7</v>
      </c>
      <c r="F68" s="1119"/>
      <c r="G68" s="1120"/>
      <c r="H68" s="1120"/>
      <c r="I68" s="1163"/>
      <c r="J68" s="889"/>
      <c r="L68" s="1069" t="s">
        <v>1043</v>
      </c>
      <c r="M68" s="935"/>
    </row>
    <row r="69" spans="2:13" ht="35.1" hidden="1" customHeight="1" outlineLevel="1">
      <c r="C69" s="1076"/>
      <c r="D69" s="1089"/>
      <c r="E69" s="954" t="s">
        <v>219</v>
      </c>
      <c r="F69" s="1164"/>
      <c r="G69" s="1165"/>
      <c r="H69" s="1165"/>
      <c r="I69" s="1166"/>
      <c r="J69" s="890"/>
      <c r="L69" s="1070" t="s">
        <v>1044</v>
      </c>
      <c r="M69" s="935"/>
    </row>
    <row r="70" spans="2:13" ht="35.1" hidden="1" customHeight="1" outlineLevel="1">
      <c r="C70" s="1076"/>
      <c r="D70" s="1077" t="s">
        <v>150</v>
      </c>
      <c r="E70" s="1078"/>
      <c r="F70" s="1148"/>
      <c r="G70" s="1149"/>
      <c r="H70" s="1149"/>
      <c r="I70" s="1149"/>
      <c r="J70" s="1150"/>
      <c r="L70" s="955" t="s">
        <v>8</v>
      </c>
      <c r="M70" s="935"/>
    </row>
    <row r="71" spans="2:13" ht="35.1" hidden="1" customHeight="1" outlineLevel="1">
      <c r="C71" s="1076"/>
      <c r="D71" s="1089" t="s">
        <v>9</v>
      </c>
      <c r="E71" s="954" t="s">
        <v>10</v>
      </c>
      <c r="F71" s="1151"/>
      <c r="G71" s="1152"/>
      <c r="H71" s="1152"/>
      <c r="I71" s="1152"/>
      <c r="J71" s="1153"/>
      <c r="L71" s="959" t="s">
        <v>839</v>
      </c>
      <c r="M71" s="935"/>
    </row>
    <row r="72" spans="2:13" ht="35.1" hidden="1" customHeight="1" outlineLevel="1">
      <c r="C72" s="1076"/>
      <c r="D72" s="1089"/>
      <c r="E72" s="954" t="s">
        <v>218</v>
      </c>
      <c r="F72" s="899"/>
      <c r="G72" s="978" t="s">
        <v>820</v>
      </c>
      <c r="H72" s="900"/>
      <c r="I72" s="978" t="s">
        <v>821</v>
      </c>
      <c r="J72" s="901"/>
      <c r="L72" s="936"/>
      <c r="M72" s="935"/>
    </row>
    <row r="73" spans="2:13" ht="35.1" hidden="1" customHeight="1" outlineLevel="1">
      <c r="C73" s="1076"/>
      <c r="D73" s="1089"/>
      <c r="E73" s="954" t="s">
        <v>822</v>
      </c>
      <c r="F73" s="1104"/>
      <c r="G73" s="1105"/>
      <c r="H73" s="1105"/>
      <c r="I73" s="1105"/>
      <c r="J73" s="1106"/>
      <c r="L73" s="936"/>
      <c r="M73" s="935"/>
    </row>
    <row r="74" spans="2:13" ht="35.1" hidden="1" customHeight="1" outlineLevel="1">
      <c r="C74" s="1076"/>
      <c r="D74" s="1089"/>
      <c r="E74" s="954" t="s">
        <v>11</v>
      </c>
      <c r="F74" s="1101"/>
      <c r="G74" s="1102"/>
      <c r="H74" s="1102"/>
      <c r="I74" s="1102"/>
      <c r="J74" s="1122"/>
      <c r="L74" s="936" t="s">
        <v>12</v>
      </c>
      <c r="M74" s="935"/>
    </row>
    <row r="75" spans="2:13" ht="35.1" hidden="1" customHeight="1" outlineLevel="1">
      <c r="C75" s="1076"/>
      <c r="D75" s="1077" t="s">
        <v>13</v>
      </c>
      <c r="E75" s="1078"/>
      <c r="F75" s="1154"/>
      <c r="G75" s="1155"/>
      <c r="H75" s="1155"/>
      <c r="I75" s="1155"/>
      <c r="J75" s="1156"/>
      <c r="L75" s="936" t="s">
        <v>14</v>
      </c>
      <c r="M75" s="935"/>
    </row>
    <row r="76" spans="2:13" ht="35.1" hidden="1" customHeight="1" outlineLevel="1">
      <c r="C76" s="1076"/>
      <c r="D76" s="1125" t="s">
        <v>215</v>
      </c>
      <c r="E76" s="1126"/>
      <c r="F76" s="1160"/>
      <c r="G76" s="1161"/>
      <c r="H76" s="1161"/>
      <c r="I76" s="1161"/>
      <c r="J76" s="1162"/>
      <c r="L76" s="936" t="s">
        <v>1054</v>
      </c>
      <c r="M76" s="935"/>
    </row>
    <row r="77" spans="2:13" s="946" customFormat="1" collapsed="1">
      <c r="B77" s="957" t="s">
        <v>376</v>
      </c>
      <c r="C77" s="957"/>
      <c r="D77" s="957"/>
      <c r="E77" s="957"/>
      <c r="F77" s="957"/>
      <c r="G77" s="957"/>
      <c r="H77" s="957"/>
      <c r="I77" s="957"/>
      <c r="J77" s="957"/>
    </row>
    <row r="78" spans="2:13">
      <c r="C78" s="1110" t="s">
        <v>213</v>
      </c>
      <c r="D78" s="1117"/>
      <c r="E78" s="1117"/>
      <c r="F78" s="960" t="s">
        <v>229</v>
      </c>
      <c r="G78" s="960"/>
      <c r="H78" s="960"/>
      <c r="I78" s="960"/>
      <c r="J78" s="960"/>
      <c r="K78" s="927"/>
      <c r="L78" s="928" t="s">
        <v>239</v>
      </c>
    </row>
    <row r="79" spans="2:13" ht="35.1" customHeight="1">
      <c r="C79" s="1088" t="s">
        <v>17</v>
      </c>
      <c r="D79" s="1079" t="s">
        <v>216</v>
      </c>
      <c r="E79" s="1080"/>
      <c r="F79" s="1107"/>
      <c r="G79" s="1108"/>
      <c r="H79" s="1108"/>
      <c r="I79" s="1108"/>
      <c r="J79" s="1109"/>
      <c r="L79" s="953"/>
      <c r="M79" s="935"/>
    </row>
    <row r="80" spans="2:13" ht="35.1" customHeight="1">
      <c r="C80" s="1088"/>
      <c r="D80" s="1077" t="s">
        <v>320</v>
      </c>
      <c r="E80" s="1078"/>
      <c r="F80" s="1094"/>
      <c r="G80" s="1095"/>
      <c r="H80" s="1095"/>
      <c r="I80" s="1095"/>
      <c r="J80" s="1096"/>
      <c r="L80" s="936" t="s">
        <v>1002</v>
      </c>
      <c r="M80" s="935"/>
    </row>
    <row r="81" spans="1:13" ht="35.1" customHeight="1">
      <c r="C81" s="1088"/>
      <c r="D81" s="1125" t="s">
        <v>19</v>
      </c>
      <c r="E81" s="1126"/>
      <c r="F81" s="1101"/>
      <c r="G81" s="1102"/>
      <c r="H81" s="1102"/>
      <c r="I81" s="1102"/>
      <c r="J81" s="1122"/>
      <c r="L81" s="936" t="s">
        <v>827</v>
      </c>
      <c r="M81" s="935"/>
    </row>
    <row r="82" spans="1:13" s="946" customFormat="1" ht="9.75" customHeight="1">
      <c r="F82" s="1144" t="s">
        <v>229</v>
      </c>
      <c r="G82" s="1144"/>
      <c r="H82" s="1144"/>
      <c r="I82" s="1144"/>
      <c r="J82" s="1144"/>
    </row>
    <row r="83" spans="1:13">
      <c r="C83" s="1110" t="s">
        <v>228</v>
      </c>
      <c r="D83" s="1117"/>
      <c r="E83" s="1117"/>
      <c r="F83" s="1198" t="s">
        <v>227</v>
      </c>
      <c r="G83" s="1198"/>
      <c r="H83" s="1198"/>
      <c r="I83" s="1198"/>
      <c r="J83" s="1198"/>
      <c r="K83" s="927"/>
      <c r="L83" s="928" t="s">
        <v>239</v>
      </c>
    </row>
    <row r="84" spans="1:13" ht="40.5">
      <c r="C84" s="1087" t="s">
        <v>21</v>
      </c>
      <c r="D84" s="1079" t="s">
        <v>22</v>
      </c>
      <c r="E84" s="1080"/>
      <c r="F84" s="2"/>
      <c r="G84" s="961"/>
      <c r="H84" s="961"/>
      <c r="I84" s="961"/>
      <c r="J84" s="932"/>
      <c r="K84" s="962"/>
      <c r="L84" s="931" t="s">
        <v>344</v>
      </c>
    </row>
    <row r="85" spans="1:13" ht="29.25" customHeight="1">
      <c r="C85" s="1088"/>
      <c r="D85" s="1089" t="s">
        <v>23</v>
      </c>
      <c r="E85" s="954" t="s">
        <v>24</v>
      </c>
      <c r="F85" s="1107"/>
      <c r="G85" s="1108"/>
      <c r="H85" s="1108"/>
      <c r="I85" s="1108"/>
      <c r="J85" s="1109"/>
      <c r="L85" s="953" t="s">
        <v>25</v>
      </c>
      <c r="M85" s="935"/>
    </row>
    <row r="86" spans="1:13" ht="29.25" customHeight="1">
      <c r="C86" s="1088"/>
      <c r="D86" s="1089"/>
      <c r="E86" s="954" t="s">
        <v>220</v>
      </c>
      <c r="F86" s="1094"/>
      <c r="G86" s="1095"/>
      <c r="H86" s="1095"/>
      <c r="I86" s="1095"/>
      <c r="J86" s="1096"/>
      <c r="L86" s="936" t="s">
        <v>25</v>
      </c>
      <c r="M86" s="935"/>
    </row>
    <row r="87" spans="1:13" ht="29.25" customHeight="1">
      <c r="C87" s="1088"/>
      <c r="D87" s="1089"/>
      <c r="E87" s="954" t="s">
        <v>221</v>
      </c>
      <c r="F87" s="1094"/>
      <c r="G87" s="1095"/>
      <c r="H87" s="1095"/>
      <c r="I87" s="1100"/>
      <c r="J87" s="887"/>
      <c r="L87" s="1068" t="s">
        <v>1045</v>
      </c>
      <c r="M87" s="935"/>
    </row>
    <row r="88" spans="1:13" ht="29.25" customHeight="1">
      <c r="C88" s="1088"/>
      <c r="D88" s="1089"/>
      <c r="E88" s="954" t="s">
        <v>219</v>
      </c>
      <c r="F88" s="1101"/>
      <c r="G88" s="1102"/>
      <c r="H88" s="1102"/>
      <c r="I88" s="1103"/>
      <c r="J88" s="888"/>
      <c r="L88" s="936"/>
      <c r="M88" s="935"/>
    </row>
    <row r="89" spans="1:13" ht="25.5">
      <c r="C89" s="1088"/>
      <c r="D89" s="1089" t="s">
        <v>26</v>
      </c>
      <c r="E89" s="954" t="s">
        <v>10</v>
      </c>
      <c r="F89" s="1091"/>
      <c r="G89" s="1092"/>
      <c r="H89" s="1092"/>
      <c r="I89" s="1092"/>
      <c r="J89" s="1093"/>
      <c r="K89" s="963"/>
      <c r="L89" s="959" t="s">
        <v>839</v>
      </c>
      <c r="M89" s="935"/>
    </row>
    <row r="90" spans="1:13" ht="31.5" customHeight="1">
      <c r="C90" s="1088"/>
      <c r="D90" s="1089"/>
      <c r="E90" s="954" t="s">
        <v>218</v>
      </c>
      <c r="F90" s="899"/>
      <c r="G90" s="978" t="s">
        <v>820</v>
      </c>
      <c r="H90" s="900"/>
      <c r="I90" s="978" t="s">
        <v>821</v>
      </c>
      <c r="J90" s="901"/>
      <c r="K90" s="963"/>
      <c r="L90" s="936"/>
      <c r="M90" s="935"/>
    </row>
    <row r="91" spans="1:13" ht="31.5" customHeight="1">
      <c r="C91" s="1088"/>
      <c r="D91" s="1089"/>
      <c r="E91" s="954" t="s">
        <v>822</v>
      </c>
      <c r="F91" s="1104"/>
      <c r="G91" s="1105"/>
      <c r="H91" s="1105"/>
      <c r="I91" s="1105"/>
      <c r="J91" s="1106"/>
      <c r="K91" s="963"/>
      <c r="L91" s="936"/>
      <c r="M91" s="935"/>
    </row>
    <row r="92" spans="1:13" ht="25.5">
      <c r="C92" s="1088"/>
      <c r="D92" s="1089"/>
      <c r="E92" s="954" t="s">
        <v>11</v>
      </c>
      <c r="F92" s="1094"/>
      <c r="G92" s="1095"/>
      <c r="H92" s="1095"/>
      <c r="I92" s="1095"/>
      <c r="J92" s="1096"/>
      <c r="L92" s="953" t="s">
        <v>25</v>
      </c>
      <c r="M92" s="935"/>
    </row>
    <row r="93" spans="1:13" ht="25.5">
      <c r="C93" s="1088"/>
      <c r="D93" s="1089"/>
      <c r="E93" s="954" t="s">
        <v>27</v>
      </c>
      <c r="F93" s="1094"/>
      <c r="G93" s="1095"/>
      <c r="H93" s="1095"/>
      <c r="I93" s="1095"/>
      <c r="J93" s="1096"/>
      <c r="L93" s="953" t="s">
        <v>25</v>
      </c>
      <c r="M93" s="935"/>
    </row>
    <row r="94" spans="1:13" ht="25.5">
      <c r="C94" s="1088"/>
      <c r="D94" s="1090"/>
      <c r="E94" s="964" t="s">
        <v>222</v>
      </c>
      <c r="F94" s="1097"/>
      <c r="G94" s="1098"/>
      <c r="H94" s="1098"/>
      <c r="I94" s="1098"/>
      <c r="J94" s="1099"/>
      <c r="L94" s="936" t="s">
        <v>28</v>
      </c>
      <c r="M94" s="935"/>
    </row>
    <row r="95" spans="1:13" ht="9.75" customHeight="1">
      <c r="A95" s="935"/>
      <c r="B95" s="957"/>
      <c r="C95" s="957"/>
      <c r="D95" s="957"/>
      <c r="E95" s="957"/>
      <c r="F95" s="957"/>
      <c r="G95" s="957"/>
      <c r="H95" s="957"/>
      <c r="I95" s="957"/>
      <c r="J95" s="957"/>
    </row>
    <row r="96" spans="1:13" ht="40.5" hidden="1" outlineLevel="1">
      <c r="C96" s="1087" t="s">
        <v>29</v>
      </c>
      <c r="D96" s="1079" t="s">
        <v>22</v>
      </c>
      <c r="E96" s="1080"/>
      <c r="F96" s="2"/>
      <c r="L96" s="931" t="s">
        <v>457</v>
      </c>
    </row>
    <row r="97" spans="1:13" ht="25.5" hidden="1" outlineLevel="1">
      <c r="C97" s="1088"/>
      <c r="D97" s="1089" t="s">
        <v>23</v>
      </c>
      <c r="E97" s="954" t="s">
        <v>24</v>
      </c>
      <c r="F97" s="1107"/>
      <c r="G97" s="1108"/>
      <c r="H97" s="1108"/>
      <c r="I97" s="1108"/>
      <c r="J97" s="1109"/>
      <c r="L97" s="936" t="s">
        <v>25</v>
      </c>
      <c r="M97" s="935"/>
    </row>
    <row r="98" spans="1:13" ht="25.5" hidden="1" outlineLevel="1">
      <c r="C98" s="1088"/>
      <c r="D98" s="1089"/>
      <c r="E98" s="954" t="s">
        <v>220</v>
      </c>
      <c r="F98" s="1094"/>
      <c r="G98" s="1095"/>
      <c r="H98" s="1095"/>
      <c r="I98" s="1095"/>
      <c r="J98" s="1096"/>
      <c r="L98" s="936" t="s">
        <v>25</v>
      </c>
      <c r="M98" s="935"/>
    </row>
    <row r="99" spans="1:13" ht="25.5" hidden="1" outlineLevel="1">
      <c r="C99" s="1088"/>
      <c r="D99" s="1089"/>
      <c r="E99" s="954" t="s">
        <v>221</v>
      </c>
      <c r="F99" s="1094"/>
      <c r="G99" s="1095"/>
      <c r="H99" s="1095"/>
      <c r="I99" s="1100"/>
      <c r="J99" s="887"/>
      <c r="L99" s="1068" t="s">
        <v>1045</v>
      </c>
      <c r="M99" s="935"/>
    </row>
    <row r="100" spans="1:13" ht="25.5" hidden="1" outlineLevel="1">
      <c r="C100" s="1088"/>
      <c r="D100" s="1089"/>
      <c r="E100" s="954" t="s">
        <v>219</v>
      </c>
      <c r="F100" s="1101"/>
      <c r="G100" s="1102"/>
      <c r="H100" s="1102"/>
      <c r="I100" s="1103"/>
      <c r="J100" s="888"/>
      <c r="L100" s="936"/>
      <c r="M100" s="935"/>
    </row>
    <row r="101" spans="1:13" ht="25.5" hidden="1" outlineLevel="1">
      <c r="C101" s="1088"/>
      <c r="D101" s="1089" t="s">
        <v>26</v>
      </c>
      <c r="E101" s="954" t="s">
        <v>10</v>
      </c>
      <c r="F101" s="1091"/>
      <c r="G101" s="1092"/>
      <c r="H101" s="1092"/>
      <c r="I101" s="1092"/>
      <c r="J101" s="1093"/>
      <c r="L101" s="959" t="s">
        <v>839</v>
      </c>
      <c r="M101" s="935"/>
    </row>
    <row r="102" spans="1:13" ht="29.25" hidden="1" customHeight="1" outlineLevel="1">
      <c r="C102" s="1088"/>
      <c r="D102" s="1089"/>
      <c r="E102" s="954" t="s">
        <v>218</v>
      </c>
      <c r="F102" s="899"/>
      <c r="G102" s="978" t="s">
        <v>820</v>
      </c>
      <c r="H102" s="900"/>
      <c r="I102" s="978" t="s">
        <v>821</v>
      </c>
      <c r="J102" s="901"/>
      <c r="L102" s="936"/>
      <c r="M102" s="935"/>
    </row>
    <row r="103" spans="1:13" ht="30" hidden="1" customHeight="1" outlineLevel="1">
      <c r="C103" s="1088"/>
      <c r="D103" s="1089"/>
      <c r="E103" s="954" t="s">
        <v>822</v>
      </c>
      <c r="F103" s="1104"/>
      <c r="G103" s="1105"/>
      <c r="H103" s="1105"/>
      <c r="I103" s="1105"/>
      <c r="J103" s="1106"/>
      <c r="L103" s="936"/>
      <c r="M103" s="935"/>
    </row>
    <row r="104" spans="1:13" ht="25.5" hidden="1" outlineLevel="1">
      <c r="C104" s="1088"/>
      <c r="D104" s="1089"/>
      <c r="E104" s="954" t="s">
        <v>11</v>
      </c>
      <c r="F104" s="1094"/>
      <c r="G104" s="1095"/>
      <c r="H104" s="1095"/>
      <c r="I104" s="1095"/>
      <c r="J104" s="1096"/>
      <c r="L104" s="936" t="s">
        <v>25</v>
      </c>
      <c r="M104" s="935"/>
    </row>
    <row r="105" spans="1:13" ht="25.5" hidden="1" outlineLevel="1">
      <c r="C105" s="1088"/>
      <c r="D105" s="1089"/>
      <c r="E105" s="954" t="s">
        <v>27</v>
      </c>
      <c r="F105" s="1094"/>
      <c r="G105" s="1095"/>
      <c r="H105" s="1095"/>
      <c r="I105" s="1095"/>
      <c r="J105" s="1096"/>
      <c r="L105" s="936" t="s">
        <v>25</v>
      </c>
      <c r="M105" s="935"/>
    </row>
    <row r="106" spans="1:13" ht="25.5" hidden="1" outlineLevel="1">
      <c r="C106" s="1088"/>
      <c r="D106" s="1090"/>
      <c r="E106" s="964" t="s">
        <v>222</v>
      </c>
      <c r="F106" s="1097"/>
      <c r="G106" s="1098"/>
      <c r="H106" s="1098"/>
      <c r="I106" s="1098"/>
      <c r="J106" s="1099"/>
      <c r="L106" s="936" t="s">
        <v>28</v>
      </c>
      <c r="M106" s="935"/>
    </row>
    <row r="107" spans="1:13" ht="25.5" collapsed="1">
      <c r="A107" s="935"/>
      <c r="B107" s="957" t="s">
        <v>374</v>
      </c>
      <c r="C107" s="957"/>
      <c r="D107" s="957"/>
      <c r="E107" s="957"/>
      <c r="F107" s="957"/>
      <c r="G107" s="957"/>
      <c r="H107" s="957"/>
      <c r="I107" s="957"/>
      <c r="J107" s="957"/>
    </row>
    <row r="108" spans="1:13" ht="40.5" hidden="1" outlineLevel="1">
      <c r="C108" s="1087" t="s">
        <v>377</v>
      </c>
      <c r="D108" s="1079" t="s">
        <v>22</v>
      </c>
      <c r="E108" s="1080"/>
      <c r="F108" s="2"/>
      <c r="L108" s="931" t="s">
        <v>457</v>
      </c>
    </row>
    <row r="109" spans="1:13" ht="25.5" hidden="1" outlineLevel="1">
      <c r="C109" s="1088"/>
      <c r="D109" s="1089" t="s">
        <v>23</v>
      </c>
      <c r="E109" s="954" t="s">
        <v>24</v>
      </c>
      <c r="F109" s="1107"/>
      <c r="G109" s="1108"/>
      <c r="H109" s="1108"/>
      <c r="I109" s="1108"/>
      <c r="J109" s="1109"/>
      <c r="L109" s="936" t="s">
        <v>25</v>
      </c>
      <c r="M109" s="935"/>
    </row>
    <row r="110" spans="1:13" ht="25.5" hidden="1" outlineLevel="1">
      <c r="C110" s="1088"/>
      <c r="D110" s="1089"/>
      <c r="E110" s="954" t="s">
        <v>220</v>
      </c>
      <c r="F110" s="1094"/>
      <c r="G110" s="1095"/>
      <c r="H110" s="1095"/>
      <c r="I110" s="1095"/>
      <c r="J110" s="1096"/>
      <c r="L110" s="936" t="s">
        <v>25</v>
      </c>
      <c r="M110" s="935"/>
    </row>
    <row r="111" spans="1:13" ht="25.5" hidden="1" outlineLevel="1">
      <c r="C111" s="1088"/>
      <c r="D111" s="1089"/>
      <c r="E111" s="954" t="s">
        <v>221</v>
      </c>
      <c r="F111" s="1094"/>
      <c r="G111" s="1095"/>
      <c r="H111" s="1095"/>
      <c r="I111" s="1100"/>
      <c r="J111" s="887"/>
      <c r="L111" s="1068" t="s">
        <v>1045</v>
      </c>
      <c r="M111" s="935"/>
    </row>
    <row r="112" spans="1:13" ht="25.5" hidden="1" outlineLevel="1">
      <c r="C112" s="1088"/>
      <c r="D112" s="1089"/>
      <c r="E112" s="954" t="s">
        <v>219</v>
      </c>
      <c r="F112" s="1101"/>
      <c r="G112" s="1102"/>
      <c r="H112" s="1102"/>
      <c r="I112" s="1103"/>
      <c r="J112" s="888"/>
      <c r="L112" s="936"/>
      <c r="M112" s="935"/>
    </row>
    <row r="113" spans="1:13" ht="25.5" hidden="1" outlineLevel="1">
      <c r="C113" s="1088"/>
      <c r="D113" s="1089" t="s">
        <v>26</v>
      </c>
      <c r="E113" s="954" t="s">
        <v>10</v>
      </c>
      <c r="F113" s="1091"/>
      <c r="G113" s="1092"/>
      <c r="H113" s="1092"/>
      <c r="I113" s="1092"/>
      <c r="J113" s="1093"/>
      <c r="L113" s="959" t="s">
        <v>839</v>
      </c>
      <c r="M113" s="935"/>
    </row>
    <row r="114" spans="1:13" ht="31.5" hidden="1" customHeight="1" outlineLevel="1">
      <c r="C114" s="1088"/>
      <c r="D114" s="1089"/>
      <c r="E114" s="954" t="s">
        <v>218</v>
      </c>
      <c r="F114" s="899"/>
      <c r="G114" s="978" t="s">
        <v>820</v>
      </c>
      <c r="H114" s="900"/>
      <c r="I114" s="978" t="s">
        <v>821</v>
      </c>
      <c r="J114" s="901"/>
      <c r="L114" s="936"/>
      <c r="M114" s="935"/>
    </row>
    <row r="115" spans="1:13" ht="31.5" hidden="1" customHeight="1" outlineLevel="1">
      <c r="C115" s="1088"/>
      <c r="D115" s="1089"/>
      <c r="E115" s="954" t="s">
        <v>822</v>
      </c>
      <c r="F115" s="1104"/>
      <c r="G115" s="1105"/>
      <c r="H115" s="1105"/>
      <c r="I115" s="1105"/>
      <c r="J115" s="1106"/>
      <c r="L115" s="936"/>
      <c r="M115" s="935"/>
    </row>
    <row r="116" spans="1:13" ht="25.5" hidden="1" outlineLevel="1">
      <c r="C116" s="1088"/>
      <c r="D116" s="1089"/>
      <c r="E116" s="954" t="s">
        <v>11</v>
      </c>
      <c r="F116" s="1094"/>
      <c r="G116" s="1095"/>
      <c r="H116" s="1095"/>
      <c r="I116" s="1095"/>
      <c r="J116" s="1096"/>
      <c r="L116" s="936" t="s">
        <v>25</v>
      </c>
      <c r="M116" s="935"/>
    </row>
    <row r="117" spans="1:13" ht="25.5" hidden="1" outlineLevel="1">
      <c r="C117" s="1088"/>
      <c r="D117" s="1089"/>
      <c r="E117" s="954" t="s">
        <v>27</v>
      </c>
      <c r="F117" s="1094"/>
      <c r="G117" s="1095"/>
      <c r="H117" s="1095"/>
      <c r="I117" s="1095"/>
      <c r="J117" s="1096"/>
      <c r="L117" s="936" t="s">
        <v>25</v>
      </c>
      <c r="M117" s="935"/>
    </row>
    <row r="118" spans="1:13" ht="25.5" hidden="1" outlineLevel="1">
      <c r="C118" s="1088"/>
      <c r="D118" s="1090"/>
      <c r="E118" s="964" t="s">
        <v>222</v>
      </c>
      <c r="F118" s="1097"/>
      <c r="G118" s="1098"/>
      <c r="H118" s="1098"/>
      <c r="I118" s="1098"/>
      <c r="J118" s="1099"/>
      <c r="L118" s="936" t="s">
        <v>28</v>
      </c>
      <c r="M118" s="935"/>
    </row>
    <row r="119" spans="1:13" ht="25.5" collapsed="1">
      <c r="A119" s="935"/>
      <c r="B119" s="957" t="s">
        <v>375</v>
      </c>
      <c r="C119" s="957"/>
      <c r="D119" s="957"/>
      <c r="E119" s="957"/>
      <c r="F119" s="957"/>
      <c r="G119" s="957"/>
      <c r="H119" s="957"/>
      <c r="I119" s="957"/>
      <c r="J119" s="957"/>
    </row>
    <row r="120" spans="1:13" ht="40.5" hidden="1" outlineLevel="1">
      <c r="C120" s="1087" t="s">
        <v>378</v>
      </c>
      <c r="D120" s="1079" t="s">
        <v>22</v>
      </c>
      <c r="E120" s="1080"/>
      <c r="F120" s="2"/>
      <c r="L120" s="931" t="s">
        <v>457</v>
      </c>
    </row>
    <row r="121" spans="1:13" ht="25.5" hidden="1" outlineLevel="1">
      <c r="C121" s="1088"/>
      <c r="D121" s="1089" t="s">
        <v>23</v>
      </c>
      <c r="E121" s="954" t="s">
        <v>24</v>
      </c>
      <c r="F121" s="1107"/>
      <c r="G121" s="1108"/>
      <c r="H121" s="1108"/>
      <c r="I121" s="1108"/>
      <c r="J121" s="1109"/>
      <c r="L121" s="936" t="s">
        <v>25</v>
      </c>
      <c r="M121" s="935"/>
    </row>
    <row r="122" spans="1:13" ht="25.5" hidden="1" outlineLevel="1">
      <c r="C122" s="1088"/>
      <c r="D122" s="1089"/>
      <c r="E122" s="954" t="s">
        <v>220</v>
      </c>
      <c r="F122" s="1094"/>
      <c r="G122" s="1095"/>
      <c r="H122" s="1095"/>
      <c r="I122" s="1095"/>
      <c r="J122" s="1096"/>
      <c r="L122" s="936" t="s">
        <v>25</v>
      </c>
      <c r="M122" s="935"/>
    </row>
    <row r="123" spans="1:13" ht="25.5" hidden="1" outlineLevel="1">
      <c r="C123" s="1088"/>
      <c r="D123" s="1089"/>
      <c r="E123" s="954" t="s">
        <v>221</v>
      </c>
      <c r="F123" s="1094"/>
      <c r="G123" s="1095"/>
      <c r="H123" s="1095"/>
      <c r="I123" s="1100"/>
      <c r="J123" s="887"/>
      <c r="L123" s="1068" t="s">
        <v>1045</v>
      </c>
      <c r="M123" s="935"/>
    </row>
    <row r="124" spans="1:13" ht="25.5" hidden="1" outlineLevel="1">
      <c r="C124" s="1088"/>
      <c r="D124" s="1089"/>
      <c r="E124" s="954" t="s">
        <v>219</v>
      </c>
      <c r="F124" s="1101"/>
      <c r="G124" s="1102"/>
      <c r="H124" s="1102"/>
      <c r="I124" s="1103"/>
      <c r="J124" s="888"/>
      <c r="L124" s="936"/>
      <c r="M124" s="935"/>
    </row>
    <row r="125" spans="1:13" ht="25.5" hidden="1" outlineLevel="1">
      <c r="C125" s="1088"/>
      <c r="D125" s="1089" t="s">
        <v>26</v>
      </c>
      <c r="E125" s="954" t="s">
        <v>10</v>
      </c>
      <c r="F125" s="1091"/>
      <c r="G125" s="1092"/>
      <c r="H125" s="1092"/>
      <c r="I125" s="1092"/>
      <c r="J125" s="1093"/>
      <c r="L125" s="959" t="s">
        <v>839</v>
      </c>
      <c r="M125" s="935"/>
    </row>
    <row r="126" spans="1:13" ht="31.5" hidden="1" customHeight="1" outlineLevel="1">
      <c r="C126" s="1088"/>
      <c r="D126" s="1089"/>
      <c r="E126" s="954" t="s">
        <v>218</v>
      </c>
      <c r="F126" s="899"/>
      <c r="G126" s="978" t="s">
        <v>820</v>
      </c>
      <c r="H126" s="900"/>
      <c r="I126" s="978" t="s">
        <v>821</v>
      </c>
      <c r="J126" s="901"/>
      <c r="L126" s="936"/>
      <c r="M126" s="935"/>
    </row>
    <row r="127" spans="1:13" ht="31.5" hidden="1" customHeight="1" outlineLevel="1">
      <c r="C127" s="1088"/>
      <c r="D127" s="1089"/>
      <c r="E127" s="954" t="s">
        <v>822</v>
      </c>
      <c r="F127" s="1104"/>
      <c r="G127" s="1105"/>
      <c r="H127" s="1105"/>
      <c r="I127" s="1105"/>
      <c r="J127" s="1106"/>
      <c r="L127" s="936"/>
      <c r="M127" s="935"/>
    </row>
    <row r="128" spans="1:13" ht="25.5" hidden="1" outlineLevel="1">
      <c r="C128" s="1088"/>
      <c r="D128" s="1089"/>
      <c r="E128" s="954" t="s">
        <v>11</v>
      </c>
      <c r="F128" s="1094"/>
      <c r="G128" s="1095"/>
      <c r="H128" s="1095"/>
      <c r="I128" s="1095"/>
      <c r="J128" s="1096"/>
      <c r="L128" s="936" t="s">
        <v>25</v>
      </c>
      <c r="M128" s="935"/>
    </row>
    <row r="129" spans="2:13" ht="25.5" hidden="1" outlineLevel="1">
      <c r="C129" s="1088"/>
      <c r="D129" s="1089"/>
      <c r="E129" s="954" t="s">
        <v>27</v>
      </c>
      <c r="F129" s="1094"/>
      <c r="G129" s="1095"/>
      <c r="H129" s="1095"/>
      <c r="I129" s="1095"/>
      <c r="J129" s="1096"/>
      <c r="L129" s="936" t="s">
        <v>25</v>
      </c>
      <c r="M129" s="935"/>
    </row>
    <row r="130" spans="2:13" ht="25.5" hidden="1" outlineLevel="1">
      <c r="C130" s="1088"/>
      <c r="D130" s="1090"/>
      <c r="E130" s="964" t="s">
        <v>222</v>
      </c>
      <c r="F130" s="1097"/>
      <c r="G130" s="1098"/>
      <c r="H130" s="1098"/>
      <c r="I130" s="1098"/>
      <c r="J130" s="1099"/>
      <c r="L130" s="936" t="s">
        <v>28</v>
      </c>
      <c r="M130" s="935"/>
    </row>
    <row r="131" spans="2:13" s="966" customFormat="1" ht="25.5" customHeight="1" collapsed="1">
      <c r="B131" s="957" t="s">
        <v>376</v>
      </c>
      <c r="C131" s="957"/>
      <c r="D131" s="957"/>
      <c r="E131" s="957"/>
      <c r="F131" s="957"/>
      <c r="G131" s="957"/>
      <c r="H131" s="957"/>
      <c r="I131" s="957"/>
      <c r="J131" s="957"/>
      <c r="K131" s="965"/>
    </row>
    <row r="132" spans="2:13" s="966" customFormat="1" ht="25.5" customHeight="1">
      <c r="B132" s="957"/>
      <c r="C132" s="1142" t="s">
        <v>871</v>
      </c>
      <c r="D132" s="1143"/>
      <c r="E132" s="1143"/>
      <c r="F132" s="1143"/>
      <c r="G132" s="1143"/>
      <c r="H132" s="1143"/>
      <c r="I132" s="1143"/>
      <c r="J132" s="1143"/>
      <c r="K132" s="965"/>
      <c r="L132" s="928" t="s">
        <v>239</v>
      </c>
    </row>
    <row r="133" spans="2:13" s="966" customFormat="1" ht="25.5" customHeight="1">
      <c r="B133" s="957"/>
      <c r="C133" s="1087" t="s">
        <v>879</v>
      </c>
      <c r="D133" s="1090" t="s">
        <v>23</v>
      </c>
      <c r="E133" s="954" t="s">
        <v>880</v>
      </c>
      <c r="F133" s="1107"/>
      <c r="G133" s="1108"/>
      <c r="H133" s="1108"/>
      <c r="I133" s="1108"/>
      <c r="J133" s="1109"/>
      <c r="K133" s="965"/>
      <c r="L133" s="1017" t="s">
        <v>885</v>
      </c>
    </row>
    <row r="134" spans="2:13" s="966" customFormat="1" ht="25.5" customHeight="1">
      <c r="B134" s="957"/>
      <c r="C134" s="1087"/>
      <c r="D134" s="1193"/>
      <c r="E134" s="954" t="s">
        <v>24</v>
      </c>
      <c r="F134" s="1094"/>
      <c r="G134" s="1095"/>
      <c r="H134" s="1095"/>
      <c r="I134" s="1095"/>
      <c r="J134" s="1096"/>
      <c r="K134" s="965"/>
      <c r="L134" s="1018" t="s">
        <v>873</v>
      </c>
    </row>
    <row r="135" spans="2:13" s="966" customFormat="1" ht="25.5" customHeight="1">
      <c r="B135" s="957"/>
      <c r="C135" s="1087"/>
      <c r="D135" s="1193"/>
      <c r="E135" s="954" t="s">
        <v>220</v>
      </c>
      <c r="F135" s="1094"/>
      <c r="G135" s="1095"/>
      <c r="H135" s="1095"/>
      <c r="I135" s="1095"/>
      <c r="J135" s="1096"/>
      <c r="K135" s="965"/>
      <c r="L135" s="1018" t="s">
        <v>874</v>
      </c>
    </row>
    <row r="136" spans="2:13" s="966" customFormat="1" ht="25.5" customHeight="1">
      <c r="B136" s="957"/>
      <c r="C136" s="1087"/>
      <c r="D136" s="1193"/>
      <c r="E136" s="954" t="s">
        <v>221</v>
      </c>
      <c r="F136" s="1094"/>
      <c r="G136" s="1095"/>
      <c r="H136" s="1095"/>
      <c r="I136" s="1100"/>
      <c r="J136" s="988"/>
      <c r="K136" s="965"/>
      <c r="L136" s="1018"/>
    </row>
    <row r="137" spans="2:13" s="966" customFormat="1" ht="25.5" customHeight="1">
      <c r="B137" s="957"/>
      <c r="C137" s="1087"/>
      <c r="D137" s="1194"/>
      <c r="E137" s="954" t="s">
        <v>219</v>
      </c>
      <c r="F137" s="1195"/>
      <c r="G137" s="1196"/>
      <c r="H137" s="1196"/>
      <c r="I137" s="1197"/>
      <c r="J137" s="987"/>
      <c r="K137" s="965"/>
      <c r="L137" s="1016"/>
    </row>
    <row r="138" spans="2:13" s="966" customFormat="1" ht="25.5" customHeight="1">
      <c r="B138" s="957"/>
      <c r="C138" s="1087"/>
      <c r="D138" s="1089" t="s">
        <v>26</v>
      </c>
      <c r="E138" s="954" t="s">
        <v>10</v>
      </c>
      <c r="F138" s="1091"/>
      <c r="G138" s="1092"/>
      <c r="H138" s="1092"/>
      <c r="I138" s="1092"/>
      <c r="J138" s="1093"/>
      <c r="K138" s="965"/>
      <c r="L138" s="959" t="s">
        <v>839</v>
      </c>
    </row>
    <row r="139" spans="2:13" s="966" customFormat="1" ht="25.5" customHeight="1">
      <c r="B139" s="957"/>
      <c r="C139" s="1087"/>
      <c r="D139" s="1089"/>
      <c r="E139" s="954" t="s">
        <v>218</v>
      </c>
      <c r="F139" s="982"/>
      <c r="G139" s="978" t="s">
        <v>820</v>
      </c>
      <c r="H139" s="900"/>
      <c r="I139" s="978" t="s">
        <v>821</v>
      </c>
      <c r="J139" s="901"/>
      <c r="K139" s="965"/>
      <c r="L139" s="1018"/>
    </row>
    <row r="140" spans="2:13" s="966" customFormat="1" ht="25.5" customHeight="1">
      <c r="B140" s="957"/>
      <c r="C140" s="1087"/>
      <c r="D140" s="1089"/>
      <c r="E140" s="954" t="s">
        <v>822</v>
      </c>
      <c r="F140" s="1104"/>
      <c r="G140" s="1105"/>
      <c r="H140" s="1105"/>
      <c r="I140" s="1105"/>
      <c r="J140" s="1106"/>
      <c r="K140" s="965"/>
      <c r="L140" s="1018"/>
    </row>
    <row r="141" spans="2:13" s="966" customFormat="1" ht="25.5" customHeight="1">
      <c r="B141" s="957"/>
      <c r="C141" s="1087"/>
      <c r="D141" s="1089"/>
      <c r="E141" s="954" t="s">
        <v>11</v>
      </c>
      <c r="F141" s="1094"/>
      <c r="G141" s="1095"/>
      <c r="H141" s="1095"/>
      <c r="I141" s="1095"/>
      <c r="J141" s="1096"/>
      <c r="K141" s="965"/>
      <c r="L141" s="1019" t="s">
        <v>876</v>
      </c>
    </row>
    <row r="142" spans="2:13" s="966" customFormat="1" ht="25.5" customHeight="1">
      <c r="B142" s="957"/>
      <c r="C142" s="1087"/>
      <c r="D142" s="1089"/>
      <c r="E142" s="954" t="s">
        <v>27</v>
      </c>
      <c r="F142" s="1094"/>
      <c r="G142" s="1095"/>
      <c r="H142" s="1095"/>
      <c r="I142" s="1095"/>
      <c r="J142" s="1096"/>
      <c r="K142" s="965"/>
      <c r="L142" s="1020" t="s">
        <v>877</v>
      </c>
    </row>
    <row r="143" spans="2:13" s="966" customFormat="1" ht="25.5" customHeight="1">
      <c r="B143" s="957"/>
      <c r="C143" s="1087"/>
      <c r="D143" s="1090"/>
      <c r="E143" s="964" t="s">
        <v>222</v>
      </c>
      <c r="F143" s="1097"/>
      <c r="G143" s="1098"/>
      <c r="H143" s="1098"/>
      <c r="I143" s="1098"/>
      <c r="J143" s="1099"/>
      <c r="K143" s="965"/>
      <c r="L143" s="1018" t="s">
        <v>878</v>
      </c>
    </row>
    <row r="144" spans="2:13" s="966" customFormat="1" ht="25.5" customHeight="1">
      <c r="B144" s="957"/>
      <c r="C144" s="984"/>
      <c r="D144" s="985"/>
      <c r="E144" s="986"/>
      <c r="F144" s="1061"/>
      <c r="G144" s="1062"/>
      <c r="H144" s="1062"/>
      <c r="I144" s="1062"/>
      <c r="J144" s="1062"/>
      <c r="K144" s="965"/>
    </row>
    <row r="145" spans="3:13">
      <c r="C145" s="1110" t="s">
        <v>881</v>
      </c>
      <c r="D145" s="1138"/>
      <c r="E145" s="1138"/>
      <c r="F145" s="1192"/>
      <c r="G145" s="1192"/>
      <c r="H145" s="1192"/>
      <c r="I145" s="1192"/>
      <c r="J145" s="1192"/>
      <c r="K145" s="927"/>
      <c r="L145" s="928" t="s">
        <v>239</v>
      </c>
    </row>
    <row r="146" spans="3:13" ht="35.1" customHeight="1">
      <c r="C146" s="1087" t="s">
        <v>321</v>
      </c>
      <c r="D146" s="1079" t="s">
        <v>31</v>
      </c>
      <c r="E146" s="1080"/>
      <c r="F146" s="4"/>
      <c r="G146" s="1133"/>
      <c r="H146" s="1133"/>
      <c r="I146" s="1133"/>
      <c r="J146" s="1134"/>
      <c r="L146" s="953" t="s">
        <v>1051</v>
      </c>
      <c r="M146" s="935"/>
    </row>
    <row r="147" spans="3:13" ht="35.1" customHeight="1">
      <c r="C147" s="1088"/>
      <c r="D147" s="1077" t="s">
        <v>32</v>
      </c>
      <c r="E147" s="1078"/>
      <c r="F147" s="1113"/>
      <c r="G147" s="1114"/>
      <c r="H147" s="1114"/>
      <c r="I147" s="1114"/>
      <c r="J147" s="1115"/>
      <c r="L147" s="936" t="s">
        <v>357</v>
      </c>
      <c r="M147" s="935"/>
    </row>
    <row r="148" spans="3:13" ht="35.1" customHeight="1">
      <c r="C148" s="1088"/>
      <c r="D148" s="1077" t="s">
        <v>32</v>
      </c>
      <c r="E148" s="1078"/>
      <c r="F148" s="1113"/>
      <c r="G148" s="1114"/>
      <c r="H148" s="1114"/>
      <c r="I148" s="1114"/>
      <c r="J148" s="1115"/>
      <c r="L148" s="936" t="s">
        <v>33</v>
      </c>
      <c r="M148" s="935"/>
    </row>
    <row r="149" spans="3:13" ht="35.1" customHeight="1">
      <c r="C149" s="1088"/>
      <c r="D149" s="1125" t="s">
        <v>32</v>
      </c>
      <c r="E149" s="1126"/>
      <c r="F149" s="1127"/>
      <c r="G149" s="1128"/>
      <c r="H149" s="1128"/>
      <c r="I149" s="1128"/>
      <c r="J149" s="1129"/>
      <c r="L149" s="936" t="s">
        <v>33</v>
      </c>
      <c r="M149" s="935"/>
    </row>
    <row r="150" spans="3:13" s="967" customFormat="1" ht="9.75" customHeight="1">
      <c r="F150" s="1116" t="s">
        <v>229</v>
      </c>
      <c r="G150" s="1116"/>
      <c r="H150" s="1116"/>
      <c r="I150" s="1116"/>
      <c r="J150" s="1116"/>
    </row>
    <row r="151" spans="3:13">
      <c r="C151" s="1110" t="s">
        <v>882</v>
      </c>
      <c r="D151" s="1117"/>
      <c r="E151" s="1117"/>
      <c r="F151" s="1118"/>
      <c r="G151" s="1118"/>
      <c r="H151" s="1118"/>
      <c r="I151" s="1118"/>
      <c r="J151" s="1118"/>
      <c r="K151" s="927"/>
      <c r="L151" s="928" t="s">
        <v>239</v>
      </c>
    </row>
    <row r="152" spans="3:13" ht="35.1" customHeight="1">
      <c r="C152" s="1087" t="s">
        <v>690</v>
      </c>
      <c r="D152" s="1079" t="s">
        <v>217</v>
      </c>
      <c r="E152" s="1080"/>
      <c r="F152" s="236"/>
      <c r="G152" s="1135"/>
      <c r="H152" s="1136"/>
      <c r="I152" s="1136"/>
      <c r="J152" s="1137"/>
      <c r="L152" s="953" t="s">
        <v>34</v>
      </c>
      <c r="M152" s="935"/>
    </row>
    <row r="153" spans="3:13" ht="35.1" customHeight="1">
      <c r="C153" s="1088"/>
      <c r="D153" s="1077" t="s">
        <v>358</v>
      </c>
      <c r="E153" s="1078"/>
      <c r="F153" s="1190"/>
      <c r="G153" s="1191"/>
      <c r="H153" s="1191"/>
      <c r="I153" s="1191"/>
      <c r="J153" s="968" t="s">
        <v>223</v>
      </c>
      <c r="L153" s="959"/>
      <c r="M153" s="935"/>
    </row>
    <row r="154" spans="3:13" ht="35.1" customHeight="1">
      <c r="C154" s="1088"/>
      <c r="D154" s="1125" t="s">
        <v>35</v>
      </c>
      <c r="E154" s="1126"/>
      <c r="F154" s="236"/>
      <c r="G154" s="1139"/>
      <c r="H154" s="1139"/>
      <c r="I154" s="1139"/>
      <c r="J154" s="1140"/>
      <c r="L154" s="936" t="s">
        <v>345</v>
      </c>
      <c r="M154" s="935"/>
    </row>
    <row r="155" spans="3:13" s="969" customFormat="1" ht="9.75" customHeight="1">
      <c r="F155" s="1141" t="s">
        <v>229</v>
      </c>
      <c r="G155" s="1141"/>
      <c r="H155" s="1141"/>
      <c r="I155" s="1141"/>
      <c r="J155" s="1141"/>
    </row>
    <row r="156" spans="3:13">
      <c r="C156" s="1110" t="s">
        <v>883</v>
      </c>
      <c r="D156" s="1117"/>
      <c r="E156" s="1117"/>
      <c r="F156" s="1112" t="s">
        <v>229</v>
      </c>
      <c r="G156" s="1112"/>
      <c r="H156" s="1112"/>
      <c r="I156" s="1112"/>
      <c r="J156" s="1112"/>
      <c r="L156" s="928" t="s">
        <v>239</v>
      </c>
    </row>
    <row r="157" spans="3:13" ht="35.1" customHeight="1">
      <c r="C157" s="1076" t="s">
        <v>224</v>
      </c>
      <c r="D157" s="1079" t="s">
        <v>225</v>
      </c>
      <c r="E157" s="1080"/>
      <c r="F157" s="1130"/>
      <c r="G157" s="1131"/>
      <c r="H157" s="1131"/>
      <c r="I157" s="1131"/>
      <c r="J157" s="1132"/>
      <c r="L157" s="970"/>
      <c r="M157" s="935"/>
    </row>
    <row r="158" spans="3:13" ht="35.1" customHeight="1">
      <c r="C158" s="1076"/>
      <c r="D158" s="1077" t="s">
        <v>995</v>
      </c>
      <c r="E158" s="1078"/>
      <c r="F158" s="1119"/>
      <c r="G158" s="1120"/>
      <c r="H158" s="1120"/>
      <c r="I158" s="1120"/>
      <c r="J158" s="1121"/>
      <c r="L158" s="936"/>
      <c r="M158" s="935"/>
    </row>
    <row r="159" spans="3:13" ht="35.1" customHeight="1">
      <c r="C159" s="1076"/>
      <c r="D159" s="1077" t="s">
        <v>996</v>
      </c>
      <c r="E159" s="1078"/>
      <c r="F159" s="1119"/>
      <c r="G159" s="1120"/>
      <c r="H159" s="1120"/>
      <c r="I159" s="1120"/>
      <c r="J159" s="1121"/>
      <c r="L159" s="936"/>
      <c r="M159" s="935"/>
    </row>
    <row r="160" spans="3:13" ht="35.1" customHeight="1">
      <c r="C160" s="1076"/>
      <c r="D160" s="1077" t="s">
        <v>997</v>
      </c>
      <c r="E160" s="1078"/>
      <c r="F160" s="1094"/>
      <c r="G160" s="1095"/>
      <c r="H160" s="1095"/>
      <c r="I160" s="1095"/>
      <c r="J160" s="1096"/>
      <c r="L160" s="936"/>
      <c r="M160" s="935"/>
    </row>
    <row r="161" spans="3:13" ht="35.1" customHeight="1">
      <c r="C161" s="1123" t="s">
        <v>226</v>
      </c>
      <c r="D161" s="1079" t="s">
        <v>225</v>
      </c>
      <c r="E161" s="1080"/>
      <c r="F161" s="1130"/>
      <c r="G161" s="1131"/>
      <c r="H161" s="1131"/>
      <c r="I161" s="1131"/>
      <c r="J161" s="1132"/>
      <c r="L161" s="953"/>
      <c r="M161" s="935"/>
    </row>
    <row r="162" spans="3:13" ht="35.1" customHeight="1">
      <c r="C162" s="1124"/>
      <c r="D162" s="1077" t="s">
        <v>995</v>
      </c>
      <c r="E162" s="1078"/>
      <c r="F162" s="1119"/>
      <c r="G162" s="1120"/>
      <c r="H162" s="1120"/>
      <c r="I162" s="1120"/>
      <c r="J162" s="1121"/>
      <c r="L162" s="936"/>
      <c r="M162" s="935"/>
    </row>
    <row r="163" spans="3:13" ht="35.1" customHeight="1">
      <c r="C163" s="1124"/>
      <c r="D163" s="1077" t="s">
        <v>996</v>
      </c>
      <c r="E163" s="1078"/>
      <c r="F163" s="1119"/>
      <c r="G163" s="1120"/>
      <c r="H163" s="1120"/>
      <c r="I163" s="1120"/>
      <c r="J163" s="1121"/>
      <c r="L163" s="936"/>
      <c r="M163" s="935"/>
    </row>
    <row r="164" spans="3:13" ht="35.1" customHeight="1">
      <c r="C164" s="1124"/>
      <c r="D164" s="1077" t="s">
        <v>997</v>
      </c>
      <c r="E164" s="1078"/>
      <c r="F164" s="1101"/>
      <c r="G164" s="1102"/>
      <c r="H164" s="1102"/>
      <c r="I164" s="1102"/>
      <c r="J164" s="1122"/>
      <c r="L164" s="936"/>
      <c r="M164" s="935"/>
    </row>
    <row r="165" spans="3:13" ht="9.75" customHeight="1"/>
    <row r="166" spans="3:13">
      <c r="C166" s="1110" t="s">
        <v>884</v>
      </c>
      <c r="D166" s="1111"/>
      <c r="E166" s="1111"/>
      <c r="F166" s="1112" t="s">
        <v>229</v>
      </c>
      <c r="G166" s="1112"/>
      <c r="H166" s="1112"/>
      <c r="I166" s="1112"/>
      <c r="J166" s="1112"/>
      <c r="L166" s="928" t="s">
        <v>671</v>
      </c>
    </row>
    <row r="167" spans="3:13" ht="35.1" customHeight="1">
      <c r="C167" s="1076"/>
      <c r="D167" s="1079" t="s">
        <v>611</v>
      </c>
      <c r="E167" s="1080"/>
      <c r="F167" s="1085"/>
      <c r="G167" s="1086"/>
      <c r="H167" s="1086"/>
      <c r="I167" s="1086"/>
      <c r="J167" s="971" t="s">
        <v>461</v>
      </c>
      <c r="L167" s="972" t="s">
        <v>841</v>
      </c>
    </row>
    <row r="168" spans="3:13" ht="35.1" customHeight="1">
      <c r="C168" s="1076"/>
      <c r="D168" s="1079" t="s">
        <v>612</v>
      </c>
      <c r="E168" s="1080"/>
      <c r="F168" s="1081"/>
      <c r="G168" s="1082"/>
      <c r="H168" s="1082"/>
      <c r="I168" s="1082"/>
      <c r="J168" s="973" t="s">
        <v>461</v>
      </c>
      <c r="L168" s="938" t="s">
        <v>664</v>
      </c>
    </row>
    <row r="169" spans="3:13" ht="35.1" customHeight="1">
      <c r="C169" s="1076"/>
      <c r="D169" s="1079" t="s">
        <v>613</v>
      </c>
      <c r="E169" s="1080"/>
      <c r="F169" s="1081"/>
      <c r="G169" s="1082"/>
      <c r="H169" s="1082"/>
      <c r="I169" s="1082"/>
      <c r="J169" s="973" t="s">
        <v>461</v>
      </c>
      <c r="L169" s="938" t="s">
        <v>667</v>
      </c>
    </row>
    <row r="170" spans="3:13" ht="35.1" customHeight="1">
      <c r="C170" s="1076"/>
      <c r="D170" s="1077" t="s">
        <v>668</v>
      </c>
      <c r="E170" s="1078"/>
      <c r="F170" s="1081"/>
      <c r="G170" s="1082"/>
      <c r="H170" s="1082"/>
      <c r="I170" s="1082"/>
      <c r="J170" s="974" t="s">
        <v>461</v>
      </c>
      <c r="L170" s="938" t="s">
        <v>669</v>
      </c>
    </row>
    <row r="171" spans="3:13" ht="35.1" customHeight="1">
      <c r="C171" s="1076"/>
      <c r="D171" s="1077" t="s">
        <v>614</v>
      </c>
      <c r="E171" s="1078"/>
      <c r="F171" s="1081"/>
      <c r="G171" s="1082"/>
      <c r="H171" s="1082"/>
      <c r="I171" s="1082"/>
      <c r="J171" s="974" t="s">
        <v>461</v>
      </c>
      <c r="L171" s="938" t="s">
        <v>663</v>
      </c>
    </row>
    <row r="172" spans="3:13" ht="35.1" customHeight="1">
      <c r="C172" s="1076"/>
      <c r="D172" s="1077" t="s">
        <v>615</v>
      </c>
      <c r="E172" s="1078"/>
      <c r="F172" s="1083"/>
      <c r="G172" s="1084"/>
      <c r="H172" s="1084"/>
      <c r="I172" s="1084"/>
      <c r="J172" s="974" t="s">
        <v>461</v>
      </c>
      <c r="L172" s="938" t="s">
        <v>665</v>
      </c>
    </row>
    <row r="173" spans="3:13" ht="35.1" customHeight="1">
      <c r="C173" s="1076"/>
      <c r="D173" s="1077" t="s">
        <v>616</v>
      </c>
      <c r="E173" s="1078"/>
      <c r="F173" s="1081"/>
      <c r="G173" s="1082"/>
      <c r="H173" s="1082"/>
      <c r="I173" s="1082"/>
      <c r="J173" s="973" t="s">
        <v>461</v>
      </c>
      <c r="L173" s="938" t="s">
        <v>666</v>
      </c>
    </row>
    <row r="174" spans="3:13" ht="35.1" customHeight="1">
      <c r="C174" s="1076"/>
      <c r="D174" s="1077" t="s">
        <v>670</v>
      </c>
      <c r="E174" s="1078"/>
      <c r="F174" s="1081"/>
      <c r="G174" s="1082"/>
      <c r="H174" s="1082"/>
      <c r="I174" s="1082"/>
      <c r="J174" s="974" t="s">
        <v>461</v>
      </c>
      <c r="L174" s="938" t="s">
        <v>672</v>
      </c>
    </row>
    <row r="175" spans="3:13" ht="35.1" customHeight="1">
      <c r="C175" s="1076"/>
      <c r="D175" s="1077" t="s">
        <v>617</v>
      </c>
      <c r="E175" s="1078"/>
      <c r="F175" s="1074">
        <f>F167-SUM(F168:G174)</f>
        <v>0</v>
      </c>
      <c r="G175" s="1075"/>
      <c r="H175" s="1075"/>
      <c r="I175" s="1075"/>
      <c r="J175" s="974" t="s">
        <v>461</v>
      </c>
      <c r="L175" s="938" t="s">
        <v>661</v>
      </c>
    </row>
    <row r="176" spans="3:13">
      <c r="F176" s="975"/>
      <c r="G176" s="976"/>
      <c r="H176" s="976"/>
      <c r="I176" s="976"/>
      <c r="J176" s="976"/>
    </row>
  </sheetData>
  <sheetProtection algorithmName="SHA-512" hashValue="eLtuz8e3oDoqWY4SwptUX8CV1HgJPXKFL1ROdD8RkWXuWU6OgjroMUAdl0Nn3wdP8gOmxOPiVA7NGFV1AH4fCw==" saltValue="fx6llldSUrDpnNDUdQu4Cw==" spinCount="100000" sheet="1" formatCells="0" formatRows="0" insertRows="0" deleteRows="0" selectLockedCells="1" autoFilter="0" pivotTables="0"/>
  <dataConsolidate/>
  <mergeCells count="243">
    <mergeCell ref="C39:C50"/>
    <mergeCell ref="D50:E50"/>
    <mergeCell ref="F50:J50"/>
    <mergeCell ref="F136:I136"/>
    <mergeCell ref="D138:D143"/>
    <mergeCell ref="F138:J138"/>
    <mergeCell ref="F140:J140"/>
    <mergeCell ref="F141:J141"/>
    <mergeCell ref="F142:J142"/>
    <mergeCell ref="F143:J143"/>
    <mergeCell ref="D133:D137"/>
    <mergeCell ref="F137:I137"/>
    <mergeCell ref="F135:J135"/>
    <mergeCell ref="D70:E70"/>
    <mergeCell ref="F70:J70"/>
    <mergeCell ref="F83:J83"/>
    <mergeCell ref="D63:E63"/>
    <mergeCell ref="F63:J63"/>
    <mergeCell ref="F129:J129"/>
    <mergeCell ref="F130:J130"/>
    <mergeCell ref="D76:E76"/>
    <mergeCell ref="F76:J76"/>
    <mergeCell ref="F71:J71"/>
    <mergeCell ref="F74:J74"/>
    <mergeCell ref="F134:J134"/>
    <mergeCell ref="F56:I56"/>
    <mergeCell ref="F45:J45"/>
    <mergeCell ref="F48:J48"/>
    <mergeCell ref="F153:I153"/>
    <mergeCell ref="F60:J60"/>
    <mergeCell ref="F68:I68"/>
    <mergeCell ref="F69:I69"/>
    <mergeCell ref="F73:J73"/>
    <mergeCell ref="F87:I87"/>
    <mergeCell ref="F88:I88"/>
    <mergeCell ref="F91:J91"/>
    <mergeCell ref="F103:J103"/>
    <mergeCell ref="F99:I99"/>
    <mergeCell ref="F124:I124"/>
    <mergeCell ref="F127:J127"/>
    <mergeCell ref="F55:I55"/>
    <mergeCell ref="F75:J75"/>
    <mergeCell ref="F145:J145"/>
    <mergeCell ref="C10:J10"/>
    <mergeCell ref="D11:E11"/>
    <mergeCell ref="D13:E13"/>
    <mergeCell ref="D12:E12"/>
    <mergeCell ref="F12:G12"/>
    <mergeCell ref="C11:C22"/>
    <mergeCell ref="D21:E21"/>
    <mergeCell ref="D17:E17"/>
    <mergeCell ref="D20:E20"/>
    <mergeCell ref="D18:E18"/>
    <mergeCell ref="D19:E19"/>
    <mergeCell ref="D14:D16"/>
    <mergeCell ref="F11:I11"/>
    <mergeCell ref="F13:I13"/>
    <mergeCell ref="F20:I20"/>
    <mergeCell ref="F19:I19"/>
    <mergeCell ref="F18:I18"/>
    <mergeCell ref="F17:I17"/>
    <mergeCell ref="F16:I16"/>
    <mergeCell ref="F15:I15"/>
    <mergeCell ref="F14:I14"/>
    <mergeCell ref="F36:J36"/>
    <mergeCell ref="F22:I22"/>
    <mergeCell ref="F21:I21"/>
    <mergeCell ref="D32:D35"/>
    <mergeCell ref="D22:E22"/>
    <mergeCell ref="C25:C37"/>
    <mergeCell ref="D28:D30"/>
    <mergeCell ref="D25:E25"/>
    <mergeCell ref="F23:J23"/>
    <mergeCell ref="G24:J24"/>
    <mergeCell ref="D31:E31"/>
    <mergeCell ref="D26:E26"/>
    <mergeCell ref="F26:J26"/>
    <mergeCell ref="D27:E27"/>
    <mergeCell ref="F27:J27"/>
    <mergeCell ref="F29:I29"/>
    <mergeCell ref="F30:I30"/>
    <mergeCell ref="D40:E40"/>
    <mergeCell ref="F40:J40"/>
    <mergeCell ref="F28:J28"/>
    <mergeCell ref="D52:E52"/>
    <mergeCell ref="F52:J52"/>
    <mergeCell ref="D49:E49"/>
    <mergeCell ref="F49:J49"/>
    <mergeCell ref="D41:D43"/>
    <mergeCell ref="F35:J35"/>
    <mergeCell ref="F31:J31"/>
    <mergeCell ref="F39:J39"/>
    <mergeCell ref="D39:E39"/>
    <mergeCell ref="F41:J41"/>
    <mergeCell ref="F44:J44"/>
    <mergeCell ref="D44:E44"/>
    <mergeCell ref="D45:D48"/>
    <mergeCell ref="F32:J32"/>
    <mergeCell ref="F34:J34"/>
    <mergeCell ref="D37:E37"/>
    <mergeCell ref="F37:J37"/>
    <mergeCell ref="F42:I42"/>
    <mergeCell ref="F43:I43"/>
    <mergeCell ref="F47:J47"/>
    <mergeCell ref="D36:E36"/>
    <mergeCell ref="C65:C76"/>
    <mergeCell ref="C52:C63"/>
    <mergeCell ref="C79:C81"/>
    <mergeCell ref="D89:D94"/>
    <mergeCell ref="D53:E53"/>
    <mergeCell ref="D54:D56"/>
    <mergeCell ref="F54:J54"/>
    <mergeCell ref="F53:J53"/>
    <mergeCell ref="D57:E57"/>
    <mergeCell ref="F57:J57"/>
    <mergeCell ref="D58:D61"/>
    <mergeCell ref="F58:J58"/>
    <mergeCell ref="F62:J62"/>
    <mergeCell ref="D65:E65"/>
    <mergeCell ref="F65:J65"/>
    <mergeCell ref="D66:E66"/>
    <mergeCell ref="F66:J66"/>
    <mergeCell ref="F61:J61"/>
    <mergeCell ref="D62:E62"/>
    <mergeCell ref="F89:J89"/>
    <mergeCell ref="D71:D74"/>
    <mergeCell ref="C78:E78"/>
    <mergeCell ref="D81:E81"/>
    <mergeCell ref="F86:J86"/>
    <mergeCell ref="C84:C94"/>
    <mergeCell ref="D84:E84"/>
    <mergeCell ref="D85:D88"/>
    <mergeCell ref="F85:J85"/>
    <mergeCell ref="F92:J92"/>
    <mergeCell ref="F93:J93"/>
    <mergeCell ref="F94:J94"/>
    <mergeCell ref="F81:J81"/>
    <mergeCell ref="F82:J82"/>
    <mergeCell ref="C83:E83"/>
    <mergeCell ref="C156:E156"/>
    <mergeCell ref="F156:J156"/>
    <mergeCell ref="C157:C160"/>
    <mergeCell ref="D157:E157"/>
    <mergeCell ref="F157:J157"/>
    <mergeCell ref="C120:C130"/>
    <mergeCell ref="D158:E158"/>
    <mergeCell ref="F158:J158"/>
    <mergeCell ref="G146:J146"/>
    <mergeCell ref="G152:J152"/>
    <mergeCell ref="C145:E145"/>
    <mergeCell ref="C146:C149"/>
    <mergeCell ref="D146:E146"/>
    <mergeCell ref="D152:E152"/>
    <mergeCell ref="D153:E153"/>
    <mergeCell ref="D154:E154"/>
    <mergeCell ref="G154:J154"/>
    <mergeCell ref="F155:J155"/>
    <mergeCell ref="F122:J122"/>
    <mergeCell ref="F123:I123"/>
    <mergeCell ref="F148:J148"/>
    <mergeCell ref="C132:J132"/>
    <mergeCell ref="C133:C143"/>
    <mergeCell ref="F133:J133"/>
    <mergeCell ref="D67:D69"/>
    <mergeCell ref="F67:J67"/>
    <mergeCell ref="D125:D130"/>
    <mergeCell ref="F125:J125"/>
    <mergeCell ref="F128:J128"/>
    <mergeCell ref="D120:E120"/>
    <mergeCell ref="D108:E108"/>
    <mergeCell ref="D109:D112"/>
    <mergeCell ref="D121:D124"/>
    <mergeCell ref="F121:J121"/>
    <mergeCell ref="D79:E79"/>
    <mergeCell ref="F79:J79"/>
    <mergeCell ref="D80:E80"/>
    <mergeCell ref="F80:J80"/>
    <mergeCell ref="D97:D100"/>
    <mergeCell ref="F97:J97"/>
    <mergeCell ref="D75:E75"/>
    <mergeCell ref="C166:E166"/>
    <mergeCell ref="F166:J166"/>
    <mergeCell ref="D147:E147"/>
    <mergeCell ref="F147:J147"/>
    <mergeCell ref="F150:J150"/>
    <mergeCell ref="C151:E151"/>
    <mergeCell ref="F151:J151"/>
    <mergeCell ref="C152:C154"/>
    <mergeCell ref="D159:E159"/>
    <mergeCell ref="F159:J159"/>
    <mergeCell ref="F164:J164"/>
    <mergeCell ref="D160:E160"/>
    <mergeCell ref="F160:J160"/>
    <mergeCell ref="D164:E164"/>
    <mergeCell ref="D148:E148"/>
    <mergeCell ref="D162:E162"/>
    <mergeCell ref="F162:J162"/>
    <mergeCell ref="D163:E163"/>
    <mergeCell ref="F163:J163"/>
    <mergeCell ref="C161:C164"/>
    <mergeCell ref="D161:E161"/>
    <mergeCell ref="D149:E149"/>
    <mergeCell ref="F149:J149"/>
    <mergeCell ref="F161:J161"/>
    <mergeCell ref="C108:C118"/>
    <mergeCell ref="D113:D118"/>
    <mergeCell ref="F113:J113"/>
    <mergeCell ref="F116:J116"/>
    <mergeCell ref="F104:J104"/>
    <mergeCell ref="F105:J105"/>
    <mergeCell ref="F106:J106"/>
    <mergeCell ref="F98:J98"/>
    <mergeCell ref="D101:D106"/>
    <mergeCell ref="F101:J101"/>
    <mergeCell ref="F117:J117"/>
    <mergeCell ref="F118:J118"/>
    <mergeCell ref="F111:I111"/>
    <mergeCell ref="F112:I112"/>
    <mergeCell ref="F115:J115"/>
    <mergeCell ref="F109:J109"/>
    <mergeCell ref="F110:J110"/>
    <mergeCell ref="C96:C106"/>
    <mergeCell ref="D96:E96"/>
    <mergeCell ref="F100:I100"/>
    <mergeCell ref="F175:I175"/>
    <mergeCell ref="C167:C175"/>
    <mergeCell ref="D174:E174"/>
    <mergeCell ref="D175:E175"/>
    <mergeCell ref="D170:E170"/>
    <mergeCell ref="D171:E171"/>
    <mergeCell ref="D172:E172"/>
    <mergeCell ref="D173:E173"/>
    <mergeCell ref="D167:E167"/>
    <mergeCell ref="D168:E168"/>
    <mergeCell ref="D169:E169"/>
    <mergeCell ref="F174:I174"/>
    <mergeCell ref="F173:I173"/>
    <mergeCell ref="F172:I172"/>
    <mergeCell ref="F171:I171"/>
    <mergeCell ref="F170:I170"/>
    <mergeCell ref="F169:I169"/>
    <mergeCell ref="F168:I168"/>
    <mergeCell ref="F167:I167"/>
  </mergeCells>
  <phoneticPr fontId="18"/>
  <conditionalFormatting sqref="C85:J86 C84:F84 C96:F96 C108:F108 C120:F120 C97:E101 C109:E113 C121:E125 C89:J89 C87:F88 J87:J88 C92:J94 C90:D91 C104:E106 C102:D103 C116:E118 C114:D115 C128:E130 C126:D127">
    <cfRule type="expression" dxfId="728" priority="681">
      <formula>$F$25=1</formula>
    </cfRule>
  </conditionalFormatting>
  <conditionalFormatting sqref="F96 F84">
    <cfRule type="expression" dxfId="727" priority="711">
      <formula>AND($F$84="●",$F$96="●")</formula>
    </cfRule>
  </conditionalFormatting>
  <conditionalFormatting sqref="F79:J81 F84 F147:J147 F146 F85:J86 F167:F175 F89:J89 F87:F88 J87:J88 F92:J94 F157:J164">
    <cfRule type="expression" dxfId="726" priority="705">
      <formula>OR(COUNTIF($F79,"(例)*")=1,$F79="")</formula>
    </cfRule>
  </conditionalFormatting>
  <conditionalFormatting sqref="F44">
    <cfRule type="expression" dxfId="725" priority="673">
      <formula>$F$25=2</formula>
    </cfRule>
  </conditionalFormatting>
  <conditionalFormatting sqref="F147:J149">
    <cfRule type="expression" dxfId="724" priority="683">
      <formula>$F$146="無し"</formula>
    </cfRule>
  </conditionalFormatting>
  <conditionalFormatting sqref="A1:K1 M1:XFD1 A2:XFD10 A39:E39 F44 A51:E52 A64:E65 A23:XFD24 D44 A40:B50 D40:E43 A53:B63 D53:E56 D58:E58 A66:B76 D66:E69 D71:E71 A78:XFD83 G51:XFD51 G64:XFD64 A77:E77 G77:XFD77 A85:XFD86 A84:F84 K84:XFD84 A119:B119 A107:B107 A96:F96 A145:XFD151 A108:F108 A120:F120 K39:XFD40 K52:XFD53 K65:XFD66 A176:XFD1048576 M18:XFD22 A170:B175 M170:XFD175 F167:F175 D170:D175 L169:L173 M11:XFD16 A11:B22 A38:XFD38 A25:B37 M25:XFD37 A152:E154 K152:XFD154 D45:E46 A97:E101 A109:E113 A121:E125 D48:E50 D47 D61:E63 D59:D60 D74:E76 D72:D73 A89:XFD89 A87:F88 J88:XFD88 A90:D91 K90:XFD91 A104:E106 A102:D103 A116:E118 A114:D115 A128:E130 A126:D127 A92:XFD95 A131:B144 K96:XFD98 K144:XFD144 K133:K143 M133:XFD143 A155:XFD164 K44:XFD49 K41:K43 M41:XFD43 K57:XFD62 K54:K56 M54:XFD56 K70:XFD75 K67:K69 M67:XFD69 J87:K87 M87:XFD87 K100:XFD110 K99 M99:XFD99 K112:XFD122 K111 M111:XFD111 K124:XFD132 K123 M123:XFD123 K50 M50:XFD50 K63 M63:XFD63 K76 M76:XFD76">
    <cfRule type="containsText" dxfId="723" priority="709" stopIfTrue="1" operator="containsText" text="(例)">
      <formula>NOT(ISERROR(SEARCH("(例)",A1)))</formula>
    </cfRule>
  </conditionalFormatting>
  <conditionalFormatting sqref="L1">
    <cfRule type="expression" dxfId="722" priority="659">
      <formula>_xlfn.ISFORMULA(L1)=TRUE</formula>
    </cfRule>
  </conditionalFormatting>
  <conditionalFormatting sqref="D57">
    <cfRule type="containsText" dxfId="721" priority="653" stopIfTrue="1" operator="containsText" text="(例)">
      <formula>NOT(ISERROR(SEARCH("(例)",D57)))</formula>
    </cfRule>
  </conditionalFormatting>
  <conditionalFormatting sqref="D70">
    <cfRule type="containsText" dxfId="720" priority="652" stopIfTrue="1" operator="containsText" text="(例)">
      <formula>NOT(ISERROR(SEARCH("(例)",D70)))</formula>
    </cfRule>
  </conditionalFormatting>
  <conditionalFormatting sqref="F57">
    <cfRule type="expression" dxfId="719" priority="649">
      <formula>$F$25=2</formula>
    </cfRule>
  </conditionalFormatting>
  <conditionalFormatting sqref="F57">
    <cfRule type="containsText" dxfId="718" priority="651" stopIfTrue="1" operator="containsText" text="(例)">
      <formula>NOT(ISERROR(SEARCH("(例)",F57)))</formula>
    </cfRule>
  </conditionalFormatting>
  <conditionalFormatting sqref="F70">
    <cfRule type="expression" dxfId="717" priority="646">
      <formula>$F$25=2</formula>
    </cfRule>
  </conditionalFormatting>
  <conditionalFormatting sqref="F70">
    <cfRule type="containsText" dxfId="716" priority="648" stopIfTrue="1" operator="containsText" text="(例)">
      <formula>NOT(ISERROR(SEARCH("(例)",F70)))</formula>
    </cfRule>
  </conditionalFormatting>
  <conditionalFormatting sqref="F108">
    <cfRule type="expression" dxfId="715" priority="625">
      <formula>AND($F$84="●",$F$108="●")</formula>
    </cfRule>
  </conditionalFormatting>
  <conditionalFormatting sqref="F120">
    <cfRule type="expression" dxfId="714" priority="624">
      <formula>AND($F$84="●",$F$120="●")</formula>
    </cfRule>
  </conditionalFormatting>
  <conditionalFormatting sqref="A165:XFD165 A166:B166 M166:XFD166">
    <cfRule type="containsText" dxfId="713" priority="607" stopIfTrue="1" operator="containsText" text="(例)">
      <formula>NOT(ISERROR(SEARCH("(例)",A165)))</formula>
    </cfRule>
  </conditionalFormatting>
  <conditionalFormatting sqref="M17:XFD17">
    <cfRule type="containsText" dxfId="712" priority="605" stopIfTrue="1" operator="containsText" text="(例)">
      <formula>NOT(ISERROR(SEARCH("(例)",M17)))</formula>
    </cfRule>
  </conditionalFormatting>
  <conditionalFormatting sqref="A167:B169 M167:XFD169">
    <cfRule type="containsText" dxfId="711" priority="469" stopIfTrue="1" operator="containsText" text="(例)">
      <formula>NOT(ISERROR(SEARCH("(例)",A167)))</formula>
    </cfRule>
  </conditionalFormatting>
  <conditionalFormatting sqref="K170:K175">
    <cfRule type="containsText" dxfId="710" priority="434" stopIfTrue="1" operator="containsText" text="(例)">
      <formula>NOT(ISERROR(SEARCH("(例)",K170)))</formula>
    </cfRule>
  </conditionalFormatting>
  <conditionalFormatting sqref="C166:K166 C167 K167:L167 K168:K169 L173:L174">
    <cfRule type="containsText" dxfId="709" priority="432" stopIfTrue="1" operator="containsText" text="(例)">
      <formula>NOT(ISERROR(SEARCH("(例)",C166)))</formula>
    </cfRule>
  </conditionalFormatting>
  <conditionalFormatting sqref="D167:E167 D169:E169">
    <cfRule type="containsText" dxfId="708" priority="429" stopIfTrue="1" operator="containsText" text="(例)">
      <formula>NOT(ISERROR(SEARCH("(例)",D167)))</formula>
    </cfRule>
  </conditionalFormatting>
  <conditionalFormatting sqref="D168:E168">
    <cfRule type="containsText" dxfId="707" priority="428" stopIfTrue="1" operator="containsText" text="(例)">
      <formula>NOT(ISERROR(SEARCH("(例)",D168)))</formula>
    </cfRule>
  </conditionalFormatting>
  <conditionalFormatting sqref="L168">
    <cfRule type="containsText" dxfId="706" priority="426" stopIfTrue="1" operator="containsText" text="(例)">
      <formula>NOT(ISERROR(SEARCH("(例)",L168)))</formula>
    </cfRule>
  </conditionalFormatting>
  <conditionalFormatting sqref="L166">
    <cfRule type="containsText" dxfId="705" priority="425" stopIfTrue="1" operator="containsText" text="(例)">
      <formula>NOT(ISERROR(SEARCH("(例)",L166)))</formula>
    </cfRule>
  </conditionalFormatting>
  <conditionalFormatting sqref="L175">
    <cfRule type="containsText" dxfId="704" priority="424" stopIfTrue="1" operator="containsText" text="(例)">
      <formula>NOT(ISERROR(SEARCH("(例)",L175)))</formula>
    </cfRule>
  </conditionalFormatting>
  <conditionalFormatting sqref="F14:F16">
    <cfRule type="expression" dxfId="703" priority="420">
      <formula>OR(COUNTIF($F14,"(例)*")=1,$F14="")</formula>
    </cfRule>
  </conditionalFormatting>
  <conditionalFormatting sqref="C11:E11 D21:E22 D12:E13 D18:D19 K12:L16 K11 K18:L22">
    <cfRule type="containsText" dxfId="702" priority="421" stopIfTrue="1" operator="containsText" text="(例)">
      <formula>NOT(ISERROR(SEARCH("(例)",C11)))</formula>
    </cfRule>
  </conditionalFormatting>
  <conditionalFormatting sqref="D22:E22">
    <cfRule type="expression" dxfId="701" priority="419">
      <formula>$F$12=2</formula>
    </cfRule>
  </conditionalFormatting>
  <conditionalFormatting sqref="J22 J11:J15">
    <cfRule type="containsText" dxfId="700" priority="418" stopIfTrue="1" operator="containsText" text="(例)">
      <formula>NOT(ISERROR(SEARCH("(例)",J11)))</formula>
    </cfRule>
  </conditionalFormatting>
  <conditionalFormatting sqref="J22">
    <cfRule type="expression" dxfId="699" priority="417">
      <formula>$F$12=2</formula>
    </cfRule>
  </conditionalFormatting>
  <conditionalFormatting sqref="F11 F22">
    <cfRule type="expression" dxfId="698" priority="415">
      <formula>OR(COUNTIF($F11,"(例)*")=1,$F11="")</formula>
    </cfRule>
  </conditionalFormatting>
  <conditionalFormatting sqref="F11 F22 F14:F16">
    <cfRule type="containsText" dxfId="697" priority="416" stopIfTrue="1" operator="containsText" text="(例)">
      <formula>NOT(ISERROR(SEARCH("(例)",F11)))</formula>
    </cfRule>
  </conditionalFormatting>
  <conditionalFormatting sqref="F22">
    <cfRule type="expression" dxfId="696" priority="397">
      <formula>$F$12="社宅等"</formula>
    </cfRule>
    <cfRule type="expression" dxfId="695" priority="414">
      <formula>$F$12="賃貸"</formula>
    </cfRule>
  </conditionalFormatting>
  <conditionalFormatting sqref="D20:E20 D17:E17">
    <cfRule type="containsText" dxfId="694" priority="413" stopIfTrue="1" operator="containsText" text="(例)">
      <formula>NOT(ISERROR(SEARCH("(例)",D17)))</formula>
    </cfRule>
  </conditionalFormatting>
  <conditionalFormatting sqref="D20:E20">
    <cfRule type="expression" dxfId="693" priority="412">
      <formula>$F$12=2</formula>
    </cfRule>
  </conditionalFormatting>
  <conditionalFormatting sqref="J21">
    <cfRule type="containsText" dxfId="692" priority="411" stopIfTrue="1" operator="containsText" text="(例)">
      <formula>NOT(ISERROR(SEARCH("(例)",J21)))</formula>
    </cfRule>
  </conditionalFormatting>
  <conditionalFormatting sqref="J21">
    <cfRule type="expression" dxfId="691" priority="410">
      <formula>$F$12=2</formula>
    </cfRule>
  </conditionalFormatting>
  <conditionalFormatting sqref="F20">
    <cfRule type="expression" dxfId="690" priority="408">
      <formula>OR(COUNTIF($F20,"(例)*")=1,$F20="")</formula>
    </cfRule>
  </conditionalFormatting>
  <conditionalFormatting sqref="F20">
    <cfRule type="containsText" dxfId="689" priority="409" stopIfTrue="1" operator="containsText" text="(例)">
      <formula>NOT(ISERROR(SEARCH("(例)",F20)))</formula>
    </cfRule>
  </conditionalFormatting>
  <conditionalFormatting sqref="F21">
    <cfRule type="expression" dxfId="688" priority="406">
      <formula>OR(COUNTIF($F21,"(例)*")=1,$F21="")</formula>
    </cfRule>
  </conditionalFormatting>
  <conditionalFormatting sqref="F21">
    <cfRule type="containsText" dxfId="687" priority="407" stopIfTrue="1" operator="containsText" text="(例)">
      <formula>NOT(ISERROR(SEARCH("(例)",F21)))</formula>
    </cfRule>
  </conditionalFormatting>
  <conditionalFormatting sqref="F18">
    <cfRule type="expression" dxfId="686" priority="404">
      <formula>OR(COUNTIF($F18,"(例)*")=1,$F18="")</formula>
    </cfRule>
  </conditionalFormatting>
  <conditionalFormatting sqref="F18">
    <cfRule type="containsText" dxfId="685" priority="405" stopIfTrue="1" operator="containsText" text="(例)">
      <formula>NOT(ISERROR(SEARCH("(例)",F18)))</formula>
    </cfRule>
  </conditionalFormatting>
  <conditionalFormatting sqref="F19">
    <cfRule type="expression" dxfId="684" priority="402">
      <formula>OR(COUNTIF($F19,"(例)*")=1,$F19="")</formula>
    </cfRule>
  </conditionalFormatting>
  <conditionalFormatting sqref="F19">
    <cfRule type="containsText" dxfId="683" priority="403" stopIfTrue="1" operator="containsText" text="(例)">
      <formula>NOT(ISERROR(SEARCH("(例)",F19)))</formula>
    </cfRule>
  </conditionalFormatting>
  <conditionalFormatting sqref="F12">
    <cfRule type="expression" dxfId="682" priority="400">
      <formula>OR(COUNTIF($F12,"(例)*")=1,$F12="")</formula>
    </cfRule>
  </conditionalFormatting>
  <conditionalFormatting sqref="F12">
    <cfRule type="containsText" dxfId="681" priority="401" stopIfTrue="1" operator="containsText" text="(例)">
      <formula>NOT(ISERROR(SEARCH("(例)",F12)))</formula>
    </cfRule>
  </conditionalFormatting>
  <conditionalFormatting sqref="F12:I12">
    <cfRule type="containsText" dxfId="680" priority="399" operator="containsText" text="（例）">
      <formula>NOT(ISERROR(SEARCH("（例）",F12)))</formula>
    </cfRule>
  </conditionalFormatting>
  <conditionalFormatting sqref="K17:L17">
    <cfRule type="containsText" dxfId="679" priority="398" stopIfTrue="1" operator="containsText" text="(例)">
      <formula>NOT(ISERROR(SEARCH("(例)",K17)))</formula>
    </cfRule>
  </conditionalFormatting>
  <conditionalFormatting sqref="F17">
    <cfRule type="expression" dxfId="678" priority="422">
      <formula>OR(COUNTIF(#REF!,"(例)*")=1,#REF!="")</formula>
    </cfRule>
    <cfRule type="containsBlanks" dxfId="677" priority="423" stopIfTrue="1">
      <formula>LEN(TRIM(F17))=0</formula>
    </cfRule>
  </conditionalFormatting>
  <conditionalFormatting sqref="J17:J20">
    <cfRule type="containsText" dxfId="676" priority="396" stopIfTrue="1" operator="containsText" text="(例)">
      <formula>NOT(ISERROR(SEARCH("(例)",J17)))</formula>
    </cfRule>
  </conditionalFormatting>
  <conditionalFormatting sqref="D14">
    <cfRule type="containsText" dxfId="675" priority="395" stopIfTrue="1" operator="containsText" text="(例)">
      <formula>NOT(ISERROR(SEARCH("(例)",D14)))</formula>
    </cfRule>
  </conditionalFormatting>
  <conditionalFormatting sqref="L11">
    <cfRule type="containsText" dxfId="674" priority="394" stopIfTrue="1" operator="containsText" text="(例)">
      <formula>NOT(ISERROR(SEARCH("(例)",L11)))</formula>
    </cfRule>
  </conditionalFormatting>
  <conditionalFormatting sqref="F13">
    <cfRule type="expression" dxfId="673" priority="393">
      <formula>OR(COUNTIF($F13,"(例)*")=1,$F13="")</formula>
    </cfRule>
  </conditionalFormatting>
  <conditionalFormatting sqref="F13">
    <cfRule type="containsText" dxfId="672" priority="392" stopIfTrue="1" operator="containsText" text="(例)">
      <formula>NOT(ISERROR(SEARCH("(例)",F13)))</formula>
    </cfRule>
  </conditionalFormatting>
  <conditionalFormatting sqref="E16">
    <cfRule type="containsText" dxfId="671" priority="391" stopIfTrue="1" operator="containsText" text="(例)">
      <formula>NOT(ISERROR(SEARCH("(例)",E16)))</formula>
    </cfRule>
  </conditionalFormatting>
  <conditionalFormatting sqref="E14">
    <cfRule type="containsText" dxfId="670" priority="390" stopIfTrue="1" operator="containsText" text="(例)">
      <formula>NOT(ISERROR(SEARCH("(例)",E14)))</formula>
    </cfRule>
  </conditionalFormatting>
  <conditionalFormatting sqref="E15">
    <cfRule type="containsText" dxfId="669" priority="389" stopIfTrue="1" operator="containsText" text="(例)">
      <formula>NOT(ISERROR(SEARCH("(例)",E15)))</formula>
    </cfRule>
  </conditionalFormatting>
  <conditionalFormatting sqref="F37 F28:J28 F29:F30 J29:J30">
    <cfRule type="expression" dxfId="668" priority="386">
      <formula>$F$25=1</formula>
    </cfRule>
  </conditionalFormatting>
  <conditionalFormatting sqref="F31 F36">
    <cfRule type="expression" dxfId="667" priority="339">
      <formula>$F$25=2</formula>
    </cfRule>
  </conditionalFormatting>
  <conditionalFormatting sqref="C25:E25 C28:K28 C35:L37 K33:L34 C26:F27 C31:L32 C29:F30 K25:L27 C33:E34 J29:K30">
    <cfRule type="containsText" dxfId="666" priority="388" stopIfTrue="1" operator="containsText" text="(例)">
      <formula>NOT(ISERROR(SEARCH("(例)",C25)))</formula>
    </cfRule>
  </conditionalFormatting>
  <conditionalFormatting sqref="F25:J25">
    <cfRule type="expression" dxfId="665" priority="383">
      <formula>OR(COUNTIF($F25,"(例)*")=1,$F25="")</formula>
    </cfRule>
  </conditionalFormatting>
  <conditionalFormatting sqref="F25:J25">
    <cfRule type="containsText" dxfId="664" priority="384" stopIfTrue="1" operator="containsText" text="(例)">
      <formula>NOT(ISERROR(SEARCH("(例)",F25)))</formula>
    </cfRule>
  </conditionalFormatting>
  <conditionalFormatting sqref="G152:J152">
    <cfRule type="containsText" dxfId="663" priority="380" stopIfTrue="1" operator="containsText" text="(例)">
      <formula>NOT(ISERROR(SEARCH("(例)",G152)))</formula>
    </cfRule>
  </conditionalFormatting>
  <conditionalFormatting sqref="G152:J152">
    <cfRule type="expression" dxfId="662" priority="379">
      <formula>$F$191="無し"</formula>
    </cfRule>
  </conditionalFormatting>
  <conditionalFormatting sqref="F152">
    <cfRule type="containsText" dxfId="661" priority="378" stopIfTrue="1" operator="containsText" text="(例)">
      <formula>NOT(ISERROR(SEARCH("(例)",F152)))</formula>
    </cfRule>
  </conditionalFormatting>
  <conditionalFormatting sqref="F152">
    <cfRule type="expression" dxfId="660" priority="376">
      <formula>$F$198="無し"</formula>
    </cfRule>
  </conditionalFormatting>
  <conditionalFormatting sqref="G154:J154">
    <cfRule type="containsText" dxfId="659" priority="374" stopIfTrue="1" operator="containsText" text="(例)">
      <formula>NOT(ISERROR(SEARCH("(例)",G154)))</formula>
    </cfRule>
  </conditionalFormatting>
  <conditionalFormatting sqref="G154:J154">
    <cfRule type="expression" dxfId="658" priority="373">
      <formula>$F$269="無し"</formula>
    </cfRule>
  </conditionalFormatting>
  <conditionalFormatting sqref="F154">
    <cfRule type="containsText" dxfId="657" priority="372" stopIfTrue="1" operator="containsText" text="(例)">
      <formula>NOT(ISERROR(SEARCH("(例)",F154)))</formula>
    </cfRule>
  </conditionalFormatting>
  <conditionalFormatting sqref="F153">
    <cfRule type="expression" dxfId="656" priority="343">
      <formula>$F$152="無し"</formula>
    </cfRule>
    <cfRule type="expression" dxfId="655" priority="370">
      <formula>OR(COUNTIF($F153,"(例)*")=1,$F153="")</formula>
    </cfRule>
  </conditionalFormatting>
  <conditionalFormatting sqref="F153">
    <cfRule type="containsText" dxfId="654" priority="369" stopIfTrue="1" operator="containsText" text="(例)">
      <formula>NOT(ISERROR(SEARCH("(例)",F153)))</formula>
    </cfRule>
  </conditionalFormatting>
  <conditionalFormatting sqref="F28:J28 F32:J32 F35:J35 F37:J37 F26:F27 F29:F30 J29:J30">
    <cfRule type="containsBlanks" dxfId="653" priority="340">
      <formula>LEN(TRIM(F26))=0</formula>
    </cfRule>
  </conditionalFormatting>
  <conditionalFormatting sqref="F31:J31 F36:J36">
    <cfRule type="containsBlanks" dxfId="652" priority="385">
      <formula>LEN(TRIM(F31))=0</formula>
    </cfRule>
  </conditionalFormatting>
  <conditionalFormatting sqref="F31:J31">
    <cfRule type="colorScale" priority="338">
      <colorScale>
        <cfvo type="min"/>
        <cfvo type="max"/>
        <color rgb="FFFF7128"/>
        <color rgb="FFFFEF9C"/>
      </colorScale>
    </cfRule>
  </conditionalFormatting>
  <conditionalFormatting sqref="F28:J28 F37:J37 F29:F30 J29:J30">
    <cfRule type="expression" dxfId="651" priority="337">
      <formula>$F$25=1</formula>
    </cfRule>
  </conditionalFormatting>
  <conditionalFormatting sqref="E47">
    <cfRule type="containsText" dxfId="650" priority="332" stopIfTrue="1" operator="containsText" text="(例)">
      <formula>NOT(ISERROR(SEARCH("(例)",E47)))</formula>
    </cfRule>
  </conditionalFormatting>
  <conditionalFormatting sqref="E59">
    <cfRule type="containsText" dxfId="649" priority="329" stopIfTrue="1" operator="containsText" text="(例)">
      <formula>NOT(ISERROR(SEARCH("(例)",E59)))</formula>
    </cfRule>
  </conditionalFormatting>
  <conditionalFormatting sqref="E60">
    <cfRule type="containsText" dxfId="648" priority="328" stopIfTrue="1" operator="containsText" text="(例)">
      <formula>NOT(ISERROR(SEARCH("(例)",E60)))</formula>
    </cfRule>
  </conditionalFormatting>
  <conditionalFormatting sqref="E72">
    <cfRule type="containsText" dxfId="647" priority="325" stopIfTrue="1" operator="containsText" text="(例)">
      <formula>NOT(ISERROR(SEARCH("(例)",E72)))</formula>
    </cfRule>
  </conditionalFormatting>
  <conditionalFormatting sqref="E73">
    <cfRule type="containsText" dxfId="646" priority="324" stopIfTrue="1" operator="containsText" text="(例)">
      <formula>NOT(ISERROR(SEARCH("(例)",E73)))</formula>
    </cfRule>
  </conditionalFormatting>
  <conditionalFormatting sqref="E90:F91 H90 J90">
    <cfRule type="containsText" dxfId="645" priority="323" stopIfTrue="1" operator="containsText" text="(例)">
      <formula>NOT(ISERROR(SEARCH("(例)",E90)))</formula>
    </cfRule>
  </conditionalFormatting>
  <conditionalFormatting sqref="J90">
    <cfRule type="containsBlanks" dxfId="644" priority="322">
      <formula>LEN(TRIM(J90))=0</formula>
    </cfRule>
  </conditionalFormatting>
  <conditionalFormatting sqref="F90">
    <cfRule type="containsBlanks" dxfId="643" priority="321">
      <formula>LEN(TRIM(F90))=0</formula>
    </cfRule>
  </conditionalFormatting>
  <conditionalFormatting sqref="H90 J90 F91:J91">
    <cfRule type="containsBlanks" dxfId="642" priority="320">
      <formula>LEN(TRIM(F90))=0</formula>
    </cfRule>
  </conditionalFormatting>
  <conditionalFormatting sqref="E90:J91">
    <cfRule type="expression" dxfId="641" priority="315">
      <formula>$F$25=1</formula>
    </cfRule>
  </conditionalFormatting>
  <conditionalFormatting sqref="E102:E103">
    <cfRule type="containsText" dxfId="640" priority="314" stopIfTrue="1" operator="containsText" text="(例)">
      <formula>NOT(ISERROR(SEARCH("(例)",E102)))</formula>
    </cfRule>
  </conditionalFormatting>
  <conditionalFormatting sqref="E102:E103">
    <cfRule type="expression" dxfId="639" priority="310">
      <formula>$F$25=1</formula>
    </cfRule>
  </conditionalFormatting>
  <conditionalFormatting sqref="E114:E115">
    <cfRule type="containsText" dxfId="638" priority="309" stopIfTrue="1" operator="containsText" text="(例)">
      <formula>NOT(ISERROR(SEARCH("(例)",E114)))</formula>
    </cfRule>
  </conditionalFormatting>
  <conditionalFormatting sqref="E114:E115">
    <cfRule type="expression" dxfId="637" priority="308">
      <formula>$F$25=1</formula>
    </cfRule>
  </conditionalFormatting>
  <conditionalFormatting sqref="E126:E127">
    <cfRule type="containsText" dxfId="636" priority="307" stopIfTrue="1" operator="containsText" text="(例)">
      <formula>NOT(ISERROR(SEARCH("(例)",E126)))</formula>
    </cfRule>
  </conditionalFormatting>
  <conditionalFormatting sqref="E126:E127">
    <cfRule type="expression" dxfId="635" priority="306">
      <formula>$F$25=1</formula>
    </cfRule>
  </conditionalFormatting>
  <conditionalFormatting sqref="F45:J45">
    <cfRule type="containsText" dxfId="634" priority="293" stopIfTrue="1" operator="containsText" text="(例)">
      <formula>NOT(ISERROR(SEARCH("(例)",F45)))</formula>
    </cfRule>
  </conditionalFormatting>
  <conditionalFormatting sqref="F58:J58">
    <cfRule type="containsText" dxfId="633" priority="291" stopIfTrue="1" operator="containsText" text="(例)">
      <formula>NOT(ISERROR(SEARCH("(例)",F58)))</formula>
    </cfRule>
  </conditionalFormatting>
  <conditionalFormatting sqref="F71:J71">
    <cfRule type="containsText" dxfId="632" priority="289" stopIfTrue="1" operator="containsText" text="(例)">
      <formula>NOT(ISERROR(SEARCH("(例)",F71)))</formula>
    </cfRule>
  </conditionalFormatting>
  <conditionalFormatting sqref="F46">
    <cfRule type="containsText" dxfId="631" priority="287" stopIfTrue="1" operator="containsText" text="(例)">
      <formula>NOT(ISERROR(SEARCH("(例)",F46)))</formula>
    </cfRule>
  </conditionalFormatting>
  <conditionalFormatting sqref="H46">
    <cfRule type="containsText" dxfId="630" priority="281" stopIfTrue="1" operator="containsText" text="(例)">
      <formula>NOT(ISERROR(SEARCH("(例)",H46)))</formula>
    </cfRule>
  </conditionalFormatting>
  <conditionalFormatting sqref="J46">
    <cfRule type="containsText" dxfId="629" priority="275" stopIfTrue="1" operator="containsText" text="(例)">
      <formula>NOT(ISERROR(SEARCH("(例)",J46)))</formula>
    </cfRule>
  </conditionalFormatting>
  <conditionalFormatting sqref="F48:J48 F47">
    <cfRule type="containsText" dxfId="628" priority="266" stopIfTrue="1" operator="containsText" text="(例)">
      <formula>NOT(ISERROR(SEARCH("(例)",F47)))</formula>
    </cfRule>
  </conditionalFormatting>
  <conditionalFormatting sqref="F61:J61">
    <cfRule type="containsText" dxfId="627" priority="264" stopIfTrue="1" operator="containsText" text="(例)">
      <formula>NOT(ISERROR(SEARCH("(例)",F61)))</formula>
    </cfRule>
  </conditionalFormatting>
  <conditionalFormatting sqref="F74:J74">
    <cfRule type="containsText" dxfId="626" priority="262" stopIfTrue="1" operator="containsText" text="(例)">
      <formula>NOT(ISERROR(SEARCH("(例)",F74)))</formula>
    </cfRule>
  </conditionalFormatting>
  <conditionalFormatting sqref="F50">
    <cfRule type="expression" dxfId="625" priority="259">
      <formula>$F$25=1</formula>
    </cfRule>
  </conditionalFormatting>
  <conditionalFormatting sqref="F50:J50">
    <cfRule type="containsText" dxfId="624" priority="260" stopIfTrue="1" operator="containsText" text="(例)">
      <formula>NOT(ISERROR(SEARCH("(例)",F50)))</formula>
    </cfRule>
  </conditionalFormatting>
  <conditionalFormatting sqref="F50:J50">
    <cfRule type="expression" dxfId="623" priority="257">
      <formula>$F$25=1</formula>
    </cfRule>
  </conditionalFormatting>
  <conditionalFormatting sqref="F63">
    <cfRule type="expression" dxfId="622" priority="255">
      <formula>$F$25=1</formula>
    </cfRule>
  </conditionalFormatting>
  <conditionalFormatting sqref="F63:J63">
    <cfRule type="containsText" dxfId="621" priority="256" stopIfTrue="1" operator="containsText" text="(例)">
      <formula>NOT(ISERROR(SEARCH("(例)",F63)))</formula>
    </cfRule>
  </conditionalFormatting>
  <conditionalFormatting sqref="F63:J63">
    <cfRule type="expression" dxfId="620" priority="253">
      <formula>$F$25=1</formula>
    </cfRule>
  </conditionalFormatting>
  <conditionalFormatting sqref="F76">
    <cfRule type="expression" dxfId="619" priority="251">
      <formula>$F$25=1</formula>
    </cfRule>
  </conditionalFormatting>
  <conditionalFormatting sqref="F76:J76">
    <cfRule type="containsText" dxfId="618" priority="252" stopIfTrue="1" operator="containsText" text="(例)">
      <formula>NOT(ISERROR(SEARCH("(例)",F76)))</formula>
    </cfRule>
  </conditionalFormatting>
  <conditionalFormatting sqref="F76:J76">
    <cfRule type="expression" dxfId="617" priority="249">
      <formula>$F$25=1</formula>
    </cfRule>
  </conditionalFormatting>
  <conditionalFormatting sqref="F104:J105">
    <cfRule type="expression" dxfId="616" priority="237">
      <formula>$F$25=1</formula>
    </cfRule>
  </conditionalFormatting>
  <conditionalFormatting sqref="F104:J105">
    <cfRule type="containsText" dxfId="615" priority="239" stopIfTrue="1" operator="containsText" text="(例)">
      <formula>NOT(ISERROR(SEARCH("(例)",F104)))</formula>
    </cfRule>
  </conditionalFormatting>
  <conditionalFormatting sqref="F116:J117">
    <cfRule type="expression" dxfId="614" priority="231">
      <formula>$F$25=1</formula>
    </cfRule>
  </conditionalFormatting>
  <conditionalFormatting sqref="F116:J117">
    <cfRule type="containsText" dxfId="613" priority="233" stopIfTrue="1" operator="containsText" text="(例)">
      <formula>NOT(ISERROR(SEARCH("(例)",F116)))</formula>
    </cfRule>
  </conditionalFormatting>
  <conditionalFormatting sqref="F128:J129">
    <cfRule type="expression" dxfId="612" priority="225">
      <formula>$F$25=1</formula>
    </cfRule>
  </conditionalFormatting>
  <conditionalFormatting sqref="F128:J129">
    <cfRule type="containsText" dxfId="611" priority="227" stopIfTrue="1" operator="containsText" text="(例)">
      <formula>NOT(ISERROR(SEARCH("(例)",F128)))</formula>
    </cfRule>
  </conditionalFormatting>
  <conditionalFormatting sqref="F101:J101">
    <cfRule type="expression" dxfId="610" priority="219">
      <formula>$F$25=1</formula>
    </cfRule>
  </conditionalFormatting>
  <conditionalFormatting sqref="F101:J101">
    <cfRule type="containsText" dxfId="609" priority="221" stopIfTrue="1" operator="containsText" text="(例)">
      <formula>NOT(ISERROR(SEARCH("(例)",F101)))</formula>
    </cfRule>
  </conditionalFormatting>
  <conditionalFormatting sqref="F113:J113">
    <cfRule type="expression" dxfId="608" priority="216">
      <formula>$F$25=1</formula>
    </cfRule>
  </conditionalFormatting>
  <conditionalFormatting sqref="F113:J113">
    <cfRule type="containsText" dxfId="607" priority="218" stopIfTrue="1" operator="containsText" text="(例)">
      <formula>NOT(ISERROR(SEARCH("(例)",F113)))</formula>
    </cfRule>
  </conditionalFormatting>
  <conditionalFormatting sqref="F125:J125">
    <cfRule type="expression" dxfId="606" priority="213">
      <formula>$F$25=1</formula>
    </cfRule>
  </conditionalFormatting>
  <conditionalFormatting sqref="F125:J125">
    <cfRule type="containsText" dxfId="605" priority="215" stopIfTrue="1" operator="containsText" text="(例)">
      <formula>NOT(ISERROR(SEARCH("(例)",F125)))</formula>
    </cfRule>
  </conditionalFormatting>
  <conditionalFormatting sqref="F33">
    <cfRule type="containsText" dxfId="604" priority="170" stopIfTrue="1" operator="containsText" text="(例)">
      <formula>NOT(ISERROR(SEARCH("(例)",F33)))</formula>
    </cfRule>
  </conditionalFormatting>
  <conditionalFormatting sqref="F33">
    <cfRule type="containsBlanks" dxfId="603" priority="169">
      <formula>LEN(TRIM(F33))=0</formula>
    </cfRule>
  </conditionalFormatting>
  <conditionalFormatting sqref="F59">
    <cfRule type="containsText" dxfId="602" priority="168" stopIfTrue="1" operator="containsText" text="(例)">
      <formula>NOT(ISERROR(SEARCH("(例)",F59)))</formula>
    </cfRule>
  </conditionalFormatting>
  <conditionalFormatting sqref="F72">
    <cfRule type="containsText" dxfId="601" priority="166" stopIfTrue="1" operator="containsText" text="(例)">
      <formula>NOT(ISERROR(SEARCH("(例)",F72)))</formula>
    </cfRule>
  </conditionalFormatting>
  <conditionalFormatting sqref="H59">
    <cfRule type="containsText" dxfId="600" priority="164" stopIfTrue="1" operator="containsText" text="(例)">
      <formula>NOT(ISERROR(SEARCH("(例)",H59)))</formula>
    </cfRule>
  </conditionalFormatting>
  <conditionalFormatting sqref="H72">
    <cfRule type="containsText" dxfId="599" priority="162" stopIfTrue="1" operator="containsText" text="(例)">
      <formula>NOT(ISERROR(SEARCH("(例)",H72)))</formula>
    </cfRule>
  </conditionalFormatting>
  <conditionalFormatting sqref="H33">
    <cfRule type="containsText" dxfId="598" priority="160" stopIfTrue="1" operator="containsText" text="(例)">
      <formula>NOT(ISERROR(SEARCH("(例)",H33)))</formula>
    </cfRule>
  </conditionalFormatting>
  <conditionalFormatting sqref="H33">
    <cfRule type="containsBlanks" dxfId="597" priority="159">
      <formula>LEN(TRIM(H33))=0</formula>
    </cfRule>
  </conditionalFormatting>
  <conditionalFormatting sqref="J33">
    <cfRule type="containsText" dxfId="596" priority="158" stopIfTrue="1" operator="containsText" text="(例)">
      <formula>NOT(ISERROR(SEARCH("(例)",J33)))</formula>
    </cfRule>
  </conditionalFormatting>
  <conditionalFormatting sqref="J33">
    <cfRule type="containsBlanks" dxfId="595" priority="157">
      <formula>LEN(TRIM(J33))=0</formula>
    </cfRule>
  </conditionalFormatting>
  <conditionalFormatting sqref="J33">
    <cfRule type="containsBlanks" dxfId="594" priority="156">
      <formula>LEN(TRIM(J33))=0</formula>
    </cfRule>
  </conditionalFormatting>
  <conditionalFormatting sqref="J59">
    <cfRule type="containsText" dxfId="593" priority="155" stopIfTrue="1" operator="containsText" text="(例)">
      <formula>NOT(ISERROR(SEARCH("(例)",J59)))</formula>
    </cfRule>
  </conditionalFormatting>
  <conditionalFormatting sqref="J72">
    <cfRule type="containsText" dxfId="592" priority="152" stopIfTrue="1" operator="containsText" text="(例)">
      <formula>NOT(ISERROR(SEARCH("(例)",J72)))</formula>
    </cfRule>
  </conditionalFormatting>
  <conditionalFormatting sqref="F34">
    <cfRule type="containsText" dxfId="591" priority="149" stopIfTrue="1" operator="containsText" text="(例)">
      <formula>NOT(ISERROR(SEARCH("(例)",F34)))</formula>
    </cfRule>
  </conditionalFormatting>
  <conditionalFormatting sqref="F34:J34">
    <cfRule type="containsBlanks" dxfId="590" priority="148">
      <formula>LEN(TRIM(F34))=0</formula>
    </cfRule>
  </conditionalFormatting>
  <conditionalFormatting sqref="F60">
    <cfRule type="containsText" dxfId="589" priority="147" stopIfTrue="1" operator="containsText" text="(例)">
      <formula>NOT(ISERROR(SEARCH("(例)",F60)))</formula>
    </cfRule>
  </conditionalFormatting>
  <conditionalFormatting sqref="F73">
    <cfRule type="containsText" dxfId="588" priority="145" stopIfTrue="1" operator="containsText" text="(例)">
      <formula>NOT(ISERROR(SEARCH("(例)",F73)))</formula>
    </cfRule>
  </conditionalFormatting>
  <conditionalFormatting sqref="F41:J41 F42:F43 J42:J43">
    <cfRule type="expression" dxfId="587" priority="142">
      <formula>$F$25=1</formula>
    </cfRule>
  </conditionalFormatting>
  <conditionalFormatting sqref="F41:J41 F39:F40 F42:F43 J42:J43">
    <cfRule type="containsText" dxfId="586" priority="143" stopIfTrue="1" operator="containsText" text="(例)">
      <formula>NOT(ISERROR(SEARCH("(例)",F39)))</formula>
    </cfRule>
  </conditionalFormatting>
  <conditionalFormatting sqref="F41:J41 F42:F43 J42:J43">
    <cfRule type="expression" dxfId="585" priority="140">
      <formula>$F$25=1</formula>
    </cfRule>
  </conditionalFormatting>
  <conditionalFormatting sqref="F54:J54 F55:F56 J55:J56">
    <cfRule type="expression" dxfId="584" priority="138">
      <formula>$F$25=1</formula>
    </cfRule>
  </conditionalFormatting>
  <conditionalFormatting sqref="F54:J54 F52:F53 F55:F56 J55:J56">
    <cfRule type="containsText" dxfId="583" priority="139" stopIfTrue="1" operator="containsText" text="(例)">
      <formula>NOT(ISERROR(SEARCH("(例)",F52)))</formula>
    </cfRule>
  </conditionalFormatting>
  <conditionalFormatting sqref="F54:J54 F55:F56 J55:J56">
    <cfRule type="expression" dxfId="582" priority="136">
      <formula>$F$25=1</formula>
    </cfRule>
  </conditionalFormatting>
  <conditionalFormatting sqref="F67:J67 F68:F69 J68:J69">
    <cfRule type="expression" dxfId="581" priority="134">
      <formula>$F$25=1</formula>
    </cfRule>
  </conditionalFormatting>
  <conditionalFormatting sqref="F67:J67 F65:F66 F68:F69 J68:J69">
    <cfRule type="containsText" dxfId="580" priority="135" stopIfTrue="1" operator="containsText" text="(例)">
      <formula>NOT(ISERROR(SEARCH("(例)",F65)))</formula>
    </cfRule>
  </conditionalFormatting>
  <conditionalFormatting sqref="F67:J67 F68:F69 J68:J69">
    <cfRule type="expression" dxfId="579" priority="132">
      <formula>$F$25=1</formula>
    </cfRule>
  </conditionalFormatting>
  <conditionalFormatting sqref="F97:J98 F99:F100 J99:J100">
    <cfRule type="expression" dxfId="578" priority="129">
      <formula>$F$25=1</formula>
    </cfRule>
  </conditionalFormatting>
  <conditionalFormatting sqref="F97:J98 F99:F100 J99:J100">
    <cfRule type="containsText" dxfId="577" priority="131" stopIfTrue="1" operator="containsText" text="(例)">
      <formula>NOT(ISERROR(SEARCH("(例)",F97)))</formula>
    </cfRule>
  </conditionalFormatting>
  <conditionalFormatting sqref="F109:J110 F111:F112 J111:J112">
    <cfRule type="expression" dxfId="576" priority="126">
      <formula>$F$25=1</formula>
    </cfRule>
  </conditionalFormatting>
  <conditionalFormatting sqref="F109:J110 F111:F112 J111:J112">
    <cfRule type="containsText" dxfId="575" priority="128" stopIfTrue="1" operator="containsText" text="(例)">
      <formula>NOT(ISERROR(SEARCH("(例)",F109)))</formula>
    </cfRule>
  </conditionalFormatting>
  <conditionalFormatting sqref="F121:J122 F123:F124 J123:J124">
    <cfRule type="expression" dxfId="574" priority="123">
      <formula>$F$25=1</formula>
    </cfRule>
  </conditionalFormatting>
  <conditionalFormatting sqref="F121:J122 F123:F124 J123:J124">
    <cfRule type="containsText" dxfId="573" priority="125" stopIfTrue="1" operator="containsText" text="(例)">
      <formula>NOT(ISERROR(SEARCH("(例)",F121)))</formula>
    </cfRule>
  </conditionalFormatting>
  <conditionalFormatting sqref="F102">
    <cfRule type="containsText" dxfId="572" priority="122" stopIfTrue="1" operator="containsText" text="(例)">
      <formula>NOT(ISERROR(SEARCH("(例)",F102)))</formula>
    </cfRule>
  </conditionalFormatting>
  <conditionalFormatting sqref="F102">
    <cfRule type="expression" dxfId="571" priority="120">
      <formula>$F$25=1</formula>
    </cfRule>
  </conditionalFormatting>
  <conditionalFormatting sqref="F114">
    <cfRule type="containsText" dxfId="570" priority="119" stopIfTrue="1" operator="containsText" text="(例)">
      <formula>NOT(ISERROR(SEARCH("(例)",F114)))</formula>
    </cfRule>
  </conditionalFormatting>
  <conditionalFormatting sqref="F114">
    <cfRule type="expression" dxfId="569" priority="117">
      <formula>$F$25=1</formula>
    </cfRule>
  </conditionalFormatting>
  <conditionalFormatting sqref="F126">
    <cfRule type="containsText" dxfId="568" priority="116" stopIfTrue="1" operator="containsText" text="(例)">
      <formula>NOT(ISERROR(SEARCH("(例)",F126)))</formula>
    </cfRule>
  </conditionalFormatting>
  <conditionalFormatting sqref="F126">
    <cfRule type="expression" dxfId="567" priority="114">
      <formula>$F$25=1</formula>
    </cfRule>
  </conditionalFormatting>
  <conditionalFormatting sqref="H102">
    <cfRule type="containsText" dxfId="566" priority="113" stopIfTrue="1" operator="containsText" text="(例)">
      <formula>NOT(ISERROR(SEARCH("(例)",H102)))</formula>
    </cfRule>
  </conditionalFormatting>
  <conditionalFormatting sqref="H102">
    <cfRule type="expression" dxfId="565" priority="111">
      <formula>$F$25=1</formula>
    </cfRule>
  </conditionalFormatting>
  <conditionalFormatting sqref="H114">
    <cfRule type="containsText" dxfId="564" priority="110" stopIfTrue="1" operator="containsText" text="(例)">
      <formula>NOT(ISERROR(SEARCH("(例)",H114)))</formula>
    </cfRule>
  </conditionalFormatting>
  <conditionalFormatting sqref="H114">
    <cfRule type="expression" dxfId="563" priority="108">
      <formula>$F$25=1</formula>
    </cfRule>
  </conditionalFormatting>
  <conditionalFormatting sqref="H126">
    <cfRule type="containsText" dxfId="562" priority="107" stopIfTrue="1" operator="containsText" text="(例)">
      <formula>NOT(ISERROR(SEARCH("(例)",H126)))</formula>
    </cfRule>
  </conditionalFormatting>
  <conditionalFormatting sqref="H126">
    <cfRule type="expression" dxfId="561" priority="105">
      <formula>$F$25=1</formula>
    </cfRule>
  </conditionalFormatting>
  <conditionalFormatting sqref="J102">
    <cfRule type="containsText" dxfId="560" priority="104" stopIfTrue="1" operator="containsText" text="(例)">
      <formula>NOT(ISERROR(SEARCH("(例)",J102)))</formula>
    </cfRule>
  </conditionalFormatting>
  <conditionalFormatting sqref="J102">
    <cfRule type="expression" dxfId="559" priority="101">
      <formula>$F$25=1</formula>
    </cfRule>
  </conditionalFormatting>
  <conditionalFormatting sqref="J114">
    <cfRule type="containsText" dxfId="558" priority="100" stopIfTrue="1" operator="containsText" text="(例)">
      <formula>NOT(ISERROR(SEARCH("(例)",J114)))</formula>
    </cfRule>
  </conditionalFormatting>
  <conditionalFormatting sqref="J114">
    <cfRule type="expression" dxfId="557" priority="97">
      <formula>$F$25=1</formula>
    </cfRule>
  </conditionalFormatting>
  <conditionalFormatting sqref="J126">
    <cfRule type="containsText" dxfId="556" priority="96" stopIfTrue="1" operator="containsText" text="(例)">
      <formula>NOT(ISERROR(SEARCH("(例)",J126)))</formula>
    </cfRule>
  </conditionalFormatting>
  <conditionalFormatting sqref="J126">
    <cfRule type="expression" dxfId="555" priority="93">
      <formula>$F$25=1</formula>
    </cfRule>
  </conditionalFormatting>
  <conditionalFormatting sqref="F103">
    <cfRule type="containsText" dxfId="554" priority="92" stopIfTrue="1" operator="containsText" text="(例)">
      <formula>NOT(ISERROR(SEARCH("(例)",F103)))</formula>
    </cfRule>
  </conditionalFormatting>
  <conditionalFormatting sqref="F103:J103">
    <cfRule type="expression" dxfId="553" priority="90">
      <formula>$F$25=1</formula>
    </cfRule>
  </conditionalFormatting>
  <conditionalFormatting sqref="F115">
    <cfRule type="containsText" dxfId="552" priority="89" stopIfTrue="1" operator="containsText" text="(例)">
      <formula>NOT(ISERROR(SEARCH("(例)",F115)))</formula>
    </cfRule>
  </conditionalFormatting>
  <conditionalFormatting sqref="F115:J115">
    <cfRule type="expression" dxfId="551" priority="87">
      <formula>$F$25=1</formula>
    </cfRule>
  </conditionalFormatting>
  <conditionalFormatting sqref="F127">
    <cfRule type="containsText" dxfId="550" priority="86" stopIfTrue="1" operator="containsText" text="(例)">
      <formula>NOT(ISERROR(SEARCH("(例)",F127)))</formula>
    </cfRule>
  </conditionalFormatting>
  <conditionalFormatting sqref="F127:J127">
    <cfRule type="expression" dxfId="549" priority="84">
      <formula>$F$25=1</formula>
    </cfRule>
  </conditionalFormatting>
  <conditionalFormatting sqref="F49">
    <cfRule type="expression" dxfId="548" priority="81">
      <formula>$F$25=2</formula>
    </cfRule>
  </conditionalFormatting>
  <conditionalFormatting sqref="F49:J49">
    <cfRule type="containsText" dxfId="547" priority="83" stopIfTrue="1" operator="containsText" text="(例)">
      <formula>NOT(ISERROR(SEARCH("(例)",F49)))</formula>
    </cfRule>
  </conditionalFormatting>
  <conditionalFormatting sqref="F62">
    <cfRule type="expression" dxfId="546" priority="78">
      <formula>$F$25=2</formula>
    </cfRule>
  </conditionalFormatting>
  <conditionalFormatting sqref="F62:J62">
    <cfRule type="containsText" dxfId="545" priority="80" stopIfTrue="1" operator="containsText" text="(例)">
      <formula>NOT(ISERROR(SEARCH("(例)",F62)))</formula>
    </cfRule>
  </conditionalFormatting>
  <conditionalFormatting sqref="F75">
    <cfRule type="expression" dxfId="544" priority="75">
      <formula>$F$25=2</formula>
    </cfRule>
  </conditionalFormatting>
  <conditionalFormatting sqref="F75:J75">
    <cfRule type="containsText" dxfId="543" priority="77" stopIfTrue="1" operator="containsText" text="(例)">
      <formula>NOT(ISERROR(SEARCH("(例)",F75)))</formula>
    </cfRule>
  </conditionalFormatting>
  <conditionalFormatting sqref="F106:J106">
    <cfRule type="expression" dxfId="542" priority="72">
      <formula>$F$25=1</formula>
    </cfRule>
  </conditionalFormatting>
  <conditionalFormatting sqref="F106:J106">
    <cfRule type="containsText" dxfId="541" priority="74" stopIfTrue="1" operator="containsText" text="(例)">
      <formula>NOT(ISERROR(SEARCH("(例)",F106)))</formula>
    </cfRule>
  </conditionalFormatting>
  <conditionalFormatting sqref="F118:J118">
    <cfRule type="expression" dxfId="540" priority="69">
      <formula>$F$25=1</formula>
    </cfRule>
  </conditionalFormatting>
  <conditionalFormatting sqref="F118:J118">
    <cfRule type="containsText" dxfId="539" priority="71" stopIfTrue="1" operator="containsText" text="(例)">
      <formula>NOT(ISERROR(SEARCH("(例)",F118)))</formula>
    </cfRule>
  </conditionalFormatting>
  <conditionalFormatting sqref="F130:J130">
    <cfRule type="expression" dxfId="538" priority="66">
      <formula>$F$25=1</formula>
    </cfRule>
  </conditionalFormatting>
  <conditionalFormatting sqref="F130:J130">
    <cfRule type="containsText" dxfId="537" priority="68" stopIfTrue="1" operator="containsText" text="(例)">
      <formula>NOT(ISERROR(SEARCH("(例)",F130)))</formula>
    </cfRule>
  </conditionalFormatting>
  <conditionalFormatting sqref="C132">
    <cfRule type="containsText" dxfId="536" priority="65" stopIfTrue="1" operator="containsText" text="(例)">
      <formula>NOT(ISERROR(SEARCH("(例)",C132)))</formula>
    </cfRule>
  </conditionalFormatting>
  <conditionalFormatting sqref="C133:E133 C141:E143 C139:D140 C138:E138 C134:C137 E134:E137">
    <cfRule type="containsText" dxfId="535" priority="64" stopIfTrue="1" operator="containsText" text="(例)">
      <formula>NOT(ISERROR(SEARCH("(例)",C133)))</formula>
    </cfRule>
  </conditionalFormatting>
  <conditionalFormatting sqref="E139:E140">
    <cfRule type="containsText" dxfId="534" priority="61" stopIfTrue="1" operator="containsText" text="(例)">
      <formula>NOT(ISERROR(SEARCH("(例)",E139)))</formula>
    </cfRule>
  </conditionalFormatting>
  <conditionalFormatting sqref="F141:J142">
    <cfRule type="containsText" dxfId="533" priority="59" stopIfTrue="1" operator="containsText" text="(例)">
      <formula>NOT(ISERROR(SEARCH("(例)",F141)))</formula>
    </cfRule>
  </conditionalFormatting>
  <conditionalFormatting sqref="F138:J138">
    <cfRule type="containsText" dxfId="532" priority="56" stopIfTrue="1" operator="containsText" text="(例)">
      <formula>NOT(ISERROR(SEARCH("(例)",F138)))</formula>
    </cfRule>
  </conditionalFormatting>
  <conditionalFormatting sqref="F133:J134 F136 J136">
    <cfRule type="containsText" dxfId="531" priority="53" stopIfTrue="1" operator="containsText" text="(例)">
      <formula>NOT(ISERROR(SEARCH("(例)",F133)))</formula>
    </cfRule>
  </conditionalFormatting>
  <conditionalFormatting sqref="F139">
    <cfRule type="containsText" dxfId="530" priority="50" stopIfTrue="1" operator="containsText" text="(例)">
      <formula>NOT(ISERROR(SEARCH("(例)",F139)))</formula>
    </cfRule>
  </conditionalFormatting>
  <conditionalFormatting sqref="H139">
    <cfRule type="containsText" dxfId="529" priority="47" stopIfTrue="1" operator="containsText" text="(例)">
      <formula>NOT(ISERROR(SEARCH("(例)",H139)))</formula>
    </cfRule>
  </conditionalFormatting>
  <conditionalFormatting sqref="J139">
    <cfRule type="containsText" dxfId="528" priority="44" stopIfTrue="1" operator="containsText" text="(例)">
      <formula>NOT(ISERROR(SEARCH("(例)",J139)))</formula>
    </cfRule>
  </conditionalFormatting>
  <conditionalFormatting sqref="F140">
    <cfRule type="containsText" dxfId="527" priority="40" stopIfTrue="1" operator="containsText" text="(例)">
      <formula>NOT(ISERROR(SEARCH("(例)",F140)))</formula>
    </cfRule>
  </conditionalFormatting>
  <conditionalFormatting sqref="F143:J143">
    <cfRule type="containsText" dxfId="526" priority="37" stopIfTrue="1" operator="containsText" text="(例)">
      <formula>NOT(ISERROR(SEARCH("(例)",F143)))</formula>
    </cfRule>
  </conditionalFormatting>
  <conditionalFormatting sqref="F137 J137">
    <cfRule type="containsText" dxfId="525" priority="34" stopIfTrue="1" operator="containsText" text="(例)">
      <formula>NOT(ISERROR(SEARCH("(例)",F137)))</formula>
    </cfRule>
  </conditionalFormatting>
  <conditionalFormatting sqref="F135:J135">
    <cfRule type="containsText" dxfId="524" priority="31" stopIfTrue="1" operator="containsText" text="(例)">
      <formula>NOT(ISERROR(SEARCH("(例)",F135)))</formula>
    </cfRule>
  </conditionalFormatting>
  <conditionalFormatting sqref="L138">
    <cfRule type="containsText" dxfId="523" priority="28" stopIfTrue="1" operator="containsText" text="(例)">
      <formula>NOT(ISERROR(SEARCH("(例)",L138)))</formula>
    </cfRule>
  </conditionalFormatting>
  <conditionalFormatting sqref="G102">
    <cfRule type="expression" dxfId="522" priority="25">
      <formula>$F$25=1</formula>
    </cfRule>
  </conditionalFormatting>
  <conditionalFormatting sqref="G114">
    <cfRule type="expression" dxfId="521" priority="24">
      <formula>$F$25=1</formula>
    </cfRule>
  </conditionalFormatting>
  <conditionalFormatting sqref="G126">
    <cfRule type="expression" dxfId="520" priority="23">
      <formula>$F$25=1</formula>
    </cfRule>
  </conditionalFormatting>
  <conditionalFormatting sqref="I102">
    <cfRule type="expression" dxfId="519" priority="22">
      <formula>$F$25=1</formula>
    </cfRule>
  </conditionalFormatting>
  <conditionalFormatting sqref="I114">
    <cfRule type="expression" dxfId="518" priority="21">
      <formula>$F$25=1</formula>
    </cfRule>
  </conditionalFormatting>
  <conditionalFormatting sqref="I126">
    <cfRule type="expression" dxfId="517" priority="20">
      <formula>$F$25=1</formula>
    </cfRule>
  </conditionalFormatting>
  <conditionalFormatting sqref="F152">
    <cfRule type="expression" dxfId="516" priority="721">
      <formula>$F$191="無し"</formula>
    </cfRule>
    <cfRule type="expression" dxfId="515" priority="722">
      <formula>OR(COUNTIF($F152,"(例)*")=1,$F152="")</formula>
    </cfRule>
  </conditionalFormatting>
  <conditionalFormatting sqref="F154">
    <cfRule type="expression" dxfId="514" priority="723">
      <formula>$F$269="無し"</formula>
    </cfRule>
    <cfRule type="expression" dxfId="513" priority="724">
      <formula>OR(COUNTIF($F154,"(例)*")=1,$F154="")</formula>
    </cfRule>
  </conditionalFormatting>
  <conditionalFormatting sqref="L29">
    <cfRule type="containsText" dxfId="512" priority="19" stopIfTrue="1" operator="containsText" text="(例)">
      <formula>NOT(ISERROR(SEARCH("(例)",L29)))</formula>
    </cfRule>
  </conditionalFormatting>
  <conditionalFormatting sqref="L30">
    <cfRule type="containsText" dxfId="511" priority="18" stopIfTrue="1" operator="containsText" text="(例)">
      <formula>NOT(ISERROR(SEARCH("(例)",L30)))</formula>
    </cfRule>
  </conditionalFormatting>
  <conditionalFormatting sqref="L28">
    <cfRule type="containsText" dxfId="510" priority="17" stopIfTrue="1" operator="containsText" text="(例)">
      <formula>NOT(ISERROR(SEARCH("(例)",L28)))</formula>
    </cfRule>
  </conditionalFormatting>
  <conditionalFormatting sqref="L42">
    <cfRule type="containsText" dxfId="509" priority="16" stopIfTrue="1" operator="containsText" text="(例)">
      <formula>NOT(ISERROR(SEARCH("(例)",L42)))</formula>
    </cfRule>
  </conditionalFormatting>
  <conditionalFormatting sqref="L43">
    <cfRule type="containsText" dxfId="508" priority="15" stopIfTrue="1" operator="containsText" text="(例)">
      <formula>NOT(ISERROR(SEARCH("(例)",L43)))</formula>
    </cfRule>
  </conditionalFormatting>
  <conditionalFormatting sqref="L41">
    <cfRule type="containsText" dxfId="507" priority="14" stopIfTrue="1" operator="containsText" text="(例)">
      <formula>NOT(ISERROR(SEARCH("(例)",L41)))</formula>
    </cfRule>
  </conditionalFormatting>
  <conditionalFormatting sqref="L55">
    <cfRule type="containsText" dxfId="506" priority="13" stopIfTrue="1" operator="containsText" text="(例)">
      <formula>NOT(ISERROR(SEARCH("(例)",L55)))</formula>
    </cfRule>
  </conditionalFormatting>
  <conditionalFormatting sqref="L56">
    <cfRule type="containsText" dxfId="505" priority="12" stopIfTrue="1" operator="containsText" text="(例)">
      <formula>NOT(ISERROR(SEARCH("(例)",L56)))</formula>
    </cfRule>
  </conditionalFormatting>
  <conditionalFormatting sqref="L54">
    <cfRule type="containsText" dxfId="504" priority="11" stopIfTrue="1" operator="containsText" text="(例)">
      <formula>NOT(ISERROR(SEARCH("(例)",L54)))</formula>
    </cfRule>
  </conditionalFormatting>
  <conditionalFormatting sqref="L68">
    <cfRule type="containsText" dxfId="503" priority="10" stopIfTrue="1" operator="containsText" text="(例)">
      <formula>NOT(ISERROR(SEARCH("(例)",L68)))</formula>
    </cfRule>
  </conditionalFormatting>
  <conditionalFormatting sqref="L69">
    <cfRule type="containsText" dxfId="502" priority="9" stopIfTrue="1" operator="containsText" text="(例)">
      <formula>NOT(ISERROR(SEARCH("(例)",L69)))</formula>
    </cfRule>
  </conditionalFormatting>
  <conditionalFormatting sqref="L67">
    <cfRule type="containsText" dxfId="501" priority="8" stopIfTrue="1" operator="containsText" text="(例)">
      <formula>NOT(ISERROR(SEARCH("(例)",L67)))</formula>
    </cfRule>
  </conditionalFormatting>
  <conditionalFormatting sqref="L87">
    <cfRule type="containsText" dxfId="500" priority="7" stopIfTrue="1" operator="containsText" text="(例)">
      <formula>NOT(ISERROR(SEARCH("(例)",L87)))</formula>
    </cfRule>
  </conditionalFormatting>
  <conditionalFormatting sqref="L99">
    <cfRule type="containsText" dxfId="499" priority="6" stopIfTrue="1" operator="containsText" text="(例)">
      <formula>NOT(ISERROR(SEARCH("(例)",L99)))</formula>
    </cfRule>
  </conditionalFormatting>
  <conditionalFormatting sqref="L111">
    <cfRule type="containsText" dxfId="498" priority="5" stopIfTrue="1" operator="containsText" text="(例)">
      <formula>NOT(ISERROR(SEARCH("(例)",L111)))</formula>
    </cfRule>
  </conditionalFormatting>
  <conditionalFormatting sqref="L123">
    <cfRule type="containsText" dxfId="497" priority="4" stopIfTrue="1" operator="containsText" text="(例)">
      <formula>NOT(ISERROR(SEARCH("(例)",L123)))</formula>
    </cfRule>
  </conditionalFormatting>
  <conditionalFormatting sqref="L50">
    <cfRule type="containsText" dxfId="496" priority="3" stopIfTrue="1" operator="containsText" text="(例)">
      <formula>NOT(ISERROR(SEARCH("(例)",L50)))</formula>
    </cfRule>
  </conditionalFormatting>
  <conditionalFormatting sqref="L63">
    <cfRule type="containsText" dxfId="495" priority="2" stopIfTrue="1" operator="containsText" text="(例)">
      <formula>NOT(ISERROR(SEARCH("(例)",L63)))</formula>
    </cfRule>
  </conditionalFormatting>
  <conditionalFormatting sqref="L76">
    <cfRule type="containsText" dxfId="494" priority="1" stopIfTrue="1" operator="containsText" text="(例)">
      <formula>NOT(ISERROR(SEARCH("(例)",L76)))</formula>
    </cfRule>
  </conditionalFormatting>
  <dataValidations xWindow="877" yWindow="561" count="23">
    <dataValidation imeMode="off" allowBlank="1" showInputMessage="1" showErrorMessage="1" prompt="キャリアメール_x000a_(携帯メール)は不可" sqref="F62:J62 F49:J49 F36:J36 F75:J75" xr:uid="{FDC7ACE1-CCC5-4D0E-81E7-CAAFB8435455}"/>
    <dataValidation type="list" imeMode="hiragana" allowBlank="1" showInputMessage="1" sqref="F80:J80" xr:uid="{A3404540-BC60-4E02-BEDB-D9F79955CAD6}">
      <formula1>"登録済,登録申請中"</formula1>
    </dataValidation>
    <dataValidation imeMode="off" allowBlank="1" showInputMessage="1" showErrorMessage="1" prompt="yyyy/m/dで入力" sqref="F70 F44 F57 F31:J31" xr:uid="{BD073235-F32D-472A-B58D-693DBF772163}"/>
    <dataValidation imeMode="hiragana" allowBlank="1" showInputMessage="1" showErrorMessage="1" sqref="F147:J149 G54:I54 F46 G28:I28 J33 F79:J79 J167:J175 G121:I122 H33 F59 F114 J102 F161:J163 F157:J159 F175 F52:F56 H72 F25:F30 G25:I25 J28:J30 H59 J54:J56 F109:F112 H46 J46 G41:I41 F33 F72 F85:F88 J85:J88 G85:I86 J90 F90 H90 H114 J109:J112 F39:F43 J59 G67:I67 F65:F69 J67:J69 F126 H126 F97:F100 J97:J100 G97:I98 F102 H102 G109:I110 J114 J41:J43 J72 F121:F124 J121:J124 J126 F91:J91 F34:J34 F47:J47 F60:J60 F73:J73 F103:J103 F115:J115 F127:J127 G133:I135 F139 H139 F140:J140 J139 J133:J137 F133:F137" xr:uid="{0D3A66B9-6E59-4B24-AFFE-DDA4BACBE77E}"/>
    <dataValidation type="list" imeMode="off" allowBlank="1" showInputMessage="1" showErrorMessage="1" sqref="F13" xr:uid="{77AAF10E-0F85-4A34-99A9-57FD7BB0B607}">
      <formula1>"単年度事業,2年度事業（1年目）,3年度事業（1年目）,4年度事業（1年目）"</formula1>
    </dataValidation>
    <dataValidation type="list" imeMode="off" allowBlank="1" showInputMessage="1" sqref="F81:J81" xr:uid="{814EA18C-BF18-450A-81B0-E10D989A0C91}">
      <formula1>"―"</formula1>
    </dataValidation>
    <dataValidation type="list" allowBlank="1" showInputMessage="1" sqref="F146" xr:uid="{4A9BFA3B-ED53-44F6-853C-E2DF48D005AC}">
      <formula1>"有り,無し"</formula1>
    </dataValidation>
    <dataValidation type="list" allowBlank="1" showInputMessage="1" sqref="F84 F96 F108 F120" xr:uid="{56FEB8A5-5F7A-4EDA-81DB-212D1BF673BE}">
      <formula1>"●,－"</formula1>
    </dataValidation>
    <dataValidation type="list" allowBlank="1" showInputMessage="1" sqref="F154" xr:uid="{E6808BFE-9AFE-4B52-87B4-AAACA5A6C199}">
      <formula1>"―,有り,無し"</formula1>
    </dataValidation>
    <dataValidation type="list" imeMode="hiragana" allowBlank="1" showInputMessage="1" showErrorMessage="1" sqref="F12:I12" xr:uid="{E8A9427B-BAA6-4780-8B2C-3F1FF1AD6107}">
      <formula1>"分譲,賃貸,社宅等"</formula1>
    </dataValidation>
    <dataValidation imeMode="disabled" allowBlank="1" showInputMessage="1" showErrorMessage="1" prompt="ハイフン（ー）をつけて入力" sqref="F164:J164 F160:J160" xr:uid="{4B6CC578-1F66-4534-82BC-51F3956850DF}"/>
    <dataValidation type="list" allowBlank="1" showInputMessage="1" showErrorMessage="1" sqref="F152" xr:uid="{61F256A3-9E4F-40E1-972B-F9B12C7DA474}">
      <formula1>"有り,無し"</formula1>
    </dataValidation>
    <dataValidation type="date" imeMode="disabled" operator="lessThanOrEqual" allowBlank="1" showInputMessage="1" showErrorMessage="1" sqref="F22 F14:F20 F153:I153" xr:uid="{3D333E8C-9839-413F-9C40-F50EB561C0BB}">
      <formula1>2958465</formula1>
    </dataValidation>
    <dataValidation type="custom" imeMode="disabled" allowBlank="1" showInputMessage="1" showErrorMessage="1" sqref="F113:J113 F32:J32 F101:J101 F45:J45 F58:J58 F89:J89 F71:J71 F125:J125 F138:J138" xr:uid="{72735C53-6713-4F63-9B08-FCD29776F60C}">
      <formula1>INT(F32)&gt;=0</formula1>
    </dataValidation>
    <dataValidation type="textLength" errorStyle="warning" imeMode="disabled" operator="equal" allowBlank="1" showInputMessage="1" showErrorMessage="1" error="13桁になっていません_x000a_ご確認ください" sqref="F37:J37 F63:J63 F50:J50 F76:J76" xr:uid="{0A6463F5-CFCF-461E-823F-4F49A03D3DEA}">
      <formula1>13</formula1>
    </dataValidation>
    <dataValidation imeMode="disabled" allowBlank="1" showInputMessage="1" showErrorMessage="1" prompt="ハイフン（‐）をつけて入力" sqref="F61:J61 F48:J48 F116:J117 F35:J35 F92:J93 F74:J74 F104:J105 F128:J129 F141:J142" xr:uid="{BAF505E8-2CC6-4C01-8A88-EF7303DCDA9D}"/>
    <dataValidation imeMode="disabled" allowBlank="1" showInputMessage="1" showErrorMessage="1" prompt="キャリアメール_x000a_(携帯メール)は不可" sqref="F94:J94 F106:J106 F118:J118 F130:J130 F143:J144" xr:uid="{F434B666-287E-4E05-9C68-40EEE73BE0E5}"/>
    <dataValidation operator="lessThanOrEqual" allowBlank="1" showInputMessage="1" showErrorMessage="1" sqref="F21" xr:uid="{316B550A-5D91-422E-A4A7-F62B15AE2866}"/>
    <dataValidation type="decimal" imeMode="disabled" allowBlank="1" showInputMessage="1" showErrorMessage="1" sqref="F167" xr:uid="{BA73A354-D6BF-4D3B-BD08-7BE79DE9EE72}">
      <formula1>0</formula1>
      <formula2>999999999999999000000</formula2>
    </dataValidation>
    <dataValidation type="decimal" imeMode="disabled" allowBlank="1" showInputMessage="1" showErrorMessage="1" sqref="F168:F174" xr:uid="{73FD5213-D960-486F-B1FB-324A2BA02F0E}">
      <formula1>0</formula1>
      <formula2>9.99999999999999E+22</formula2>
    </dataValidation>
    <dataValidation type="list" imeMode="hiragana" allowBlank="1" showInputMessage="1" showErrorMessage="1" sqref="G33 G46 G59 G72 G90 G139 G102 G114 G126" xr:uid="{F35DE98F-6A9D-4465-9C7E-C9586F29B298}">
      <formula1>"県,都,府,道"</formula1>
    </dataValidation>
    <dataValidation type="list" imeMode="hiragana" allowBlank="1" showInputMessage="1" showErrorMessage="1" sqref="I33 I46 I59 I72 I90 I139 I102 I114 I126" xr:uid="{BB262AA5-A7D6-4BE9-99A6-5917780A4D5C}">
      <formula1>"市,区,町,村"</formula1>
    </dataValidation>
    <dataValidation imeMode="on" allowBlank="1" showInputMessage="1" showErrorMessage="1" sqref="F11:I11" xr:uid="{C58C4E45-0781-4392-AFAD-CE60E1DD23C6}"/>
  </dataValidations>
  <printOptions horizontalCentered="1"/>
  <pageMargins left="0.51181102362204722" right="0.11811023622047245" top="0.35433070866141736" bottom="0.35433070866141736" header="0.31496062992125984" footer="0.11811023622047245"/>
  <pageSetup paperSize="9" scale="30" orientation="portrait" r:id="rId1"/>
  <headerFooter scaleWithDoc="0">
    <oddFooter>&amp;R&amp;K00-044R5中層ZEH-M_ver.1.2</oddFooter>
  </headerFooter>
  <rowBreaks count="2" manualBreakCount="2">
    <brk id="77" max="12" man="1"/>
    <brk id="144"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29706" r:id="rId4" name="Option Button 10">
              <controlPr defaultSize="0" autoFill="0" autoLine="0" autoPict="0">
                <anchor moveWithCells="1">
                  <from>
                    <xdr:col>7</xdr:col>
                    <xdr:colOff>733425</xdr:colOff>
                    <xdr:row>24</xdr:row>
                    <xdr:rowOff>114300</xdr:rowOff>
                  </from>
                  <to>
                    <xdr:col>9</xdr:col>
                    <xdr:colOff>1228725</xdr:colOff>
                    <xdr:row>24</xdr:row>
                    <xdr:rowOff>342900</xdr:rowOff>
                  </to>
                </anchor>
              </controlPr>
            </control>
          </mc:Choice>
        </mc:AlternateContent>
        <mc:AlternateContent xmlns:mc="http://schemas.openxmlformats.org/markup-compatibility/2006">
          <mc:Choice Requires="x14">
            <control shapeId="29707" r:id="rId5" name="Option Button 11">
              <controlPr defaultSize="0" autoFill="0" autoLine="0" autoPict="0">
                <anchor moveWithCells="1">
                  <from>
                    <xdr:col>5</xdr:col>
                    <xdr:colOff>152400</xdr:colOff>
                    <xdr:row>24</xdr:row>
                    <xdr:rowOff>114300</xdr:rowOff>
                  </from>
                  <to>
                    <xdr:col>5</xdr:col>
                    <xdr:colOff>1362075</xdr:colOff>
                    <xdr:row>24</xdr:row>
                    <xdr:rowOff>333375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04368-A436-4182-9EAF-47E68E2E3B9A}">
  <sheetPr>
    <pageSetUpPr fitToPage="1"/>
  </sheetPr>
  <dimension ref="A1:W53"/>
  <sheetViews>
    <sheetView showGridLines="0" view="pageBreakPreview" zoomScale="70" zoomScaleNormal="60" zoomScaleSheetLayoutView="70" workbookViewId="0"/>
  </sheetViews>
  <sheetFormatPr defaultColWidth="9" defaultRowHeight="21"/>
  <cols>
    <col min="1" max="1" width="2.625" style="5" customWidth="1"/>
    <col min="2" max="4" width="4.625" style="6" customWidth="1"/>
    <col min="5" max="6" width="8.625" style="6" customWidth="1"/>
    <col min="7" max="7" width="15.625" style="6" customWidth="1"/>
    <col min="8" max="8" width="10.625" style="222" customWidth="1"/>
    <col min="9" max="9" width="15.625" style="214" customWidth="1"/>
    <col min="10" max="10" width="4.625" style="222" customWidth="1"/>
    <col min="11" max="11" width="10.625" style="6" customWidth="1"/>
    <col min="12" max="12" width="4.625" style="222" customWidth="1"/>
    <col min="13" max="13" width="15.625" style="214" customWidth="1"/>
    <col min="14" max="14" width="4.625" style="222" customWidth="1"/>
    <col min="15" max="15" width="10.625" style="6" customWidth="1"/>
    <col min="16" max="16" width="4.625" style="222" customWidth="1"/>
    <col min="17" max="17" width="15.625" style="214" customWidth="1"/>
    <col min="18" max="18" width="4.625" style="222" customWidth="1"/>
    <col min="19" max="19" width="48.625" style="226" customWidth="1"/>
    <col min="20" max="20" width="9.25" style="251" bestFit="1" customWidth="1"/>
    <col min="21" max="21" width="25.625" style="6" customWidth="1"/>
    <col min="22" max="16384" width="9" style="6"/>
  </cols>
  <sheetData>
    <row r="1" spans="1:23" s="251" customFormat="1" ht="21" customHeight="1">
      <c r="A1" s="273" t="s">
        <v>179</v>
      </c>
      <c r="B1" s="273"/>
      <c r="C1" s="273"/>
      <c r="D1" s="273"/>
      <c r="E1" s="273"/>
      <c r="F1" s="273"/>
      <c r="G1" s="273"/>
      <c r="H1" s="273"/>
      <c r="I1" s="273"/>
      <c r="J1" s="273"/>
      <c r="K1" s="273"/>
      <c r="L1" s="273"/>
      <c r="M1" s="273"/>
      <c r="N1" s="273"/>
      <c r="O1" s="273"/>
      <c r="P1" s="273"/>
      <c r="Q1" s="273"/>
      <c r="R1" s="273"/>
      <c r="S1" s="273"/>
    </row>
    <row r="2" spans="1:23">
      <c r="A2" s="314"/>
      <c r="B2" s="1736" t="s">
        <v>970</v>
      </c>
      <c r="C2" s="1736"/>
      <c r="D2" s="1736"/>
      <c r="E2" s="1736"/>
      <c r="F2" s="1736"/>
      <c r="G2" s="1736"/>
      <c r="H2" s="315"/>
      <c r="I2" s="316"/>
      <c r="J2" s="315"/>
      <c r="K2" s="226"/>
      <c r="L2" s="315"/>
      <c r="M2" s="316"/>
      <c r="N2" s="315"/>
      <c r="O2" s="226"/>
      <c r="P2" s="315"/>
      <c r="Q2" s="316"/>
      <c r="R2" s="315"/>
      <c r="S2" s="223"/>
    </row>
    <row r="3" spans="1:23" s="224" customFormat="1" ht="13.5">
      <c r="A3" s="225"/>
      <c r="B3" s="225"/>
      <c r="C3" s="225"/>
      <c r="D3" s="225"/>
      <c r="E3" s="225"/>
      <c r="F3" s="225"/>
      <c r="G3" s="225"/>
      <c r="H3" s="317"/>
      <c r="I3" s="318"/>
      <c r="J3" s="317"/>
      <c r="K3" s="225"/>
      <c r="L3" s="317"/>
      <c r="M3" s="318"/>
      <c r="N3" s="317"/>
      <c r="O3" s="225"/>
      <c r="P3" s="317"/>
      <c r="Q3" s="318"/>
      <c r="R3" s="317"/>
      <c r="S3" s="225"/>
      <c r="T3" s="272"/>
    </row>
    <row r="4" spans="1:23" ht="30.75">
      <c r="A4" s="319"/>
      <c r="B4" s="1737" t="s">
        <v>180</v>
      </c>
      <c r="C4" s="1738"/>
      <c r="D4" s="1738"/>
      <c r="E4" s="1738"/>
      <c r="F4" s="1739"/>
      <c r="G4" s="1740" t="s">
        <v>331</v>
      </c>
      <c r="H4" s="1741"/>
      <c r="I4" s="316"/>
      <c r="J4" s="315"/>
      <c r="K4" s="226"/>
      <c r="L4" s="315"/>
      <c r="M4" s="316"/>
      <c r="N4" s="315"/>
      <c r="O4" s="226"/>
      <c r="P4" s="315"/>
      <c r="Q4" s="316"/>
      <c r="R4" s="315"/>
    </row>
    <row r="5" spans="1:23" s="224" customFormat="1" ht="8.1" customHeight="1">
      <c r="A5" s="225"/>
      <c r="B5" s="320"/>
      <c r="C5" s="320"/>
      <c r="D5" s="320"/>
      <c r="E5" s="320"/>
      <c r="F5" s="225"/>
      <c r="G5" s="225"/>
      <c r="H5" s="317"/>
      <c r="I5" s="318"/>
      <c r="J5" s="317"/>
      <c r="K5" s="225"/>
      <c r="L5" s="317"/>
      <c r="M5" s="318"/>
      <c r="N5" s="317"/>
      <c r="O5" s="225"/>
      <c r="P5" s="317"/>
      <c r="Q5" s="318"/>
      <c r="R5" s="317"/>
      <c r="S5" s="225"/>
      <c r="T5" s="272"/>
    </row>
    <row r="6" spans="1:23" ht="45" customHeight="1">
      <c r="A6" s="319"/>
      <c r="B6" s="1737" t="s">
        <v>181</v>
      </c>
      <c r="C6" s="1738"/>
      <c r="D6" s="1738"/>
      <c r="E6" s="1738"/>
      <c r="F6" s="1739"/>
      <c r="G6" s="1742" t="str">
        <f>'2.全体概要'!C7</f>
        <v/>
      </c>
      <c r="H6" s="1743"/>
      <c r="I6" s="1743"/>
      <c r="J6" s="1743"/>
      <c r="K6" s="1743"/>
      <c r="L6" s="1743"/>
      <c r="M6" s="1743"/>
      <c r="N6" s="1743"/>
      <c r="O6" s="1743"/>
      <c r="P6" s="1743"/>
      <c r="Q6" s="1743"/>
      <c r="R6" s="1743"/>
      <c r="S6" s="784" t="s">
        <v>763</v>
      </c>
      <c r="T6" s="273"/>
      <c r="U6" s="782"/>
      <c r="V6" s="782"/>
      <c r="W6" s="782"/>
    </row>
    <row r="7" spans="1:23" s="224" customFormat="1" ht="13.5">
      <c r="A7" s="225"/>
      <c r="B7" s="225"/>
      <c r="C7" s="225"/>
      <c r="D7" s="225"/>
      <c r="E7" s="225"/>
      <c r="F7" s="225"/>
      <c r="G7" s="225"/>
      <c r="H7" s="317"/>
      <c r="I7" s="318"/>
      <c r="J7" s="317"/>
      <c r="K7" s="225"/>
      <c r="L7" s="317"/>
      <c r="M7" s="318"/>
      <c r="N7" s="317"/>
      <c r="O7" s="225"/>
      <c r="P7" s="317"/>
      <c r="Q7" s="318"/>
      <c r="R7" s="317"/>
      <c r="S7" s="225"/>
      <c r="T7" s="272"/>
    </row>
    <row r="8" spans="1:23" ht="21" customHeight="1">
      <c r="A8" s="314"/>
      <c r="B8" s="1749" t="s">
        <v>205</v>
      </c>
      <c r="C8" s="1750"/>
      <c r="D8" s="1781" t="s">
        <v>182</v>
      </c>
      <c r="E8" s="1766"/>
      <c r="F8" s="1766"/>
      <c r="G8" s="1766"/>
      <c r="H8" s="1766"/>
      <c r="I8" s="1766"/>
      <c r="J8" s="1766"/>
      <c r="K8" s="1766"/>
      <c r="L8" s="1766"/>
      <c r="M8" s="1766"/>
      <c r="N8" s="1766"/>
      <c r="O8" s="1766"/>
      <c r="P8" s="1782"/>
      <c r="Q8" s="1766" t="s">
        <v>183</v>
      </c>
      <c r="R8" s="1766"/>
      <c r="S8" s="559" t="s">
        <v>184</v>
      </c>
    </row>
    <row r="9" spans="1:23" ht="28.5" customHeight="1">
      <c r="A9" s="322"/>
      <c r="B9" s="1751"/>
      <c r="C9" s="1752"/>
      <c r="D9" s="1795" t="s">
        <v>1028</v>
      </c>
      <c r="E9" s="1796"/>
      <c r="F9" s="1796"/>
      <c r="G9" s="1796"/>
      <c r="H9" s="1796"/>
      <c r="I9" s="1796"/>
      <c r="J9" s="1796"/>
      <c r="K9" s="1796"/>
      <c r="L9" s="1796"/>
      <c r="M9" s="1796"/>
      <c r="N9" s="560" t="s">
        <v>282</v>
      </c>
      <c r="O9" s="1838"/>
      <c r="P9" s="1839"/>
      <c r="Q9" s="1840"/>
      <c r="R9" s="1841"/>
      <c r="S9" s="564"/>
    </row>
    <row r="10" spans="1:23" ht="29.25" thickBot="1">
      <c r="A10" s="322"/>
      <c r="B10" s="1751"/>
      <c r="C10" s="1752"/>
      <c r="D10" s="1797" t="s">
        <v>597</v>
      </c>
      <c r="E10" s="1798"/>
      <c r="F10" s="1798"/>
      <c r="G10" s="1798"/>
      <c r="H10" s="1798"/>
      <c r="I10" s="1798"/>
      <c r="J10" s="1798"/>
      <c r="K10" s="1798"/>
      <c r="L10" s="1798"/>
      <c r="M10" s="1798"/>
      <c r="N10" s="565" t="s">
        <v>283</v>
      </c>
      <c r="O10" s="1838"/>
      <c r="P10" s="1842"/>
      <c r="Q10" s="1843"/>
      <c r="R10" s="1844"/>
      <c r="S10" s="568"/>
      <c r="T10" s="257"/>
    </row>
    <row r="11" spans="1:23" ht="29.25" thickTop="1">
      <c r="A11" s="322"/>
      <c r="B11" s="1753"/>
      <c r="C11" s="1754"/>
      <c r="D11" s="1734" t="s">
        <v>285</v>
      </c>
      <c r="E11" s="1735"/>
      <c r="F11" s="1735"/>
      <c r="G11" s="1735"/>
      <c r="H11" s="1735"/>
      <c r="I11" s="1735"/>
      <c r="J11" s="1735"/>
      <c r="K11" s="1735"/>
      <c r="L11" s="1735"/>
      <c r="M11" s="1735"/>
      <c r="N11" s="1735"/>
      <c r="O11" s="1735"/>
      <c r="P11" s="806" t="s">
        <v>323</v>
      </c>
      <c r="Q11" s="570">
        <f>Q9+Q10</f>
        <v>0</v>
      </c>
      <c r="R11" s="571" t="s">
        <v>129</v>
      </c>
      <c r="S11" s="572" t="s">
        <v>649</v>
      </c>
    </row>
    <row r="12" spans="1:23" ht="108" customHeight="1" thickBot="1">
      <c r="A12" s="322"/>
      <c r="B12" s="573" t="s">
        <v>334</v>
      </c>
      <c r="C12" s="1722" t="s">
        <v>185</v>
      </c>
      <c r="D12" s="1789" t="s">
        <v>186</v>
      </c>
      <c r="E12" s="1790"/>
      <c r="F12" s="1790"/>
      <c r="G12" s="1790"/>
      <c r="H12" s="574" t="s">
        <v>322</v>
      </c>
      <c r="I12" s="1799"/>
      <c r="J12" s="1800"/>
      <c r="K12" s="1800"/>
      <c r="L12" s="1800"/>
      <c r="M12" s="1800"/>
      <c r="N12" s="1800"/>
      <c r="O12" s="1800"/>
      <c r="P12" s="1801"/>
      <c r="Q12" s="567">
        <f>SUMIF('3.住戸情報入力'!O:O,G4,'3.住戸情報入力'!N:N)</f>
        <v>0</v>
      </c>
      <c r="R12" s="566" t="s">
        <v>129</v>
      </c>
      <c r="S12" s="575" t="s">
        <v>1030</v>
      </c>
    </row>
    <row r="13" spans="1:23" ht="28.5" customHeight="1" thickTop="1">
      <c r="A13" s="322"/>
      <c r="B13" s="1725" t="s">
        <v>187</v>
      </c>
      <c r="C13" s="1723"/>
      <c r="D13" s="1791" t="s">
        <v>188</v>
      </c>
      <c r="E13" s="1792"/>
      <c r="F13" s="1793"/>
      <c r="G13" s="1793"/>
      <c r="H13" s="1793"/>
      <c r="I13" s="1760" t="s">
        <v>697</v>
      </c>
      <c r="J13" s="1761"/>
      <c r="K13" s="1761"/>
      <c r="L13" s="1762"/>
      <c r="M13" s="1763" t="s">
        <v>698</v>
      </c>
      <c r="N13" s="1764"/>
      <c r="O13" s="1764"/>
      <c r="P13" s="1765"/>
      <c r="Q13" s="766"/>
      <c r="R13" s="767"/>
      <c r="S13" s="1759" t="s">
        <v>1030</v>
      </c>
    </row>
    <row r="14" spans="1:23" ht="28.5" customHeight="1">
      <c r="A14" s="322"/>
      <c r="B14" s="1726"/>
      <c r="C14" s="1723"/>
      <c r="D14" s="1791"/>
      <c r="E14" s="785" t="s">
        <v>598</v>
      </c>
      <c r="F14" s="786"/>
      <c r="G14" s="786"/>
      <c r="H14" s="786"/>
      <c r="I14" s="576">
        <v>150000</v>
      </c>
      <c r="J14" s="577" t="s">
        <v>696</v>
      </c>
      <c r="K14" s="578">
        <f>SUMIFS('3.住戸情報入力'!Q:Q,'3.住戸情報入力'!P:P,E14,'3.住戸情報入力'!R:R,$G$4)+SUMIFS('3.住戸情報入力'!T:T,'3.住戸情報入力'!S:S,E14,'3.住戸情報入力'!U:U,$G$4)</f>
        <v>0</v>
      </c>
      <c r="L14" s="581" t="s">
        <v>189</v>
      </c>
      <c r="M14" s="847">
        <v>120000</v>
      </c>
      <c r="N14" s="848" t="s">
        <v>696</v>
      </c>
      <c r="O14" s="578">
        <f>SUMIFS('3.住戸情報入力'!W:W,'3.住戸情報入力'!V:V,E14,'3.住戸情報入力'!X:X,$G$4)+SUMIFS('3.住戸情報入力'!Z:Z,'3.住戸情報入力'!Y:Y,E14,'3.住戸情報入力'!AA:AA,$G$4)</f>
        <v>0</v>
      </c>
      <c r="P14" s="581" t="s">
        <v>189</v>
      </c>
      <c r="Q14" s="583">
        <f>I14*K14+M14*O14</f>
        <v>0</v>
      </c>
      <c r="R14" s="581" t="s">
        <v>129</v>
      </c>
      <c r="S14" s="1745"/>
    </row>
    <row r="15" spans="1:23" ht="28.5">
      <c r="A15" s="322"/>
      <c r="B15" s="1726"/>
      <c r="C15" s="1723"/>
      <c r="D15" s="1757"/>
      <c r="E15" s="1755" t="s">
        <v>428</v>
      </c>
      <c r="F15" s="1756"/>
      <c r="G15" s="1756"/>
      <c r="H15" s="1756"/>
      <c r="I15" s="580">
        <v>160000</v>
      </c>
      <c r="J15" s="581" t="s">
        <v>129</v>
      </c>
      <c r="K15" s="582">
        <f>SUMIFS('3.住戸情報入力'!Q:Q,'3.住戸情報入力'!P:P,E15,'3.住戸情報入力'!R:R,$G$4)+SUMIFS('3.住戸情報入力'!T:T,'3.住戸情報入力'!S:S,E15,'3.住戸情報入力'!U:U,$G$4)</f>
        <v>0</v>
      </c>
      <c r="L15" s="581" t="s">
        <v>189</v>
      </c>
      <c r="M15" s="849">
        <v>130000</v>
      </c>
      <c r="N15" s="850" t="s">
        <v>129</v>
      </c>
      <c r="O15" s="582">
        <f>SUMIFS('3.住戸情報入力'!W:W,'3.住戸情報入力'!V:V,E15,'3.住戸情報入力'!X:X,$G$4)+SUMIFS('3.住戸情報入力'!Z:Z,'3.住戸情報入力'!Y:Y,E15,'3.住戸情報入力'!AA:AA,$G$4)</f>
        <v>0</v>
      </c>
      <c r="P15" s="581" t="s">
        <v>189</v>
      </c>
      <c r="Q15" s="583">
        <f t="shared" ref="Q15:Q20" si="0">I15*K15+M15*O15</f>
        <v>0</v>
      </c>
      <c r="R15" s="581" t="s">
        <v>129</v>
      </c>
      <c r="S15" s="1745"/>
    </row>
    <row r="16" spans="1:23" ht="28.5">
      <c r="A16" s="322"/>
      <c r="B16" s="1726"/>
      <c r="C16" s="1723"/>
      <c r="D16" s="1757"/>
      <c r="E16" s="1755" t="s">
        <v>429</v>
      </c>
      <c r="F16" s="1756"/>
      <c r="G16" s="1756"/>
      <c r="H16" s="1756"/>
      <c r="I16" s="580">
        <v>170000</v>
      </c>
      <c r="J16" s="581" t="s">
        <v>129</v>
      </c>
      <c r="K16" s="582">
        <f>SUMIFS('3.住戸情報入力'!Q:Q,'3.住戸情報入力'!P:P,E16,'3.住戸情報入力'!R:R,$G$4)+SUMIFS('3.住戸情報入力'!T:T,'3.住戸情報入力'!S:S,E16,'3.住戸情報入力'!U:U,$G$4)</f>
        <v>0</v>
      </c>
      <c r="L16" s="581" t="s">
        <v>189</v>
      </c>
      <c r="M16" s="849">
        <v>140000</v>
      </c>
      <c r="N16" s="850" t="s">
        <v>129</v>
      </c>
      <c r="O16" s="582">
        <f>SUMIFS('3.住戸情報入力'!W:W,'3.住戸情報入力'!V:V,E16,'3.住戸情報入力'!X:X,$G$4)+SUMIFS('3.住戸情報入力'!Z:Z,'3.住戸情報入力'!Y:Y,E16,'3.住戸情報入力'!AA:AA,$G$4)</f>
        <v>0</v>
      </c>
      <c r="P16" s="581" t="s">
        <v>189</v>
      </c>
      <c r="Q16" s="583">
        <f t="shared" si="0"/>
        <v>0</v>
      </c>
      <c r="R16" s="581" t="s">
        <v>129</v>
      </c>
      <c r="S16" s="1745"/>
    </row>
    <row r="17" spans="1:23" ht="28.5">
      <c r="A17" s="322"/>
      <c r="B17" s="1726"/>
      <c r="C17" s="1723"/>
      <c r="D17" s="1757"/>
      <c r="E17" s="1755" t="s">
        <v>430</v>
      </c>
      <c r="F17" s="1756"/>
      <c r="G17" s="1756"/>
      <c r="H17" s="1756"/>
      <c r="I17" s="580">
        <v>180000</v>
      </c>
      <c r="J17" s="581" t="s">
        <v>129</v>
      </c>
      <c r="K17" s="582">
        <f>SUMIFS('3.住戸情報入力'!Q:Q,'3.住戸情報入力'!P:P,E17,'3.住戸情報入力'!R:R,$G$4)+SUMIFS('3.住戸情報入力'!T:T,'3.住戸情報入力'!S:S,E17,'3.住戸情報入力'!U:U,$G$4)</f>
        <v>0</v>
      </c>
      <c r="L17" s="581" t="s">
        <v>189</v>
      </c>
      <c r="M17" s="849">
        <v>150000</v>
      </c>
      <c r="N17" s="850" t="s">
        <v>129</v>
      </c>
      <c r="O17" s="582">
        <f>SUMIFS('3.住戸情報入力'!W:W,'3.住戸情報入力'!V:V,E17,'3.住戸情報入力'!X:X,$G$4)+SUMIFS('3.住戸情報入力'!Z:Z,'3.住戸情報入力'!Y:Y,E17,'3.住戸情報入力'!AA:AA,$G$4)</f>
        <v>0</v>
      </c>
      <c r="P17" s="581" t="s">
        <v>189</v>
      </c>
      <c r="Q17" s="583">
        <f t="shared" si="0"/>
        <v>0</v>
      </c>
      <c r="R17" s="581" t="s">
        <v>129</v>
      </c>
      <c r="S17" s="1745"/>
    </row>
    <row r="18" spans="1:23" ht="28.5">
      <c r="A18" s="322"/>
      <c r="B18" s="1726"/>
      <c r="C18" s="1723"/>
      <c r="D18" s="1757"/>
      <c r="E18" s="1755" t="s">
        <v>431</v>
      </c>
      <c r="F18" s="1756"/>
      <c r="G18" s="1756"/>
      <c r="H18" s="1756"/>
      <c r="I18" s="580">
        <v>190000</v>
      </c>
      <c r="J18" s="581" t="s">
        <v>129</v>
      </c>
      <c r="K18" s="582">
        <f>SUMIFS('3.住戸情報入力'!Q:Q,'3.住戸情報入力'!P:P,E18,'3.住戸情報入力'!R:R,$G$4)+SUMIFS('3.住戸情報入力'!T:T,'3.住戸情報入力'!S:S,E18,'3.住戸情報入力'!U:U,$G$4)</f>
        <v>0</v>
      </c>
      <c r="L18" s="581" t="s">
        <v>189</v>
      </c>
      <c r="M18" s="849">
        <v>160000</v>
      </c>
      <c r="N18" s="850" t="s">
        <v>129</v>
      </c>
      <c r="O18" s="582">
        <f>SUMIFS('3.住戸情報入力'!W:W,'3.住戸情報入力'!V:V,E18,'3.住戸情報入力'!X:X,$G$4)+SUMIFS('3.住戸情報入力'!Z:Z,'3.住戸情報入力'!Y:Y,E18,'3.住戸情報入力'!AA:AA,$G$4)</f>
        <v>0</v>
      </c>
      <c r="P18" s="581" t="s">
        <v>189</v>
      </c>
      <c r="Q18" s="583">
        <f t="shared" si="0"/>
        <v>0</v>
      </c>
      <c r="R18" s="581" t="s">
        <v>129</v>
      </c>
      <c r="S18" s="1745"/>
    </row>
    <row r="19" spans="1:23" ht="28.5">
      <c r="A19" s="322"/>
      <c r="B19" s="1726"/>
      <c r="C19" s="1723"/>
      <c r="D19" s="1757"/>
      <c r="E19" s="1755" t="s">
        <v>432</v>
      </c>
      <c r="F19" s="1756"/>
      <c r="G19" s="1756"/>
      <c r="H19" s="1756"/>
      <c r="I19" s="580">
        <v>200000</v>
      </c>
      <c r="J19" s="581" t="s">
        <v>129</v>
      </c>
      <c r="K19" s="582">
        <f>SUMIFS('3.住戸情報入力'!Q:Q,'3.住戸情報入力'!P:P,E19,'3.住戸情報入力'!R:R,$G$4)+SUMIFS('3.住戸情報入力'!T:T,'3.住戸情報入力'!S:S,E19,'3.住戸情報入力'!U:U,$G$4)</f>
        <v>0</v>
      </c>
      <c r="L19" s="581" t="s">
        <v>189</v>
      </c>
      <c r="M19" s="849">
        <v>170000</v>
      </c>
      <c r="N19" s="850" t="s">
        <v>129</v>
      </c>
      <c r="O19" s="582">
        <f>SUMIFS('3.住戸情報入力'!W:W,'3.住戸情報入力'!V:V,E19,'3.住戸情報入力'!X:X,$G$4)+SUMIFS('3.住戸情報入力'!Z:Z,'3.住戸情報入力'!Y:Y,E19,'3.住戸情報入力'!AA:AA,$G$4)</f>
        <v>0</v>
      </c>
      <c r="P19" s="581" t="s">
        <v>189</v>
      </c>
      <c r="Q19" s="583">
        <f t="shared" si="0"/>
        <v>0</v>
      </c>
      <c r="R19" s="581" t="s">
        <v>129</v>
      </c>
      <c r="S19" s="1745"/>
    </row>
    <row r="20" spans="1:23" ht="28.5">
      <c r="A20" s="322"/>
      <c r="B20" s="1726"/>
      <c r="C20" s="1723"/>
      <c r="D20" s="1757"/>
      <c r="E20" s="1755" t="s">
        <v>433</v>
      </c>
      <c r="F20" s="1756"/>
      <c r="G20" s="1756"/>
      <c r="H20" s="1756"/>
      <c r="I20" s="580">
        <v>220000</v>
      </c>
      <c r="J20" s="581" t="s">
        <v>129</v>
      </c>
      <c r="K20" s="582">
        <f>SUMIFS('3.住戸情報入力'!Q:Q,'3.住戸情報入力'!P:P,E20,'3.住戸情報入力'!R:R,$G$4)+SUMIFS('3.住戸情報入力'!T:T,'3.住戸情報入力'!S:S,E20,'3.住戸情報入力'!U:U,$G$4)</f>
        <v>0</v>
      </c>
      <c r="L20" s="581" t="s">
        <v>189</v>
      </c>
      <c r="M20" s="849">
        <v>190000</v>
      </c>
      <c r="N20" s="850" t="s">
        <v>129</v>
      </c>
      <c r="O20" s="582">
        <f>SUMIFS('3.住戸情報入力'!W:W,'3.住戸情報入力'!V:V,E20,'3.住戸情報入力'!X:X,$G$4)+SUMIFS('3.住戸情報入力'!Z:Z,'3.住戸情報入力'!Y:Y,E20,'3.住戸情報入力'!AA:AA,$G$4)</f>
        <v>0</v>
      </c>
      <c r="P20" s="581" t="s">
        <v>189</v>
      </c>
      <c r="Q20" s="583">
        <f t="shared" si="0"/>
        <v>0</v>
      </c>
      <c r="R20" s="581" t="s">
        <v>129</v>
      </c>
      <c r="S20" s="1745"/>
    </row>
    <row r="21" spans="1:23" ht="29.25" thickBot="1">
      <c r="A21" s="322"/>
      <c r="B21" s="1726"/>
      <c r="C21" s="1723"/>
      <c r="D21" s="1758"/>
      <c r="E21" s="1794" t="s">
        <v>434</v>
      </c>
      <c r="F21" s="1770"/>
      <c r="G21" s="1770"/>
      <c r="H21" s="1770"/>
      <c r="I21" s="584">
        <v>240000</v>
      </c>
      <c r="J21" s="585" t="s">
        <v>129</v>
      </c>
      <c r="K21" s="586">
        <f>SUMIFS('3.住戸情報入力'!Q:Q,'3.住戸情報入力'!P:P,E21,'3.住戸情報入力'!R:R,$G$4)+SUMIFS('3.住戸情報入力'!T:T,'3.住戸情報入力'!S:S,E21,'3.住戸情報入力'!U:U,$G$4)</f>
        <v>0</v>
      </c>
      <c r="L21" s="585" t="s">
        <v>189</v>
      </c>
      <c r="M21" s="851">
        <v>200000</v>
      </c>
      <c r="N21" s="852" t="s">
        <v>129</v>
      </c>
      <c r="O21" s="586">
        <f>SUMIFS('3.住戸情報入力'!W:W,'3.住戸情報入力'!V:V,E21,'3.住戸情報入力'!X:X,$G$4)+SUMIFS('3.住戸情報入力'!Z:Z,'3.住戸情報入力'!Y:Y,E21,'3.住戸情報入力'!AA:AA,$G$4)</f>
        <v>0</v>
      </c>
      <c r="P21" s="585" t="s">
        <v>189</v>
      </c>
      <c r="Q21" s="587">
        <f>I21*K21+M21*O21</f>
        <v>0</v>
      </c>
      <c r="R21" s="585" t="s">
        <v>129</v>
      </c>
      <c r="S21" s="1746"/>
    </row>
    <row r="22" spans="1:23" s="251" customFormat="1" ht="29.25" thickTop="1">
      <c r="A22" s="322"/>
      <c r="B22" s="1726"/>
      <c r="C22" s="1723"/>
      <c r="D22" s="1734" t="s">
        <v>325</v>
      </c>
      <c r="E22" s="1735"/>
      <c r="F22" s="1735"/>
      <c r="G22" s="1735"/>
      <c r="H22" s="1735"/>
      <c r="I22" s="1735"/>
      <c r="J22" s="1735"/>
      <c r="K22" s="1735"/>
      <c r="L22" s="1735"/>
      <c r="M22" s="1735"/>
      <c r="N22" s="1735"/>
      <c r="O22" s="1735"/>
      <c r="P22" s="569" t="s">
        <v>316</v>
      </c>
      <c r="Q22" s="570">
        <f>SUM(Q14:Q21)</f>
        <v>0</v>
      </c>
      <c r="R22" s="571" t="s">
        <v>129</v>
      </c>
      <c r="S22" s="588"/>
      <c r="U22" s="6"/>
      <c r="V22" s="6"/>
      <c r="W22" s="6"/>
    </row>
    <row r="23" spans="1:23" s="257" customFormat="1" ht="27.75" customHeight="1">
      <c r="A23" s="323"/>
      <c r="B23" s="1726"/>
      <c r="C23" s="1723"/>
      <c r="D23" s="1747" t="s">
        <v>462</v>
      </c>
      <c r="E23" s="1728" t="s">
        <v>599</v>
      </c>
      <c r="F23" s="1729"/>
      <c r="G23" s="1729"/>
      <c r="H23" s="1729"/>
      <c r="I23" s="1729"/>
      <c r="J23" s="1729"/>
      <c r="K23" s="1729"/>
      <c r="L23" s="1730"/>
      <c r="M23" s="576">
        <v>340000</v>
      </c>
      <c r="N23" s="589" t="s">
        <v>129</v>
      </c>
      <c r="O23" s="590">
        <f>COUNTIFS('3.住戸情報入力'!AB:AB,E23,'3.住戸情報入力'!AC:AC,$G$4)</f>
        <v>0</v>
      </c>
      <c r="P23" s="591" t="s">
        <v>189</v>
      </c>
      <c r="Q23" s="592">
        <f>M23*O23</f>
        <v>0</v>
      </c>
      <c r="R23" s="591" t="s">
        <v>129</v>
      </c>
      <c r="S23" s="1744" t="s">
        <v>1030</v>
      </c>
      <c r="U23" s="755"/>
      <c r="V23" s="755"/>
      <c r="W23" s="755"/>
    </row>
    <row r="24" spans="1:23" s="257" customFormat="1" ht="27.75" customHeight="1">
      <c r="A24" s="323"/>
      <c r="B24" s="1726"/>
      <c r="C24" s="1723"/>
      <c r="D24" s="1748"/>
      <c r="E24" s="1783" t="s">
        <v>600</v>
      </c>
      <c r="F24" s="1784"/>
      <c r="G24" s="1784"/>
      <c r="H24" s="1784"/>
      <c r="I24" s="1784"/>
      <c r="J24" s="1784"/>
      <c r="K24" s="1784"/>
      <c r="L24" s="1785"/>
      <c r="M24" s="580">
        <v>430000</v>
      </c>
      <c r="N24" s="591" t="s">
        <v>129</v>
      </c>
      <c r="O24" s="593">
        <f>COUNTIFS('3.住戸情報入力'!AB:AB,E24,'3.住戸情報入力'!AC:AC,$G$4)</f>
        <v>0</v>
      </c>
      <c r="P24" s="591" t="s">
        <v>189</v>
      </c>
      <c r="Q24" s="592">
        <f t="shared" ref="Q24:Q26" si="1">M24*O24</f>
        <v>0</v>
      </c>
      <c r="R24" s="591" t="s">
        <v>129</v>
      </c>
      <c r="S24" s="1745"/>
      <c r="U24" s="755"/>
      <c r="V24" s="755"/>
      <c r="W24" s="755"/>
    </row>
    <row r="25" spans="1:23" s="257" customFormat="1" ht="27.75" customHeight="1">
      <c r="A25" s="323"/>
      <c r="B25" s="1726"/>
      <c r="C25" s="1723"/>
      <c r="D25" s="1748"/>
      <c r="E25" s="1783" t="s">
        <v>601</v>
      </c>
      <c r="F25" s="1784"/>
      <c r="G25" s="1784"/>
      <c r="H25" s="1784"/>
      <c r="I25" s="1784"/>
      <c r="J25" s="1784"/>
      <c r="K25" s="1784"/>
      <c r="L25" s="1785"/>
      <c r="M25" s="580">
        <v>480000</v>
      </c>
      <c r="N25" s="591" t="s">
        <v>129</v>
      </c>
      <c r="O25" s="582">
        <f>COUNTIFS('3.住戸情報入力'!AB:AB,E25,'3.住戸情報入力'!AC:AC,$G$4)</f>
        <v>0</v>
      </c>
      <c r="P25" s="591" t="s">
        <v>189</v>
      </c>
      <c r="Q25" s="592">
        <f t="shared" si="1"/>
        <v>0</v>
      </c>
      <c r="R25" s="591" t="s">
        <v>129</v>
      </c>
      <c r="S25" s="1745"/>
      <c r="U25" s="755"/>
      <c r="V25" s="755"/>
      <c r="W25" s="755"/>
    </row>
    <row r="26" spans="1:23" s="257" customFormat="1" ht="27.75" customHeight="1" thickBot="1">
      <c r="A26" s="323"/>
      <c r="B26" s="1726"/>
      <c r="C26" s="1723"/>
      <c r="D26" s="1748"/>
      <c r="E26" s="1786" t="s">
        <v>435</v>
      </c>
      <c r="F26" s="1787"/>
      <c r="G26" s="1787"/>
      <c r="H26" s="1787"/>
      <c r="I26" s="1787"/>
      <c r="J26" s="1787"/>
      <c r="K26" s="1787"/>
      <c r="L26" s="1788"/>
      <c r="M26" s="584">
        <v>670000</v>
      </c>
      <c r="N26" s="595" t="s">
        <v>129</v>
      </c>
      <c r="O26" s="596">
        <f>COUNTIFS('3.住戸情報入力'!AB:AB,E26,'3.住戸情報入力'!AC:AC,$G$4)</f>
        <v>0</v>
      </c>
      <c r="P26" s="597" t="s">
        <v>189</v>
      </c>
      <c r="Q26" s="598">
        <f t="shared" si="1"/>
        <v>0</v>
      </c>
      <c r="R26" s="597" t="s">
        <v>129</v>
      </c>
      <c r="S26" s="1746"/>
      <c r="U26" s="755"/>
      <c r="V26" s="755"/>
      <c r="W26" s="755"/>
    </row>
    <row r="27" spans="1:23" s="257" customFormat="1" ht="27.75" customHeight="1" thickTop="1">
      <c r="A27" s="323"/>
      <c r="B27" s="1726"/>
      <c r="C27" s="1723"/>
      <c r="D27" s="1767" t="s">
        <v>325</v>
      </c>
      <c r="E27" s="1768"/>
      <c r="F27" s="1768"/>
      <c r="G27" s="1768"/>
      <c r="H27" s="1768"/>
      <c r="I27" s="1768"/>
      <c r="J27" s="1768"/>
      <c r="K27" s="1768"/>
      <c r="L27" s="599" t="s">
        <v>317</v>
      </c>
      <c r="M27" s="765"/>
      <c r="N27" s="802"/>
      <c r="O27" s="802"/>
      <c r="P27" s="599" t="s">
        <v>317</v>
      </c>
      <c r="Q27" s="600">
        <f>SUM(Q23:Q26)</f>
        <v>0</v>
      </c>
      <c r="R27" s="601" t="s">
        <v>129</v>
      </c>
      <c r="S27" s="602"/>
      <c r="U27" s="755"/>
      <c r="V27" s="755"/>
      <c r="W27" s="755"/>
    </row>
    <row r="28" spans="1:23" s="251" customFormat="1" ht="28.5" customHeight="1">
      <c r="A28" s="322"/>
      <c r="B28" s="1726"/>
      <c r="C28" s="1723"/>
      <c r="D28" s="1757" t="s">
        <v>190</v>
      </c>
      <c r="E28" s="1795" t="s">
        <v>556</v>
      </c>
      <c r="F28" s="1796"/>
      <c r="G28" s="1796"/>
      <c r="H28" s="1796"/>
      <c r="I28" s="1796"/>
      <c r="J28" s="1796"/>
      <c r="K28" s="1796"/>
      <c r="L28" s="1802"/>
      <c r="M28" s="603">
        <v>100000</v>
      </c>
      <c r="N28" s="562" t="s">
        <v>129</v>
      </c>
      <c r="O28" s="604">
        <f>COUNTIFS('3.住戸情報入力'!AD:AD,E28,'3.住戸情報入力'!AE:AE,$G$4)+COUNTIFS('3.住戸情報入力'!AF:AF,E28,'3.住戸情報入力'!AG:AG,$G$4)</f>
        <v>0</v>
      </c>
      <c r="P28" s="562" t="s">
        <v>189</v>
      </c>
      <c r="Q28" s="563">
        <f>M28*O28</f>
        <v>0</v>
      </c>
      <c r="R28" s="562" t="s">
        <v>129</v>
      </c>
      <c r="S28" s="1744" t="s">
        <v>1030</v>
      </c>
      <c r="U28" s="6"/>
      <c r="V28" s="6"/>
      <c r="W28" s="6"/>
    </row>
    <row r="29" spans="1:23" s="257" customFormat="1" ht="27.75" customHeight="1">
      <c r="A29" s="323"/>
      <c r="B29" s="1726"/>
      <c r="C29" s="1723"/>
      <c r="D29" s="1757"/>
      <c r="E29" s="1795" t="s">
        <v>1047</v>
      </c>
      <c r="F29" s="1796"/>
      <c r="G29" s="1796"/>
      <c r="H29" s="1796"/>
      <c r="I29" s="1796"/>
      <c r="J29" s="1796"/>
      <c r="K29" s="1796"/>
      <c r="L29" s="1802"/>
      <c r="M29" s="605">
        <v>380000</v>
      </c>
      <c r="N29" s="601" t="s">
        <v>129</v>
      </c>
      <c r="O29" s="604">
        <f>COUNTIFS('3.住戸情報入力'!AD:AD,E29,'3.住戸情報入力'!AE:AE,$G$4)+COUNTIFS('3.住戸情報入力'!AF:AF,E29,'3.住戸情報入力'!AG:AG,$G$4)</f>
        <v>0</v>
      </c>
      <c r="P29" s="601" t="s">
        <v>189</v>
      </c>
      <c r="Q29" s="600">
        <f>M29*O29</f>
        <v>0</v>
      </c>
      <c r="R29" s="601" t="s">
        <v>129</v>
      </c>
      <c r="S29" s="1745"/>
      <c r="U29" s="755"/>
      <c r="V29" s="755"/>
      <c r="W29" s="755"/>
    </row>
    <row r="30" spans="1:23" s="257" customFormat="1" ht="27.75" customHeight="1">
      <c r="A30" s="323"/>
      <c r="B30" s="1726"/>
      <c r="C30" s="1723"/>
      <c r="D30" s="1757"/>
      <c r="E30" s="1809" t="s">
        <v>557</v>
      </c>
      <c r="F30" s="1810"/>
      <c r="G30" s="804"/>
      <c r="H30" s="805"/>
      <c r="I30" s="1803" t="s">
        <v>697</v>
      </c>
      <c r="J30" s="1804"/>
      <c r="K30" s="1804"/>
      <c r="L30" s="1805"/>
      <c r="M30" s="1834" t="s">
        <v>698</v>
      </c>
      <c r="N30" s="1835"/>
      <c r="O30" s="1835"/>
      <c r="P30" s="1836"/>
      <c r="Q30" s="800"/>
      <c r="R30" s="770"/>
      <c r="S30" s="1745"/>
      <c r="U30" s="755"/>
      <c r="V30" s="755"/>
      <c r="W30" s="755"/>
    </row>
    <row r="31" spans="1:23" s="251" customFormat="1" ht="27.95" customHeight="1">
      <c r="A31" s="322"/>
      <c r="B31" s="1726"/>
      <c r="C31" s="1723"/>
      <c r="D31" s="1757"/>
      <c r="E31" s="1811"/>
      <c r="F31" s="1812"/>
      <c r="G31" s="1837" t="s">
        <v>436</v>
      </c>
      <c r="H31" s="1837"/>
      <c r="I31" s="576">
        <v>460000</v>
      </c>
      <c r="J31" s="577" t="s">
        <v>129</v>
      </c>
      <c r="K31" s="578">
        <f>COUNTIFS('3.住戸情報入力'!AD:AD,"エアコン*"&amp;G31,'3.住戸情報入力'!AE:AE,$G$4)</f>
        <v>0</v>
      </c>
      <c r="L31" s="577" t="s">
        <v>189</v>
      </c>
      <c r="M31" s="849">
        <v>430000</v>
      </c>
      <c r="N31" s="581" t="s">
        <v>129</v>
      </c>
      <c r="O31" s="582">
        <f>COUNTIFS('3.住戸情報入力'!AF:AF,"エアコン*"&amp;G31,'3.住戸情報入力'!AG:AG,$G$4)</f>
        <v>0</v>
      </c>
      <c r="P31" s="581" t="s">
        <v>189</v>
      </c>
      <c r="Q31" s="579">
        <f>I31*K31+M31*O31</f>
        <v>0</v>
      </c>
      <c r="R31" s="581" t="s">
        <v>129</v>
      </c>
      <c r="S31" s="1745"/>
      <c r="U31" s="6"/>
      <c r="V31" s="6"/>
      <c r="W31" s="6"/>
    </row>
    <row r="32" spans="1:23" s="251" customFormat="1" ht="29.25" thickBot="1">
      <c r="A32" s="322"/>
      <c r="B32" s="1726"/>
      <c r="C32" s="1723"/>
      <c r="D32" s="1758"/>
      <c r="E32" s="1813"/>
      <c r="F32" s="1814"/>
      <c r="G32" s="1770" t="s">
        <v>435</v>
      </c>
      <c r="H32" s="1770"/>
      <c r="I32" s="584">
        <v>530000</v>
      </c>
      <c r="J32" s="585" t="s">
        <v>129</v>
      </c>
      <c r="K32" s="586">
        <f>COUNTIFS('3.住戸情報入力'!AD:AD,"エアコン*"&amp;G32,'3.住戸情報入力'!AE:AE,$G$4)</f>
        <v>0</v>
      </c>
      <c r="L32" s="585" t="s">
        <v>189</v>
      </c>
      <c r="M32" s="851">
        <v>500000</v>
      </c>
      <c r="N32" s="585" t="s">
        <v>129</v>
      </c>
      <c r="O32" s="586">
        <f>COUNTIFS('3.住戸情報入力'!AF:AF,"エアコン*"&amp;G32,'3.住戸情報入力'!AG:AG,$G$4)</f>
        <v>0</v>
      </c>
      <c r="P32" s="585" t="s">
        <v>189</v>
      </c>
      <c r="Q32" s="587">
        <f>I32*K32+M32*O32</f>
        <v>0</v>
      </c>
      <c r="R32" s="585" t="s">
        <v>129</v>
      </c>
      <c r="S32" s="1746"/>
      <c r="U32" s="6"/>
      <c r="V32" s="6"/>
      <c r="W32" s="6"/>
    </row>
    <row r="33" spans="1:23" s="251" customFormat="1" ht="30" thickTop="1" thickBot="1">
      <c r="A33" s="322"/>
      <c r="B33" s="1726"/>
      <c r="C33" s="1723"/>
      <c r="D33" s="1815" t="s">
        <v>325</v>
      </c>
      <c r="E33" s="1816"/>
      <c r="F33" s="1816"/>
      <c r="G33" s="1816"/>
      <c r="H33" s="1816"/>
      <c r="I33" s="1816"/>
      <c r="J33" s="1816"/>
      <c r="K33" s="1816"/>
      <c r="L33" s="1816"/>
      <c r="M33" s="1816"/>
      <c r="N33" s="1816"/>
      <c r="O33" s="1816"/>
      <c r="P33" s="608" t="s">
        <v>318</v>
      </c>
      <c r="Q33" s="609">
        <f>SUM(Q28:Q32)</f>
        <v>0</v>
      </c>
      <c r="R33" s="610" t="s">
        <v>129</v>
      </c>
      <c r="S33" s="611"/>
      <c r="U33" s="782"/>
      <c r="V33" s="6"/>
      <c r="W33" s="6"/>
    </row>
    <row r="34" spans="1:23" s="257" customFormat="1" ht="27.75" customHeight="1" thickTop="1" thickBot="1">
      <c r="A34" s="323"/>
      <c r="B34" s="1726"/>
      <c r="C34" s="1723"/>
      <c r="D34" s="1817" t="s">
        <v>554</v>
      </c>
      <c r="E34" s="1818"/>
      <c r="F34" s="1818"/>
      <c r="G34" s="1818"/>
      <c r="H34" s="1818"/>
      <c r="I34" s="1818"/>
      <c r="J34" s="1818"/>
      <c r="K34" s="1818"/>
      <c r="L34" s="1818"/>
      <c r="M34" s="1818"/>
      <c r="N34" s="1819"/>
      <c r="O34" s="612" t="s">
        <v>491</v>
      </c>
      <c r="P34" s="613" t="s">
        <v>492</v>
      </c>
      <c r="Q34" s="614">
        <f>65000*SUMIFS('3.住戸情報入力'!AS:AS,'3.住戸情報入力'!AR:AR,"2.6ｋＷ未満",'3.住戸情報入力'!AT:AT,$G$4)+80000*SUMIFS('3.住戸情報入力'!AS:AS,'3.住戸情報入力'!AR:AR,"2.6ｋＷ以上",'3.住戸情報入力'!AT:AT,$G$4)</f>
        <v>0</v>
      </c>
      <c r="R34" s="615" t="s">
        <v>129</v>
      </c>
      <c r="S34" s="575" t="s">
        <v>1030</v>
      </c>
      <c r="U34" s="755"/>
      <c r="V34" s="755"/>
      <c r="W34" s="755"/>
    </row>
    <row r="35" spans="1:23" s="257" customFormat="1" ht="27.75" customHeight="1" thickTop="1" thickBot="1">
      <c r="A35" s="323"/>
      <c r="B35" s="1726"/>
      <c r="C35" s="1723"/>
      <c r="D35" s="1817" t="s">
        <v>555</v>
      </c>
      <c r="E35" s="1818"/>
      <c r="F35" s="1818"/>
      <c r="G35" s="1818"/>
      <c r="H35" s="1818"/>
      <c r="I35" s="1818"/>
      <c r="J35" s="1818"/>
      <c r="K35" s="1818"/>
      <c r="L35" s="1818"/>
      <c r="M35" s="1818"/>
      <c r="N35" s="1819"/>
      <c r="O35" s="616" t="s">
        <v>491</v>
      </c>
      <c r="P35" s="617" t="s">
        <v>552</v>
      </c>
      <c r="Q35" s="618">
        <f>SUMIFS('3.住戸情報入力'!AV:AV,'3.住戸情報入力'!AW:AW,$G$4)</f>
        <v>0</v>
      </c>
      <c r="R35" s="619" t="s">
        <v>129</v>
      </c>
      <c r="S35" s="575" t="s">
        <v>1030</v>
      </c>
      <c r="U35" s="755"/>
      <c r="V35" s="755"/>
      <c r="W35" s="755"/>
    </row>
    <row r="36" spans="1:23" s="257" customFormat="1" ht="27.75" customHeight="1" thickTop="1">
      <c r="A36" s="323"/>
      <c r="B36" s="1726"/>
      <c r="C36" s="1723"/>
      <c r="D36" s="1828" t="s">
        <v>191</v>
      </c>
      <c r="E36" s="1774" t="s">
        <v>650</v>
      </c>
      <c r="F36" s="1775"/>
      <c r="G36" s="1775"/>
      <c r="H36" s="1775"/>
      <c r="I36" s="790"/>
      <c r="J36" s="795"/>
      <c r="K36" s="792"/>
      <c r="L36" s="799"/>
      <c r="M36" s="790">
        <v>300000</v>
      </c>
      <c r="N36" s="589" t="s">
        <v>129</v>
      </c>
      <c r="O36" s="578">
        <f>COUNTIFS('3.住戸情報入力'!AJ:AJ,E36,'3.住戸情報入力'!AK:AK,$G$4)</f>
        <v>0</v>
      </c>
      <c r="P36" s="589" t="s">
        <v>189</v>
      </c>
      <c r="Q36" s="620">
        <f>M36*O36</f>
        <v>0</v>
      </c>
      <c r="R36" s="589" t="s">
        <v>129</v>
      </c>
      <c r="S36" s="1773" t="s">
        <v>1030</v>
      </c>
      <c r="U36" s="755"/>
    </row>
    <row r="37" spans="1:23" s="257" customFormat="1" ht="27.75" customHeight="1">
      <c r="A37" s="323"/>
      <c r="B37" s="1726"/>
      <c r="C37" s="1723"/>
      <c r="D37" s="1723"/>
      <c r="E37" s="1776" t="s">
        <v>651</v>
      </c>
      <c r="F37" s="1777"/>
      <c r="G37" s="1777"/>
      <c r="H37" s="791" t="s">
        <v>463</v>
      </c>
      <c r="I37" s="788"/>
      <c r="J37" s="796"/>
      <c r="K37" s="792"/>
      <c r="L37" s="591"/>
      <c r="M37" s="788">
        <v>140000</v>
      </c>
      <c r="N37" s="591" t="s">
        <v>129</v>
      </c>
      <c r="O37" s="578">
        <f>COUNTIFS('3.住戸情報入力'!AJ:AJ,"ガス潜熱回収型給湯機（エコジョーズ等）20号以下",'3.住戸情報入力'!AK:AK,$G$4)</f>
        <v>0</v>
      </c>
      <c r="P37" s="591" t="s">
        <v>189</v>
      </c>
      <c r="Q37" s="592">
        <f t="shared" ref="Q37:Q42" si="2">M37*O37</f>
        <v>0</v>
      </c>
      <c r="R37" s="591" t="s">
        <v>129</v>
      </c>
      <c r="S37" s="1773"/>
      <c r="U37" s="393"/>
    </row>
    <row r="38" spans="1:23" s="257" customFormat="1" ht="27.75" customHeight="1">
      <c r="A38" s="323"/>
      <c r="B38" s="1726"/>
      <c r="C38" s="1723"/>
      <c r="D38" s="1723"/>
      <c r="E38" s="1774"/>
      <c r="F38" s="1775"/>
      <c r="G38" s="1775"/>
      <c r="H38" s="791" t="s">
        <v>464</v>
      </c>
      <c r="I38" s="788"/>
      <c r="J38" s="796"/>
      <c r="K38" s="792"/>
      <c r="L38" s="591"/>
      <c r="M38" s="788">
        <v>160000</v>
      </c>
      <c r="N38" s="591" t="s">
        <v>129</v>
      </c>
      <c r="O38" s="578">
        <f>COUNTIFS('3.住戸情報入力'!AJ:AJ,"ガス潜熱回収型給湯機（エコジョーズ等）24号",'3.住戸情報入力'!AK:AK,$G$4)</f>
        <v>0</v>
      </c>
      <c r="P38" s="591" t="s">
        <v>189</v>
      </c>
      <c r="Q38" s="592">
        <f t="shared" si="2"/>
        <v>0</v>
      </c>
      <c r="R38" s="591" t="s">
        <v>129</v>
      </c>
      <c r="S38" s="1773"/>
      <c r="U38" s="755"/>
      <c r="V38" s="755"/>
      <c r="W38" s="755"/>
    </row>
    <row r="39" spans="1:23" s="251" customFormat="1" ht="28.5">
      <c r="A39" s="322"/>
      <c r="B39" s="1726"/>
      <c r="C39" s="1723"/>
      <c r="D39" s="1723"/>
      <c r="E39" s="1755" t="s">
        <v>192</v>
      </c>
      <c r="F39" s="1756"/>
      <c r="G39" s="1756"/>
      <c r="H39" s="1756"/>
      <c r="I39" s="788"/>
      <c r="J39" s="797"/>
      <c r="K39" s="793"/>
      <c r="L39" s="581"/>
      <c r="M39" s="788">
        <v>400000</v>
      </c>
      <c r="N39" s="581" t="s">
        <v>129</v>
      </c>
      <c r="O39" s="582">
        <f>COUNTIFS('3.住戸情報入力'!AJ:AJ,E39,'3.住戸情報入力'!AK:AK,$G$4)</f>
        <v>0</v>
      </c>
      <c r="P39" s="581" t="s">
        <v>189</v>
      </c>
      <c r="Q39" s="583">
        <f t="shared" si="2"/>
        <v>0</v>
      </c>
      <c r="R39" s="581" t="s">
        <v>129</v>
      </c>
      <c r="S39" s="1773"/>
      <c r="U39" s="6"/>
      <c r="V39" s="6"/>
      <c r="W39" s="6"/>
    </row>
    <row r="40" spans="1:23" s="251" customFormat="1" ht="28.5">
      <c r="A40" s="322"/>
      <c r="B40" s="1726"/>
      <c r="C40" s="1723"/>
      <c r="D40" s="1723"/>
      <c r="E40" s="1755" t="s">
        <v>594</v>
      </c>
      <c r="F40" s="1756"/>
      <c r="G40" s="1756"/>
      <c r="H40" s="1756"/>
      <c r="I40" s="788"/>
      <c r="J40" s="797"/>
      <c r="K40" s="793"/>
      <c r="L40" s="581"/>
      <c r="M40" s="788">
        <v>1000000</v>
      </c>
      <c r="N40" s="581" t="s">
        <v>129</v>
      </c>
      <c r="O40" s="582">
        <f>COUNTIFS('3.住戸情報入力'!AJ:AJ,E40,'3.住戸情報入力'!AK:AK,$G$4)</f>
        <v>0</v>
      </c>
      <c r="P40" s="581" t="s">
        <v>189</v>
      </c>
      <c r="Q40" s="583">
        <f t="shared" si="2"/>
        <v>0</v>
      </c>
      <c r="R40" s="581" t="s">
        <v>129</v>
      </c>
      <c r="S40" s="1773"/>
      <c r="U40" s="6"/>
      <c r="V40" s="6"/>
      <c r="W40" s="6"/>
    </row>
    <row r="41" spans="1:23" s="251" customFormat="1" ht="28.5">
      <c r="A41" s="322"/>
      <c r="B41" s="1726"/>
      <c r="C41" s="1723"/>
      <c r="D41" s="1723"/>
      <c r="E41" s="1755" t="s">
        <v>595</v>
      </c>
      <c r="F41" s="1756"/>
      <c r="G41" s="1756"/>
      <c r="H41" s="1756"/>
      <c r="I41" s="788"/>
      <c r="J41" s="797"/>
      <c r="K41" s="793"/>
      <c r="L41" s="581"/>
      <c r="M41" s="788">
        <v>1230000</v>
      </c>
      <c r="N41" s="581" t="s">
        <v>129</v>
      </c>
      <c r="O41" s="582">
        <f>COUNTIFS('3.住戸情報入力'!AJ:AJ,E41,'3.住戸情報入力'!AK:AK,$G$4)</f>
        <v>0</v>
      </c>
      <c r="P41" s="581" t="s">
        <v>189</v>
      </c>
      <c r="Q41" s="583">
        <f t="shared" si="2"/>
        <v>0</v>
      </c>
      <c r="R41" s="581" t="s">
        <v>129</v>
      </c>
      <c r="S41" s="1773"/>
      <c r="U41" s="6"/>
      <c r="V41" s="6"/>
      <c r="W41" s="6"/>
    </row>
    <row r="42" spans="1:23" s="251" customFormat="1" ht="28.5">
      <c r="A42" s="322"/>
      <c r="B42" s="1726"/>
      <c r="C42" s="1723"/>
      <c r="D42" s="1829"/>
      <c r="E42" s="1771" t="s">
        <v>596</v>
      </c>
      <c r="F42" s="1772"/>
      <c r="G42" s="1772"/>
      <c r="H42" s="1772"/>
      <c r="I42" s="789"/>
      <c r="J42" s="798"/>
      <c r="K42" s="794"/>
      <c r="L42" s="621"/>
      <c r="M42" s="789">
        <v>990000</v>
      </c>
      <c r="N42" s="621" t="s">
        <v>129</v>
      </c>
      <c r="O42" s="622">
        <f>COUNTIFS('3.住戸情報入力'!AJ:AJ,E42,'3.住戸情報入力'!AK:AK,$G$4)</f>
        <v>0</v>
      </c>
      <c r="P42" s="621" t="s">
        <v>189</v>
      </c>
      <c r="Q42" s="623">
        <f t="shared" si="2"/>
        <v>0</v>
      </c>
      <c r="R42" s="621" t="s">
        <v>129</v>
      </c>
      <c r="S42" s="1773"/>
      <c r="U42" s="6"/>
      <c r="V42" s="6"/>
      <c r="W42" s="6"/>
    </row>
    <row r="43" spans="1:23" s="257" customFormat="1" ht="27.75" customHeight="1">
      <c r="A43" s="323"/>
      <c r="B43" s="1726"/>
      <c r="C43" s="1723"/>
      <c r="D43" s="1826" t="s">
        <v>325</v>
      </c>
      <c r="E43" s="1827"/>
      <c r="F43" s="1827"/>
      <c r="G43" s="1827"/>
      <c r="H43" s="1827"/>
      <c r="I43" s="1827"/>
      <c r="J43" s="1827"/>
      <c r="K43" s="1827"/>
      <c r="L43" s="1827"/>
      <c r="M43" s="1827"/>
      <c r="N43" s="1827"/>
      <c r="O43" s="1827"/>
      <c r="P43" s="599" t="s">
        <v>324</v>
      </c>
      <c r="Q43" s="600">
        <f>SUM(Q36:Q42)</f>
        <v>0</v>
      </c>
      <c r="R43" s="601" t="s">
        <v>129</v>
      </c>
      <c r="S43" s="624"/>
      <c r="U43" s="755"/>
      <c r="V43" s="755"/>
      <c r="W43" s="755"/>
    </row>
    <row r="44" spans="1:23" s="257" customFormat="1" ht="27.75" customHeight="1">
      <c r="A44" s="323"/>
      <c r="B44" s="1726"/>
      <c r="C44" s="1723"/>
      <c r="D44" s="1820" t="s">
        <v>659</v>
      </c>
      <c r="E44" s="1821"/>
      <c r="F44" s="1821"/>
      <c r="G44" s="1821"/>
      <c r="H44" s="1821"/>
      <c r="I44" s="1821"/>
      <c r="J44" s="1821"/>
      <c r="K44" s="1821"/>
      <c r="L44" s="1821"/>
      <c r="M44" s="1821"/>
      <c r="N44" s="1821"/>
      <c r="O44" s="1821"/>
      <c r="P44" s="1822"/>
      <c r="Q44" s="625">
        <f>80000*COUNTIFS('3.住戸情報入力'!AH:AH,"ダクト式第三種換気",'3.住戸情報入力'!AI:AI,$G$4)+120000*COUNTIFS('3.住戸情報入力'!AH:AH,"ダクト式第一種換気",'3.住戸情報入力'!AI:AI,$G$4)+160000*COUNTIFS('3.住戸情報入力'!AH:AH,"ダクト式第一種換気（熱交換有り）",'3.住戸情報入力'!AI:AI,$G$4)</f>
        <v>0</v>
      </c>
      <c r="R44" s="626" t="s">
        <v>129</v>
      </c>
      <c r="S44" s="1778" t="s">
        <v>1030</v>
      </c>
      <c r="U44" s="755"/>
      <c r="V44" s="755"/>
      <c r="W44" s="755"/>
    </row>
    <row r="45" spans="1:23" s="257" customFormat="1" ht="28.5">
      <c r="A45" s="323"/>
      <c r="B45" s="1726"/>
      <c r="C45" s="1723"/>
      <c r="D45" s="1820" t="s">
        <v>660</v>
      </c>
      <c r="E45" s="1821"/>
      <c r="F45" s="1821"/>
      <c r="G45" s="1821"/>
      <c r="H45" s="1821"/>
      <c r="I45" s="1821"/>
      <c r="J45" s="1821"/>
      <c r="K45" s="1821"/>
      <c r="L45" s="1822"/>
      <c r="M45" s="580">
        <v>8000</v>
      </c>
      <c r="N45" s="591" t="s">
        <v>129</v>
      </c>
      <c r="O45" s="578">
        <f>SUMIFS('3.住戸情報入力'!AL:AL,'3.住戸情報入力'!AM:AM,$G$4)</f>
        <v>0</v>
      </c>
      <c r="P45" s="591" t="s">
        <v>189</v>
      </c>
      <c r="Q45" s="625">
        <f>M45*O45</f>
        <v>0</v>
      </c>
      <c r="R45" s="627" t="s">
        <v>129</v>
      </c>
      <c r="S45" s="1779"/>
      <c r="U45" s="755"/>
      <c r="V45" s="755"/>
      <c r="W45" s="755"/>
    </row>
    <row r="46" spans="1:23" s="257" customFormat="1" ht="27.75" customHeight="1">
      <c r="A46" s="323"/>
      <c r="B46" s="1726"/>
      <c r="C46" s="1723"/>
      <c r="D46" s="1728" t="s">
        <v>1048</v>
      </c>
      <c r="E46" s="1729"/>
      <c r="F46" s="1729"/>
      <c r="G46" s="1729"/>
      <c r="H46" s="1729"/>
      <c r="I46" s="1729"/>
      <c r="J46" s="1729"/>
      <c r="K46" s="1729"/>
      <c r="L46" s="1730"/>
      <c r="M46" s="606">
        <v>100000</v>
      </c>
      <c r="N46" s="626" t="s">
        <v>129</v>
      </c>
      <c r="O46" s="607">
        <f>COUNTIFS('3.住戸情報入力'!AN:AN,"有り",'3.住戸情報入力'!AO:AO,$G$4)</f>
        <v>0</v>
      </c>
      <c r="P46" s="626" t="s">
        <v>189</v>
      </c>
      <c r="Q46" s="628">
        <f>M46*O46</f>
        <v>0</v>
      </c>
      <c r="R46" s="626" t="s">
        <v>129</v>
      </c>
      <c r="S46" s="1779"/>
      <c r="U46" s="755"/>
      <c r="V46" s="755"/>
      <c r="W46" s="755"/>
    </row>
    <row r="47" spans="1:23" s="257" customFormat="1" ht="27.75" customHeight="1">
      <c r="A47" s="323"/>
      <c r="B47" s="1726"/>
      <c r="C47" s="1723"/>
      <c r="D47" s="1731" t="s">
        <v>1049</v>
      </c>
      <c r="E47" s="1732"/>
      <c r="F47" s="1732"/>
      <c r="G47" s="1732"/>
      <c r="H47" s="1732"/>
      <c r="I47" s="1732"/>
      <c r="J47" s="1732"/>
      <c r="K47" s="1732"/>
      <c r="L47" s="1733"/>
      <c r="M47" s="629">
        <v>115000</v>
      </c>
      <c r="N47" s="601" t="s">
        <v>129</v>
      </c>
      <c r="O47" s="578">
        <f>COUNTIFS('3.住戸情報入力'!AN:AN,"有り（ガス計測含む）",'3.住戸情報入力'!AO:AO,$G$4)</f>
        <v>0</v>
      </c>
      <c r="P47" s="601" t="s">
        <v>189</v>
      </c>
      <c r="Q47" s="600">
        <f>M47*O47</f>
        <v>0</v>
      </c>
      <c r="R47" s="601" t="s">
        <v>129</v>
      </c>
      <c r="S47" s="1780"/>
      <c r="U47" s="755"/>
      <c r="V47" s="755"/>
      <c r="W47" s="755"/>
    </row>
    <row r="48" spans="1:23" s="257" customFormat="1" ht="27.75" customHeight="1" thickBot="1">
      <c r="A48" s="323"/>
      <c r="B48" s="1726"/>
      <c r="C48" s="1723"/>
      <c r="D48" s="1717" t="s">
        <v>307</v>
      </c>
      <c r="E48" s="1718"/>
      <c r="F48" s="1718"/>
      <c r="G48" s="1718"/>
      <c r="H48" s="1718"/>
      <c r="I48" s="1718"/>
      <c r="J48" s="1718"/>
      <c r="K48" s="1718"/>
      <c r="L48" s="1719"/>
      <c r="M48" s="1823"/>
      <c r="N48" s="1824"/>
      <c r="O48" s="1824"/>
      <c r="P48" s="1825"/>
      <c r="Q48" s="630">
        <f>SUMIFS('3.住戸情報入力'!AP:AP,'3.住戸情報入力'!AQ:AQ,$G$4)</f>
        <v>0</v>
      </c>
      <c r="R48" s="631" t="s">
        <v>129</v>
      </c>
      <c r="S48" s="632"/>
      <c r="U48" s="755"/>
      <c r="V48" s="755"/>
      <c r="W48" s="755"/>
    </row>
    <row r="49" spans="1:23" s="257" customFormat="1" ht="27.75" customHeight="1" thickTop="1" thickBot="1">
      <c r="A49" s="323"/>
      <c r="B49" s="1726"/>
      <c r="C49" s="1724"/>
      <c r="D49" s="1720" t="s">
        <v>325</v>
      </c>
      <c r="E49" s="1721"/>
      <c r="F49" s="1721"/>
      <c r="G49" s="1721"/>
      <c r="H49" s="1721"/>
      <c r="I49" s="1721"/>
      <c r="J49" s="1721"/>
      <c r="K49" s="1721"/>
      <c r="L49" s="1721"/>
      <c r="M49" s="1721"/>
      <c r="N49" s="1721"/>
      <c r="O49" s="1721"/>
      <c r="P49" s="633" t="s">
        <v>336</v>
      </c>
      <c r="Q49" s="634">
        <f>SUM(Q44:Q48)</f>
        <v>0</v>
      </c>
      <c r="R49" s="635" t="s">
        <v>129</v>
      </c>
      <c r="S49" s="636"/>
      <c r="U49" s="755"/>
      <c r="V49" s="755"/>
      <c r="W49" s="755"/>
    </row>
    <row r="50" spans="1:23" s="257" customFormat="1" ht="27.75" customHeight="1" thickTop="1">
      <c r="A50" s="323"/>
      <c r="B50" s="1727"/>
      <c r="C50" s="1734" t="s">
        <v>335</v>
      </c>
      <c r="D50" s="1735"/>
      <c r="E50" s="1735"/>
      <c r="F50" s="1735"/>
      <c r="G50" s="1735"/>
      <c r="H50" s="1735"/>
      <c r="I50" s="1735"/>
      <c r="J50" s="1735"/>
      <c r="K50" s="1735"/>
      <c r="L50" s="1735"/>
      <c r="M50" s="1735"/>
      <c r="N50" s="1735"/>
      <c r="O50" s="1735"/>
      <c r="P50" s="599" t="s">
        <v>465</v>
      </c>
      <c r="Q50" s="600">
        <f>SUM(Q12,Q22,Q27,Q33,Q34,Q35,Q43,Q49)</f>
        <v>0</v>
      </c>
      <c r="R50" s="601" t="s">
        <v>129</v>
      </c>
      <c r="S50" s="624" t="s">
        <v>466</v>
      </c>
      <c r="U50" s="755"/>
      <c r="V50" s="755"/>
      <c r="W50" s="755"/>
    </row>
    <row r="51" spans="1:23" s="257" customFormat="1" ht="27.75" customHeight="1" thickBot="1">
      <c r="A51" s="323"/>
      <c r="B51" s="1830" t="s">
        <v>309</v>
      </c>
      <c r="C51" s="1832" t="s">
        <v>444</v>
      </c>
      <c r="D51" s="1717" t="s">
        <v>308</v>
      </c>
      <c r="E51" s="1718"/>
      <c r="F51" s="1718"/>
      <c r="G51" s="1718"/>
      <c r="H51" s="1718"/>
      <c r="I51" s="1718"/>
      <c r="J51" s="1718"/>
      <c r="K51" s="1718"/>
      <c r="L51" s="1718"/>
      <c r="M51" s="1718"/>
      <c r="N51" s="1718"/>
      <c r="O51" s="1718"/>
      <c r="P51" s="1719"/>
      <c r="Q51" s="637">
        <f>'6.共用部定額単価算出シート'!I46</f>
        <v>0</v>
      </c>
      <c r="R51" s="631" t="s">
        <v>129</v>
      </c>
      <c r="S51" s="632"/>
      <c r="U51" s="755"/>
      <c r="V51" s="755"/>
      <c r="W51" s="755"/>
    </row>
    <row r="52" spans="1:23" s="257" customFormat="1" ht="27.75" customHeight="1" thickTop="1" thickBot="1">
      <c r="A52" s="323"/>
      <c r="B52" s="1831"/>
      <c r="C52" s="1833"/>
      <c r="D52" s="1720" t="s">
        <v>325</v>
      </c>
      <c r="E52" s="1721"/>
      <c r="F52" s="1721"/>
      <c r="G52" s="1721"/>
      <c r="H52" s="1721"/>
      <c r="I52" s="1721"/>
      <c r="J52" s="1721"/>
      <c r="K52" s="1721"/>
      <c r="L52" s="1721"/>
      <c r="M52" s="1721"/>
      <c r="N52" s="1721"/>
      <c r="O52" s="1721"/>
      <c r="P52" s="638" t="s">
        <v>467</v>
      </c>
      <c r="Q52" s="634">
        <f>SUM(Q51:Q51)</f>
        <v>0</v>
      </c>
      <c r="R52" s="635" t="s">
        <v>129</v>
      </c>
      <c r="S52" s="636"/>
      <c r="U52" s="755"/>
      <c r="V52" s="755"/>
      <c r="W52" s="755"/>
    </row>
    <row r="53" spans="1:23" s="257" customFormat="1" ht="27.75" customHeight="1" thickTop="1">
      <c r="A53" s="324"/>
      <c r="B53" s="1734" t="s">
        <v>502</v>
      </c>
      <c r="C53" s="1735"/>
      <c r="D53" s="1735"/>
      <c r="E53" s="1735"/>
      <c r="F53" s="1735"/>
      <c r="G53" s="1735"/>
      <c r="H53" s="1735"/>
      <c r="I53" s="1735"/>
      <c r="J53" s="1735"/>
      <c r="K53" s="1735"/>
      <c r="L53" s="1735"/>
      <c r="M53" s="1735"/>
      <c r="N53" s="1735"/>
      <c r="O53" s="1735"/>
      <c r="P53" s="639" t="s">
        <v>503</v>
      </c>
      <c r="Q53" s="640">
        <f>Q50+Q52</f>
        <v>0</v>
      </c>
      <c r="R53" s="615" t="s">
        <v>129</v>
      </c>
      <c r="S53" s="641" t="s">
        <v>593</v>
      </c>
      <c r="U53" s="755"/>
      <c r="V53" s="755"/>
      <c r="W53" s="755"/>
    </row>
  </sheetData>
  <sheetProtection algorithmName="SHA-512" hashValue="p/+WSapon010ynk8Q2Cbu4xbcyriMsPSmisnq8C0fyuEBI0loRFtwDbCqYswcz6o/ruH+Od3oVCSA1bzUalMWg==" saltValue="+VHBoikEjlwR7Ad4w8QHRg==" spinCount="100000" sheet="1" formatCells="0" formatRows="0" insertRows="0" deleteRows="0" selectLockedCells="1" autoFilter="0" pivotTables="0"/>
  <mergeCells count="74">
    <mergeCell ref="B53:O53"/>
    <mergeCell ref="O9:P9"/>
    <mergeCell ref="Q9:R9"/>
    <mergeCell ref="O10:P10"/>
    <mergeCell ref="Q10:R10"/>
    <mergeCell ref="D48:L48"/>
    <mergeCell ref="M48:P48"/>
    <mergeCell ref="D49:O49"/>
    <mergeCell ref="C50:O50"/>
    <mergeCell ref="B51:B52"/>
    <mergeCell ref="C51:C52"/>
    <mergeCell ref="D51:P51"/>
    <mergeCell ref="D52:O52"/>
    <mergeCell ref="E42:H42"/>
    <mergeCell ref="D43:O43"/>
    <mergeCell ref="D44:P44"/>
    <mergeCell ref="S44:S47"/>
    <mergeCell ref="D45:L45"/>
    <mergeCell ref="D46:L46"/>
    <mergeCell ref="D47:L47"/>
    <mergeCell ref="D33:O33"/>
    <mergeCell ref="D34:N34"/>
    <mergeCell ref="D35:N35"/>
    <mergeCell ref="D36:D42"/>
    <mergeCell ref="E36:H36"/>
    <mergeCell ref="S36:S42"/>
    <mergeCell ref="E37:G38"/>
    <mergeCell ref="E39:H39"/>
    <mergeCell ref="E40:H40"/>
    <mergeCell ref="E41:H41"/>
    <mergeCell ref="S28:S32"/>
    <mergeCell ref="E29:L29"/>
    <mergeCell ref="E30:F32"/>
    <mergeCell ref="I30:L30"/>
    <mergeCell ref="M30:P30"/>
    <mergeCell ref="G31:H31"/>
    <mergeCell ref="G32:H32"/>
    <mergeCell ref="S23:S26"/>
    <mergeCell ref="E24:L24"/>
    <mergeCell ref="E25:L25"/>
    <mergeCell ref="E26:L26"/>
    <mergeCell ref="D27:K27"/>
    <mergeCell ref="S13:S21"/>
    <mergeCell ref="E15:H15"/>
    <mergeCell ref="E16:H16"/>
    <mergeCell ref="E17:H17"/>
    <mergeCell ref="E18:H18"/>
    <mergeCell ref="E19:H19"/>
    <mergeCell ref="E20:H20"/>
    <mergeCell ref="E21:H21"/>
    <mergeCell ref="D11:O11"/>
    <mergeCell ref="C12:C49"/>
    <mergeCell ref="D12:G12"/>
    <mergeCell ref="I12:P12"/>
    <mergeCell ref="B13:B50"/>
    <mergeCell ref="D13:D21"/>
    <mergeCell ref="E13:H13"/>
    <mergeCell ref="I13:L13"/>
    <mergeCell ref="M13:P13"/>
    <mergeCell ref="D22:O22"/>
    <mergeCell ref="B8:C11"/>
    <mergeCell ref="D8:P8"/>
    <mergeCell ref="D23:D26"/>
    <mergeCell ref="E23:L23"/>
    <mergeCell ref="D28:D32"/>
    <mergeCell ref="E28:L28"/>
    <mergeCell ref="Q8:R8"/>
    <mergeCell ref="D9:M9"/>
    <mergeCell ref="D10:M10"/>
    <mergeCell ref="B2:G2"/>
    <mergeCell ref="B4:F4"/>
    <mergeCell ref="G4:H4"/>
    <mergeCell ref="B6:F6"/>
    <mergeCell ref="G6:R6"/>
  </mergeCells>
  <phoneticPr fontId="18"/>
  <conditionalFormatting sqref="A8:B8 A4:G4 A12:I12 D8:D9 D11 A5:L7 I4:L4 A1:L3 A28 D36 S36 D28:E28 A15:A22 A13:B14 E39:L42 T34:XFD34 T36:XFD42 A44:A45 T45:XFD45 A31:A34 A36:A42 A50:A52 A54:L1048576 A9:A11 U9:XFD10 Q54:XFD1048576 Q39:R42 Q28:XFD28 Q31:XFD33 Q1:XFD8 D22 D14:L21 Q11:XFD22 D13:H13 E29:E30 D31:D33 G31:L32 S9:S10">
    <cfRule type="expression" dxfId="264" priority="56">
      <formula>_xlfn.ISFORMULA(A1)=TRUE</formula>
    </cfRule>
  </conditionalFormatting>
  <conditionalFormatting sqref="T9">
    <cfRule type="containsText" dxfId="263" priority="55" operator="containsText" text="(例)">
      <formula>NOT(ISERROR(SEARCH("(例)",T9)))</formula>
    </cfRule>
  </conditionalFormatting>
  <conditionalFormatting sqref="A23:A27 T23:XFD26 D27:L27 D23:E23 Q23:R26 Q27:XFD27 E24:E26">
    <cfRule type="expression" dxfId="262" priority="54">
      <formula>_xlfn.ISFORMULA(A23)=TRUE</formula>
    </cfRule>
  </conditionalFormatting>
  <conditionalFormatting sqref="A29:A30 D29:D30 Q29:XFD30">
    <cfRule type="expression" dxfId="261" priority="53">
      <formula>_xlfn.ISFORMULA(A29)=TRUE</formula>
    </cfRule>
  </conditionalFormatting>
  <conditionalFormatting sqref="Q34:R34 D34">
    <cfRule type="expression" dxfId="260" priority="52">
      <formula>_xlfn.ISFORMULA(D34)=TRUE</formula>
    </cfRule>
  </conditionalFormatting>
  <conditionalFormatting sqref="S24">
    <cfRule type="expression" dxfId="259" priority="50">
      <formula>_xlfn.ISFORMULA(S24)=TRUE</formula>
    </cfRule>
  </conditionalFormatting>
  <conditionalFormatting sqref="E36:L36 E37 H37:L38 Q36:R38">
    <cfRule type="expression" dxfId="258" priority="49">
      <formula>_xlfn.ISFORMULA(E36)=TRUE</formula>
    </cfRule>
  </conditionalFormatting>
  <conditionalFormatting sqref="S23 S25:S26">
    <cfRule type="expression" dxfId="257" priority="51">
      <formula>_xlfn.ISFORMULA(S23)=TRUE</formula>
    </cfRule>
  </conditionalFormatting>
  <conditionalFormatting sqref="S34">
    <cfRule type="expression" dxfId="256" priority="48">
      <formula>_xlfn.ISFORMULA(S34)=TRUE</formula>
    </cfRule>
  </conditionalFormatting>
  <conditionalFormatting sqref="A43 D43 Q43:XFD43">
    <cfRule type="expression" dxfId="255" priority="47">
      <formula>_xlfn.ISFORMULA(A43)=TRUE</formula>
    </cfRule>
  </conditionalFormatting>
  <conditionalFormatting sqref="D44:D45 Q44:XFD44 Q45:R45">
    <cfRule type="expression" dxfId="254" priority="46">
      <formula>_xlfn.ISFORMULA(D44)=TRUE</formula>
    </cfRule>
  </conditionalFormatting>
  <conditionalFormatting sqref="AC46:XFD46 A46:A49 T46:AA46 T47:XFD47 R48:XFD48 Q46:R47 Q49:XFD49 D46:D49">
    <cfRule type="expression" dxfId="253" priority="45">
      <formula>_xlfn.ISFORMULA(A46)=TRUE</formula>
    </cfRule>
  </conditionalFormatting>
  <conditionalFormatting sqref="A53:B53 D51:D52 R51:XFD51 Q50:XFD50 Q52:XFD53">
    <cfRule type="expression" dxfId="252" priority="44">
      <formula>_xlfn.ISFORMULA(A50)=TRUE</formula>
    </cfRule>
  </conditionalFormatting>
  <conditionalFormatting sqref="B51:C51 B52">
    <cfRule type="expression" dxfId="251" priority="43">
      <formula>_xlfn.ISFORMULA(B51)=TRUE</formula>
    </cfRule>
  </conditionalFormatting>
  <conditionalFormatting sqref="C50">
    <cfRule type="expression" dxfId="250" priority="42">
      <formula>_xlfn.ISFORMULA(C50)=TRUE</formula>
    </cfRule>
  </conditionalFormatting>
  <conditionalFormatting sqref="Q48">
    <cfRule type="containsBlanks" dxfId="249" priority="41">
      <formula>LEN(TRIM(Q48))=0</formula>
    </cfRule>
  </conditionalFormatting>
  <conditionalFormatting sqref="Q48">
    <cfRule type="expression" dxfId="248" priority="40">
      <formula>_xlfn.ISFORMULA(Q48)=TRUE</formula>
    </cfRule>
  </conditionalFormatting>
  <conditionalFormatting sqref="Q51">
    <cfRule type="expression" dxfId="247" priority="39">
      <formula>_xlfn.ISFORMULA(Q51)=TRUE</formula>
    </cfRule>
  </conditionalFormatting>
  <conditionalFormatting sqref="T35:XFD35 A35">
    <cfRule type="expression" dxfId="246" priority="38">
      <formula>_xlfn.ISFORMULA(A35)=TRUE</formula>
    </cfRule>
  </conditionalFormatting>
  <conditionalFormatting sqref="Q35:R35 D35">
    <cfRule type="expression" dxfId="245" priority="37">
      <formula>_xlfn.ISFORMULA(D35)=TRUE</formula>
    </cfRule>
  </conditionalFormatting>
  <conditionalFormatting sqref="S35">
    <cfRule type="expression" dxfId="244" priority="36">
      <formula>_xlfn.ISFORMULA(S35)=TRUE</formula>
    </cfRule>
  </conditionalFormatting>
  <conditionalFormatting sqref="D10">
    <cfRule type="expression" dxfId="243" priority="35">
      <formula>_xlfn.ISFORMULA(D10)=TRUE</formula>
    </cfRule>
  </conditionalFormatting>
  <conditionalFormatting sqref="T10">
    <cfRule type="expression" dxfId="242" priority="34">
      <formula>_xlfn.ISFORMULA(T10)=TRUE</formula>
    </cfRule>
  </conditionalFormatting>
  <conditionalFormatting sqref="M1:P7 N31:P32 M28:P28 M39:P42 M54:P1048576 P22 O14:P21">
    <cfRule type="expression" dxfId="241" priority="33">
      <formula>_xlfn.ISFORMULA(M1)=TRUE</formula>
    </cfRule>
  </conditionalFormatting>
  <conditionalFormatting sqref="M27:P27 M23:N26 P23:P26">
    <cfRule type="expression" dxfId="240" priority="32">
      <formula>_xlfn.ISFORMULA(M23)=TRUE</formula>
    </cfRule>
  </conditionalFormatting>
  <conditionalFormatting sqref="M29:N29 P29">
    <cfRule type="expression" dxfId="239" priority="31">
      <formula>_xlfn.ISFORMULA(M29)=TRUE</formula>
    </cfRule>
  </conditionalFormatting>
  <conditionalFormatting sqref="P33">
    <cfRule type="expression" dxfId="238" priority="30">
      <formula>_xlfn.ISFORMULA(P33)=TRUE</formula>
    </cfRule>
  </conditionalFormatting>
  <conditionalFormatting sqref="M36:P38">
    <cfRule type="expression" dxfId="237" priority="29">
      <formula>_xlfn.ISFORMULA(M36)=TRUE</formula>
    </cfRule>
  </conditionalFormatting>
  <conditionalFormatting sqref="P43">
    <cfRule type="expression" dxfId="236" priority="28">
      <formula>_xlfn.ISFORMULA(P43)=TRUE</formula>
    </cfRule>
  </conditionalFormatting>
  <conditionalFormatting sqref="M46:P48 P49">
    <cfRule type="expression" dxfId="235" priority="27">
      <formula>_xlfn.ISFORMULA(M46)=TRUE</formula>
    </cfRule>
  </conditionalFormatting>
  <conditionalFormatting sqref="P52:P53 P50">
    <cfRule type="expression" dxfId="234" priority="26">
      <formula>_xlfn.ISFORMULA(P50)=TRUE</formula>
    </cfRule>
  </conditionalFormatting>
  <conditionalFormatting sqref="O34:P34">
    <cfRule type="expression" dxfId="233" priority="25">
      <formula>_xlfn.ISFORMULA(O34)=TRUE</formula>
    </cfRule>
  </conditionalFormatting>
  <conditionalFormatting sqref="O35:P35">
    <cfRule type="expression" dxfId="232" priority="24">
      <formula>_xlfn.ISFORMULA(O35)=TRUE</formula>
    </cfRule>
  </conditionalFormatting>
  <conditionalFormatting sqref="O23">
    <cfRule type="expression" dxfId="231" priority="23">
      <formula>_xlfn.ISFORMULA(O23)=TRUE</formula>
    </cfRule>
  </conditionalFormatting>
  <conditionalFormatting sqref="O24">
    <cfRule type="expression" dxfId="230" priority="22">
      <formula>_xlfn.ISFORMULA(O24)=TRUE</formula>
    </cfRule>
  </conditionalFormatting>
  <conditionalFormatting sqref="O25">
    <cfRule type="expression" dxfId="229" priority="21">
      <formula>_xlfn.ISFORMULA(O25)=TRUE</formula>
    </cfRule>
  </conditionalFormatting>
  <conditionalFormatting sqref="O26">
    <cfRule type="expression" dxfId="228" priority="20">
      <formula>_xlfn.ISFORMULA(O26)=TRUE</formula>
    </cfRule>
  </conditionalFormatting>
  <conditionalFormatting sqref="O29">
    <cfRule type="expression" dxfId="227" priority="19">
      <formula>_xlfn.ISFORMULA(O29)=TRUE</formula>
    </cfRule>
  </conditionalFormatting>
  <conditionalFormatting sqref="M45:P45">
    <cfRule type="expression" dxfId="226" priority="18">
      <formula>_xlfn.ISFORMULA(M45)=TRUE</formula>
    </cfRule>
  </conditionalFormatting>
  <conditionalFormatting sqref="P11">
    <cfRule type="expression" dxfId="225" priority="17">
      <formula>_xlfn.ISFORMULA(P11)=TRUE</formula>
    </cfRule>
  </conditionalFormatting>
  <conditionalFormatting sqref="N9">
    <cfRule type="expression" dxfId="224" priority="16">
      <formula>_xlfn.ISFORMULA(N9)=TRUE</formula>
    </cfRule>
  </conditionalFormatting>
  <conditionalFormatting sqref="N10">
    <cfRule type="expression" dxfId="223" priority="15">
      <formula>_xlfn.ISFORMULA(N10)=TRUE</formula>
    </cfRule>
  </conditionalFormatting>
  <conditionalFormatting sqref="M15:N21">
    <cfRule type="expression" dxfId="222" priority="14">
      <formula>_xlfn.ISFORMULA(M15)=TRUE</formula>
    </cfRule>
  </conditionalFormatting>
  <conditionalFormatting sqref="M14:N14">
    <cfRule type="expression" dxfId="221" priority="13">
      <formula>_xlfn.ISFORMULA(M14)=TRUE</formula>
    </cfRule>
  </conditionalFormatting>
  <conditionalFormatting sqref="M31:M32">
    <cfRule type="expression" dxfId="220" priority="12">
      <formula>_xlfn.ISFORMULA(M31)=TRUE</formula>
    </cfRule>
  </conditionalFormatting>
  <conditionalFormatting sqref="M30">
    <cfRule type="expression" dxfId="219" priority="11">
      <formula>_xlfn.ISFORMULA(M30)=TRUE</formula>
    </cfRule>
  </conditionalFormatting>
  <conditionalFormatting sqref="I30">
    <cfRule type="expression" dxfId="218" priority="10">
      <formula>_xlfn.ISFORMULA(I30)=TRUE</formula>
    </cfRule>
  </conditionalFormatting>
  <conditionalFormatting sqref="M13">
    <cfRule type="expression" dxfId="217" priority="9">
      <formula>_xlfn.ISFORMULA(M13)=TRUE</formula>
    </cfRule>
  </conditionalFormatting>
  <conditionalFormatting sqref="I13">
    <cfRule type="expression" dxfId="216" priority="8">
      <formula>_xlfn.ISFORMULA(I13)=TRUE</formula>
    </cfRule>
  </conditionalFormatting>
  <conditionalFormatting sqref="O9:P9">
    <cfRule type="expression" dxfId="215" priority="7">
      <formula>_xlfn.ISFORMULA(O9)=TRUE</formula>
    </cfRule>
  </conditionalFormatting>
  <conditionalFormatting sqref="O10:P10">
    <cfRule type="expression" dxfId="214" priority="6">
      <formula>_xlfn.ISFORMULA(O10)=TRUE</formula>
    </cfRule>
  </conditionalFormatting>
  <conditionalFormatting sqref="Q9">
    <cfRule type="expression" dxfId="213" priority="5">
      <formula>_xlfn.ISFORMULA(Q9)=TRUE</formula>
    </cfRule>
  </conditionalFormatting>
  <conditionalFormatting sqref="Q10">
    <cfRule type="expression" dxfId="212" priority="4">
      <formula>_xlfn.ISFORMULA(Q10)=TRUE</formula>
    </cfRule>
  </conditionalFormatting>
  <conditionalFormatting sqref="S34">
    <cfRule type="expression" dxfId="211" priority="2">
      <formula>_xlfn.ISFORMULA(S34)=TRUE</formula>
    </cfRule>
  </conditionalFormatting>
  <conditionalFormatting sqref="S35">
    <cfRule type="expression" dxfId="210" priority="1">
      <formula>_xlfn.ISFORMULA(S35)=TRUE</formula>
    </cfRule>
  </conditionalFormatting>
  <printOptions horizontalCentered="1"/>
  <pageMargins left="0.51181102362204722" right="0.11811023622047245" top="0.35433070866141736" bottom="0.35433070866141736" header="0.31496062992125984" footer="0.11811023622047245"/>
  <pageSetup paperSize="9" scale="45" orientation="portrait" r:id="rId1"/>
  <headerFooter scaleWithDoc="0">
    <oddFooter>&amp;R&amp;K00-044R5中層ZEH-M_ver.1.2</oddFooter>
  </headerFooter>
  <extLst>
    <ext xmlns:x14="http://schemas.microsoft.com/office/spreadsheetml/2009/9/main" uri="{78C0D931-6437-407d-A8EE-F0AAD7539E65}">
      <x14:conditionalFormattings>
        <x14:conditionalFormatting xmlns:xm="http://schemas.microsoft.com/office/excel/2006/main">
          <x14:cfRule type="expression" priority="3" id="{2AC0C280-F8DF-4804-AB3C-AD6A77E46599}">
            <xm:f>入力シート!$F$13="単年度事業"</xm:f>
            <x14:dxf>
              <fill>
                <patternFill>
                  <bgColor theme="0" tint="-0.499984740745262"/>
                </patternFill>
              </fill>
            </x14:dxf>
          </x14:cfRule>
          <xm:sqref>A2:S54</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EC6E8-AA92-4B2D-A7A8-E7681063C346}">
  <sheetPr>
    <pageSetUpPr fitToPage="1"/>
  </sheetPr>
  <dimension ref="A1:W53"/>
  <sheetViews>
    <sheetView showGridLines="0" view="pageBreakPreview" zoomScale="70" zoomScaleNormal="60" zoomScaleSheetLayoutView="70" workbookViewId="0"/>
  </sheetViews>
  <sheetFormatPr defaultColWidth="9" defaultRowHeight="21"/>
  <cols>
    <col min="1" max="1" width="2.625" style="5" customWidth="1"/>
    <col min="2" max="4" width="4.625" style="6" customWidth="1"/>
    <col min="5" max="6" width="8.625" style="6" customWidth="1"/>
    <col min="7" max="7" width="15.625" style="6" customWidth="1"/>
    <col min="8" max="8" width="10.625" style="222" customWidth="1"/>
    <col min="9" max="9" width="15.625" style="214" customWidth="1"/>
    <col min="10" max="10" width="4.625" style="222" customWidth="1"/>
    <col min="11" max="11" width="10.625" style="6" customWidth="1"/>
    <col min="12" max="12" width="4.625" style="222" customWidth="1"/>
    <col min="13" max="13" width="15.625" style="214" customWidth="1"/>
    <col min="14" max="14" width="4.625" style="222" customWidth="1"/>
    <col min="15" max="15" width="10.625" style="6" customWidth="1"/>
    <col min="16" max="16" width="4.625" style="222" customWidth="1"/>
    <col min="17" max="17" width="15.625" style="214" customWidth="1"/>
    <col min="18" max="18" width="4.625" style="222" customWidth="1"/>
    <col min="19" max="19" width="48.625" style="226" customWidth="1"/>
    <col min="20" max="20" width="9.25" style="251" bestFit="1" customWidth="1"/>
    <col min="21" max="21" width="25.625" style="6" customWidth="1"/>
    <col min="22" max="16384" width="9" style="6"/>
  </cols>
  <sheetData>
    <row r="1" spans="1:23" s="251" customFormat="1" ht="21" customHeight="1">
      <c r="A1" s="273" t="s">
        <v>179</v>
      </c>
      <c r="B1" s="273"/>
      <c r="C1" s="273"/>
      <c r="D1" s="273"/>
      <c r="E1" s="273"/>
      <c r="F1" s="273"/>
      <c r="G1" s="273"/>
      <c r="H1" s="273"/>
      <c r="I1" s="273"/>
      <c r="J1" s="273"/>
      <c r="K1" s="273"/>
      <c r="L1" s="273"/>
      <c r="M1" s="273"/>
      <c r="N1" s="273"/>
      <c r="O1" s="273"/>
      <c r="P1" s="273"/>
      <c r="Q1" s="273"/>
      <c r="R1" s="273"/>
      <c r="S1" s="273"/>
    </row>
    <row r="2" spans="1:23">
      <c r="A2" s="314"/>
      <c r="B2" s="1736" t="s">
        <v>971</v>
      </c>
      <c r="C2" s="1736"/>
      <c r="D2" s="1736"/>
      <c r="E2" s="1736"/>
      <c r="F2" s="1736"/>
      <c r="G2" s="1736"/>
      <c r="H2" s="315"/>
      <c r="I2" s="316"/>
      <c r="J2" s="315"/>
      <c r="K2" s="226"/>
      <c r="L2" s="315"/>
      <c r="M2" s="316"/>
      <c r="N2" s="315"/>
      <c r="O2" s="226"/>
      <c r="P2" s="315"/>
      <c r="Q2" s="316"/>
      <c r="R2" s="315"/>
      <c r="S2" s="223"/>
    </row>
    <row r="3" spans="1:23" s="224" customFormat="1" ht="13.5">
      <c r="A3" s="225"/>
      <c r="B3" s="225"/>
      <c r="C3" s="225"/>
      <c r="D3" s="225"/>
      <c r="E3" s="225"/>
      <c r="F3" s="225"/>
      <c r="G3" s="225"/>
      <c r="H3" s="317"/>
      <c r="I3" s="318"/>
      <c r="J3" s="317"/>
      <c r="K3" s="225"/>
      <c r="L3" s="317"/>
      <c r="M3" s="318"/>
      <c r="N3" s="317"/>
      <c r="O3" s="225"/>
      <c r="P3" s="317"/>
      <c r="Q3" s="318"/>
      <c r="R3" s="317"/>
      <c r="S3" s="225"/>
      <c r="T3" s="272"/>
    </row>
    <row r="4" spans="1:23" ht="30.75">
      <c r="A4" s="319"/>
      <c r="B4" s="1737" t="s">
        <v>180</v>
      </c>
      <c r="C4" s="1738"/>
      <c r="D4" s="1738"/>
      <c r="E4" s="1738"/>
      <c r="F4" s="1739"/>
      <c r="G4" s="1740" t="s">
        <v>332</v>
      </c>
      <c r="H4" s="1741"/>
      <c r="I4" s="316"/>
      <c r="J4" s="315"/>
      <c r="K4" s="226"/>
      <c r="L4" s="315"/>
      <c r="M4" s="316"/>
      <c r="N4" s="315"/>
      <c r="O4" s="226"/>
      <c r="P4" s="315"/>
      <c r="Q4" s="316"/>
      <c r="R4" s="315"/>
    </row>
    <row r="5" spans="1:23" s="224" customFormat="1" ht="8.1" customHeight="1">
      <c r="A5" s="225"/>
      <c r="B5" s="320"/>
      <c r="C5" s="320"/>
      <c r="D5" s="320"/>
      <c r="E5" s="320"/>
      <c r="F5" s="225"/>
      <c r="G5" s="225"/>
      <c r="H5" s="317"/>
      <c r="I5" s="318"/>
      <c r="J5" s="317"/>
      <c r="K5" s="225"/>
      <c r="L5" s="317"/>
      <c r="M5" s="318"/>
      <c r="N5" s="317"/>
      <c r="O5" s="225"/>
      <c r="P5" s="317"/>
      <c r="Q5" s="318"/>
      <c r="R5" s="317"/>
      <c r="S5" s="225"/>
      <c r="T5" s="272"/>
    </row>
    <row r="6" spans="1:23" ht="45" customHeight="1">
      <c r="A6" s="319"/>
      <c r="B6" s="1737" t="s">
        <v>181</v>
      </c>
      <c r="C6" s="1738"/>
      <c r="D6" s="1738"/>
      <c r="E6" s="1738"/>
      <c r="F6" s="1739"/>
      <c r="G6" s="1742" t="str">
        <f>'2.全体概要'!C7</f>
        <v/>
      </c>
      <c r="H6" s="1743"/>
      <c r="I6" s="1743"/>
      <c r="J6" s="1743"/>
      <c r="K6" s="1743"/>
      <c r="L6" s="1743"/>
      <c r="M6" s="1743"/>
      <c r="N6" s="1743"/>
      <c r="O6" s="1743"/>
      <c r="P6" s="1743"/>
      <c r="Q6" s="1743"/>
      <c r="R6" s="1743"/>
      <c r="S6" s="784" t="s">
        <v>763</v>
      </c>
      <c r="T6" s="273"/>
      <c r="U6" s="782"/>
      <c r="V6" s="782"/>
      <c r="W6" s="782"/>
    </row>
    <row r="7" spans="1:23" s="224" customFormat="1" ht="13.5">
      <c r="A7" s="225"/>
      <c r="B7" s="225"/>
      <c r="C7" s="225"/>
      <c r="D7" s="225"/>
      <c r="E7" s="225"/>
      <c r="F7" s="225"/>
      <c r="G7" s="225"/>
      <c r="H7" s="317"/>
      <c r="I7" s="318"/>
      <c r="J7" s="317"/>
      <c r="K7" s="225"/>
      <c r="L7" s="317"/>
      <c r="M7" s="318"/>
      <c r="N7" s="317"/>
      <c r="O7" s="225"/>
      <c r="P7" s="317"/>
      <c r="Q7" s="318"/>
      <c r="R7" s="317"/>
      <c r="S7" s="225"/>
      <c r="T7" s="272"/>
    </row>
    <row r="8" spans="1:23" ht="21" customHeight="1">
      <c r="A8" s="314"/>
      <c r="B8" s="1749" t="s">
        <v>205</v>
      </c>
      <c r="C8" s="1750"/>
      <c r="D8" s="1781" t="s">
        <v>182</v>
      </c>
      <c r="E8" s="1766"/>
      <c r="F8" s="1766"/>
      <c r="G8" s="1766"/>
      <c r="H8" s="1766"/>
      <c r="I8" s="1766"/>
      <c r="J8" s="1766"/>
      <c r="K8" s="1766"/>
      <c r="L8" s="1766"/>
      <c r="M8" s="1766"/>
      <c r="N8" s="1766"/>
      <c r="O8" s="1766"/>
      <c r="P8" s="1782"/>
      <c r="Q8" s="1766" t="s">
        <v>183</v>
      </c>
      <c r="R8" s="1766"/>
      <c r="S8" s="559" t="s">
        <v>184</v>
      </c>
    </row>
    <row r="9" spans="1:23" ht="28.5" customHeight="1">
      <c r="A9" s="322"/>
      <c r="B9" s="1751"/>
      <c r="C9" s="1752"/>
      <c r="D9" s="1795" t="s">
        <v>1028</v>
      </c>
      <c r="E9" s="1796"/>
      <c r="F9" s="1796"/>
      <c r="G9" s="1796"/>
      <c r="H9" s="1796"/>
      <c r="I9" s="1796"/>
      <c r="J9" s="1796"/>
      <c r="K9" s="1796"/>
      <c r="L9" s="1796"/>
      <c r="M9" s="1796"/>
      <c r="N9" s="560" t="s">
        <v>282</v>
      </c>
      <c r="O9" s="1838"/>
      <c r="P9" s="1839"/>
      <c r="Q9" s="1840"/>
      <c r="R9" s="1841"/>
      <c r="S9" s="564"/>
    </row>
    <row r="10" spans="1:23" ht="29.25" thickBot="1">
      <c r="A10" s="322"/>
      <c r="B10" s="1751"/>
      <c r="C10" s="1752"/>
      <c r="D10" s="1797" t="s">
        <v>597</v>
      </c>
      <c r="E10" s="1798"/>
      <c r="F10" s="1798"/>
      <c r="G10" s="1798"/>
      <c r="H10" s="1798"/>
      <c r="I10" s="1798"/>
      <c r="J10" s="1798"/>
      <c r="K10" s="1798"/>
      <c r="L10" s="1798"/>
      <c r="M10" s="1798"/>
      <c r="N10" s="565" t="s">
        <v>283</v>
      </c>
      <c r="O10" s="1838"/>
      <c r="P10" s="1842"/>
      <c r="Q10" s="1843"/>
      <c r="R10" s="1844"/>
      <c r="S10" s="568"/>
      <c r="T10" s="257"/>
    </row>
    <row r="11" spans="1:23" ht="29.25" thickTop="1">
      <c r="A11" s="322"/>
      <c r="B11" s="1753"/>
      <c r="C11" s="1754"/>
      <c r="D11" s="1734" t="s">
        <v>285</v>
      </c>
      <c r="E11" s="1735"/>
      <c r="F11" s="1735"/>
      <c r="G11" s="1735"/>
      <c r="H11" s="1735"/>
      <c r="I11" s="1735"/>
      <c r="J11" s="1735"/>
      <c r="K11" s="1735"/>
      <c r="L11" s="1735"/>
      <c r="M11" s="1735"/>
      <c r="N11" s="1735"/>
      <c r="O11" s="1735"/>
      <c r="P11" s="806" t="s">
        <v>323</v>
      </c>
      <c r="Q11" s="570">
        <f>Q9+Q10</f>
        <v>0</v>
      </c>
      <c r="R11" s="571" t="s">
        <v>129</v>
      </c>
      <c r="S11" s="572" t="s">
        <v>649</v>
      </c>
    </row>
    <row r="12" spans="1:23" ht="108" customHeight="1" thickBot="1">
      <c r="A12" s="322"/>
      <c r="B12" s="573" t="s">
        <v>334</v>
      </c>
      <c r="C12" s="1722" t="s">
        <v>185</v>
      </c>
      <c r="D12" s="1789" t="s">
        <v>186</v>
      </c>
      <c r="E12" s="1790"/>
      <c r="F12" s="1790"/>
      <c r="G12" s="1790"/>
      <c r="H12" s="574" t="s">
        <v>322</v>
      </c>
      <c r="I12" s="1799"/>
      <c r="J12" s="1800"/>
      <c r="K12" s="1800"/>
      <c r="L12" s="1800"/>
      <c r="M12" s="1800"/>
      <c r="N12" s="1800"/>
      <c r="O12" s="1800"/>
      <c r="P12" s="1801"/>
      <c r="Q12" s="567">
        <f>SUMIF('3.住戸情報入力'!O:O,G4,'3.住戸情報入力'!N:N)</f>
        <v>0</v>
      </c>
      <c r="R12" s="566" t="s">
        <v>129</v>
      </c>
      <c r="S12" s="575" t="s">
        <v>1030</v>
      </c>
    </row>
    <row r="13" spans="1:23" ht="28.5" customHeight="1" thickTop="1">
      <c r="A13" s="322"/>
      <c r="B13" s="1725" t="s">
        <v>187</v>
      </c>
      <c r="C13" s="1723"/>
      <c r="D13" s="1791" t="s">
        <v>188</v>
      </c>
      <c r="E13" s="1792"/>
      <c r="F13" s="1793"/>
      <c r="G13" s="1793"/>
      <c r="H13" s="1793"/>
      <c r="I13" s="1760" t="s">
        <v>697</v>
      </c>
      <c r="J13" s="1761"/>
      <c r="K13" s="1761"/>
      <c r="L13" s="1762"/>
      <c r="M13" s="1763" t="s">
        <v>698</v>
      </c>
      <c r="N13" s="1764"/>
      <c r="O13" s="1764"/>
      <c r="P13" s="1765"/>
      <c r="Q13" s="766"/>
      <c r="R13" s="767"/>
      <c r="S13" s="1759" t="s">
        <v>1030</v>
      </c>
    </row>
    <row r="14" spans="1:23" ht="28.5" customHeight="1">
      <c r="A14" s="322"/>
      <c r="B14" s="1726"/>
      <c r="C14" s="1723"/>
      <c r="D14" s="1791"/>
      <c r="E14" s="785" t="s">
        <v>598</v>
      </c>
      <c r="F14" s="786"/>
      <c r="G14" s="786"/>
      <c r="H14" s="786"/>
      <c r="I14" s="576">
        <v>150000</v>
      </c>
      <c r="J14" s="577" t="s">
        <v>696</v>
      </c>
      <c r="K14" s="578">
        <f>SUMIFS('3.住戸情報入力'!Q:Q,'3.住戸情報入力'!P:P,E14,'3.住戸情報入力'!R:R,$G$4)+SUMIFS('3.住戸情報入力'!T:T,'3.住戸情報入力'!S:S,E14,'3.住戸情報入力'!U:U,$G$4)</f>
        <v>0</v>
      </c>
      <c r="L14" s="581" t="s">
        <v>189</v>
      </c>
      <c r="M14" s="847">
        <v>120000</v>
      </c>
      <c r="N14" s="848" t="s">
        <v>696</v>
      </c>
      <c r="O14" s="578">
        <f>SUMIFS('3.住戸情報入力'!W:W,'3.住戸情報入力'!V:V,E14,'3.住戸情報入力'!X:X,$G$4)+SUMIFS('3.住戸情報入力'!Z:Z,'3.住戸情報入力'!Y:Y,E14,'3.住戸情報入力'!AA:AA,$G$4)</f>
        <v>0</v>
      </c>
      <c r="P14" s="581" t="s">
        <v>189</v>
      </c>
      <c r="Q14" s="583">
        <f>I14*K14+M14*O14</f>
        <v>0</v>
      </c>
      <c r="R14" s="581" t="s">
        <v>129</v>
      </c>
      <c r="S14" s="1745"/>
    </row>
    <row r="15" spans="1:23" ht="28.5">
      <c r="A15" s="322"/>
      <c r="B15" s="1726"/>
      <c r="C15" s="1723"/>
      <c r="D15" s="1757"/>
      <c r="E15" s="1755" t="s">
        <v>428</v>
      </c>
      <c r="F15" s="1756"/>
      <c r="G15" s="1756"/>
      <c r="H15" s="1756"/>
      <c r="I15" s="580">
        <v>160000</v>
      </c>
      <c r="J15" s="581" t="s">
        <v>129</v>
      </c>
      <c r="K15" s="582">
        <f>SUMIFS('3.住戸情報入力'!Q:Q,'3.住戸情報入力'!P:P,E15,'3.住戸情報入力'!R:R,$G$4)+SUMIFS('3.住戸情報入力'!T:T,'3.住戸情報入力'!S:S,E15,'3.住戸情報入力'!U:U,$G$4)</f>
        <v>0</v>
      </c>
      <c r="L15" s="581" t="s">
        <v>189</v>
      </c>
      <c r="M15" s="849">
        <v>130000</v>
      </c>
      <c r="N15" s="850" t="s">
        <v>129</v>
      </c>
      <c r="O15" s="582">
        <f>SUMIFS('3.住戸情報入力'!W:W,'3.住戸情報入力'!V:V,E15,'3.住戸情報入力'!X:X,$G$4)+SUMIFS('3.住戸情報入力'!Z:Z,'3.住戸情報入力'!Y:Y,E15,'3.住戸情報入力'!AA:AA,$G$4)</f>
        <v>0</v>
      </c>
      <c r="P15" s="581" t="s">
        <v>189</v>
      </c>
      <c r="Q15" s="583">
        <f t="shared" ref="Q15:Q20" si="0">I15*K15+M15*O15</f>
        <v>0</v>
      </c>
      <c r="R15" s="581" t="s">
        <v>129</v>
      </c>
      <c r="S15" s="1745"/>
    </row>
    <row r="16" spans="1:23" ht="28.5">
      <c r="A16" s="322"/>
      <c r="B16" s="1726"/>
      <c r="C16" s="1723"/>
      <c r="D16" s="1757"/>
      <c r="E16" s="1755" t="s">
        <v>429</v>
      </c>
      <c r="F16" s="1756"/>
      <c r="G16" s="1756"/>
      <c r="H16" s="1756"/>
      <c r="I16" s="580">
        <v>170000</v>
      </c>
      <c r="J16" s="581" t="s">
        <v>129</v>
      </c>
      <c r="K16" s="582">
        <f>SUMIFS('3.住戸情報入力'!Q:Q,'3.住戸情報入力'!P:P,E16,'3.住戸情報入力'!R:R,$G$4)+SUMIFS('3.住戸情報入力'!T:T,'3.住戸情報入力'!S:S,E16,'3.住戸情報入力'!U:U,$G$4)</f>
        <v>0</v>
      </c>
      <c r="L16" s="581" t="s">
        <v>189</v>
      </c>
      <c r="M16" s="849">
        <v>140000</v>
      </c>
      <c r="N16" s="850" t="s">
        <v>129</v>
      </c>
      <c r="O16" s="582">
        <f>SUMIFS('3.住戸情報入力'!W:W,'3.住戸情報入力'!V:V,E16,'3.住戸情報入力'!X:X,$G$4)+SUMIFS('3.住戸情報入力'!Z:Z,'3.住戸情報入力'!Y:Y,E16,'3.住戸情報入力'!AA:AA,$G$4)</f>
        <v>0</v>
      </c>
      <c r="P16" s="581" t="s">
        <v>189</v>
      </c>
      <c r="Q16" s="583">
        <f t="shared" si="0"/>
        <v>0</v>
      </c>
      <c r="R16" s="581" t="s">
        <v>129</v>
      </c>
      <c r="S16" s="1745"/>
    </row>
    <row r="17" spans="1:23" ht="28.5">
      <c r="A17" s="322"/>
      <c r="B17" s="1726"/>
      <c r="C17" s="1723"/>
      <c r="D17" s="1757"/>
      <c r="E17" s="1755" t="s">
        <v>430</v>
      </c>
      <c r="F17" s="1756"/>
      <c r="G17" s="1756"/>
      <c r="H17" s="1756"/>
      <c r="I17" s="580">
        <v>180000</v>
      </c>
      <c r="J17" s="581" t="s">
        <v>129</v>
      </c>
      <c r="K17" s="582">
        <f>SUMIFS('3.住戸情報入力'!Q:Q,'3.住戸情報入力'!P:P,E17,'3.住戸情報入力'!R:R,$G$4)+SUMIFS('3.住戸情報入力'!T:T,'3.住戸情報入力'!S:S,E17,'3.住戸情報入力'!U:U,$G$4)</f>
        <v>0</v>
      </c>
      <c r="L17" s="581" t="s">
        <v>189</v>
      </c>
      <c r="M17" s="849">
        <v>150000</v>
      </c>
      <c r="N17" s="850" t="s">
        <v>129</v>
      </c>
      <c r="O17" s="582">
        <f>SUMIFS('3.住戸情報入力'!W:W,'3.住戸情報入力'!V:V,E17,'3.住戸情報入力'!X:X,$G$4)+SUMIFS('3.住戸情報入力'!Z:Z,'3.住戸情報入力'!Y:Y,E17,'3.住戸情報入力'!AA:AA,$G$4)</f>
        <v>0</v>
      </c>
      <c r="P17" s="581" t="s">
        <v>189</v>
      </c>
      <c r="Q17" s="583">
        <f t="shared" si="0"/>
        <v>0</v>
      </c>
      <c r="R17" s="581" t="s">
        <v>129</v>
      </c>
      <c r="S17" s="1745"/>
    </row>
    <row r="18" spans="1:23" ht="28.5">
      <c r="A18" s="322"/>
      <c r="B18" s="1726"/>
      <c r="C18" s="1723"/>
      <c r="D18" s="1757"/>
      <c r="E18" s="1755" t="s">
        <v>431</v>
      </c>
      <c r="F18" s="1756"/>
      <c r="G18" s="1756"/>
      <c r="H18" s="1756"/>
      <c r="I18" s="580">
        <v>190000</v>
      </c>
      <c r="J18" s="581" t="s">
        <v>129</v>
      </c>
      <c r="K18" s="582">
        <f>SUMIFS('3.住戸情報入力'!Q:Q,'3.住戸情報入力'!P:P,E18,'3.住戸情報入力'!R:R,$G$4)+SUMIFS('3.住戸情報入力'!T:T,'3.住戸情報入力'!S:S,E18,'3.住戸情報入力'!U:U,$G$4)</f>
        <v>0</v>
      </c>
      <c r="L18" s="581" t="s">
        <v>189</v>
      </c>
      <c r="M18" s="849">
        <v>160000</v>
      </c>
      <c r="N18" s="850" t="s">
        <v>129</v>
      </c>
      <c r="O18" s="582">
        <f>SUMIFS('3.住戸情報入力'!W:W,'3.住戸情報入力'!V:V,E18,'3.住戸情報入力'!X:X,$G$4)+SUMIFS('3.住戸情報入力'!Z:Z,'3.住戸情報入力'!Y:Y,E18,'3.住戸情報入力'!AA:AA,$G$4)</f>
        <v>0</v>
      </c>
      <c r="P18" s="581" t="s">
        <v>189</v>
      </c>
      <c r="Q18" s="583">
        <f t="shared" si="0"/>
        <v>0</v>
      </c>
      <c r="R18" s="581" t="s">
        <v>129</v>
      </c>
      <c r="S18" s="1745"/>
    </row>
    <row r="19" spans="1:23" ht="28.5">
      <c r="A19" s="322"/>
      <c r="B19" s="1726"/>
      <c r="C19" s="1723"/>
      <c r="D19" s="1757"/>
      <c r="E19" s="1755" t="s">
        <v>432</v>
      </c>
      <c r="F19" s="1756"/>
      <c r="G19" s="1756"/>
      <c r="H19" s="1756"/>
      <c r="I19" s="580">
        <v>200000</v>
      </c>
      <c r="J19" s="581" t="s">
        <v>129</v>
      </c>
      <c r="K19" s="582">
        <f>SUMIFS('3.住戸情報入力'!Q:Q,'3.住戸情報入力'!P:P,E19,'3.住戸情報入力'!R:R,$G$4)+SUMIFS('3.住戸情報入力'!T:T,'3.住戸情報入力'!S:S,E19,'3.住戸情報入力'!U:U,$G$4)</f>
        <v>0</v>
      </c>
      <c r="L19" s="581" t="s">
        <v>189</v>
      </c>
      <c r="M19" s="849">
        <v>170000</v>
      </c>
      <c r="N19" s="850" t="s">
        <v>129</v>
      </c>
      <c r="O19" s="582">
        <f>SUMIFS('3.住戸情報入力'!W:W,'3.住戸情報入力'!V:V,E19,'3.住戸情報入力'!X:X,$G$4)+SUMIFS('3.住戸情報入力'!Z:Z,'3.住戸情報入力'!Y:Y,E19,'3.住戸情報入力'!AA:AA,$G$4)</f>
        <v>0</v>
      </c>
      <c r="P19" s="581" t="s">
        <v>189</v>
      </c>
      <c r="Q19" s="583">
        <f t="shared" si="0"/>
        <v>0</v>
      </c>
      <c r="R19" s="581" t="s">
        <v>129</v>
      </c>
      <c r="S19" s="1745"/>
    </row>
    <row r="20" spans="1:23" ht="28.5">
      <c r="A20" s="322"/>
      <c r="B20" s="1726"/>
      <c r="C20" s="1723"/>
      <c r="D20" s="1757"/>
      <c r="E20" s="1755" t="s">
        <v>433</v>
      </c>
      <c r="F20" s="1756"/>
      <c r="G20" s="1756"/>
      <c r="H20" s="1756"/>
      <c r="I20" s="580">
        <v>220000</v>
      </c>
      <c r="J20" s="581" t="s">
        <v>129</v>
      </c>
      <c r="K20" s="582">
        <f>SUMIFS('3.住戸情報入力'!Q:Q,'3.住戸情報入力'!P:P,E20,'3.住戸情報入力'!R:R,$G$4)+SUMIFS('3.住戸情報入力'!T:T,'3.住戸情報入力'!S:S,E20,'3.住戸情報入力'!U:U,$G$4)</f>
        <v>0</v>
      </c>
      <c r="L20" s="581" t="s">
        <v>189</v>
      </c>
      <c r="M20" s="849">
        <v>190000</v>
      </c>
      <c r="N20" s="850" t="s">
        <v>129</v>
      </c>
      <c r="O20" s="582">
        <f>SUMIFS('3.住戸情報入力'!W:W,'3.住戸情報入力'!V:V,E20,'3.住戸情報入力'!X:X,$G$4)+SUMIFS('3.住戸情報入力'!Z:Z,'3.住戸情報入力'!Y:Y,E20,'3.住戸情報入力'!AA:AA,$G$4)</f>
        <v>0</v>
      </c>
      <c r="P20" s="581" t="s">
        <v>189</v>
      </c>
      <c r="Q20" s="583">
        <f t="shared" si="0"/>
        <v>0</v>
      </c>
      <c r="R20" s="581" t="s">
        <v>129</v>
      </c>
      <c r="S20" s="1745"/>
    </row>
    <row r="21" spans="1:23" ht="29.25" thickBot="1">
      <c r="A21" s="322"/>
      <c r="B21" s="1726"/>
      <c r="C21" s="1723"/>
      <c r="D21" s="1758"/>
      <c r="E21" s="1794" t="s">
        <v>434</v>
      </c>
      <c r="F21" s="1770"/>
      <c r="G21" s="1770"/>
      <c r="H21" s="1770"/>
      <c r="I21" s="584">
        <v>240000</v>
      </c>
      <c r="J21" s="585" t="s">
        <v>129</v>
      </c>
      <c r="K21" s="586">
        <f>SUMIFS('3.住戸情報入力'!Q:Q,'3.住戸情報入力'!P:P,E21,'3.住戸情報入力'!R:R,$G$4)+SUMIFS('3.住戸情報入力'!T:T,'3.住戸情報入力'!S:S,E21,'3.住戸情報入力'!U:U,$G$4)</f>
        <v>0</v>
      </c>
      <c r="L21" s="585" t="s">
        <v>189</v>
      </c>
      <c r="M21" s="851">
        <v>200000</v>
      </c>
      <c r="N21" s="852" t="s">
        <v>129</v>
      </c>
      <c r="O21" s="586">
        <f>SUMIFS('3.住戸情報入力'!W:W,'3.住戸情報入力'!V:V,E21,'3.住戸情報入力'!X:X,$G$4)+SUMIFS('3.住戸情報入力'!Z:Z,'3.住戸情報入力'!Y:Y,E21,'3.住戸情報入力'!AA:AA,$G$4)</f>
        <v>0</v>
      </c>
      <c r="P21" s="585" t="s">
        <v>189</v>
      </c>
      <c r="Q21" s="587">
        <f>I21*K21+M21*O21</f>
        <v>0</v>
      </c>
      <c r="R21" s="585" t="s">
        <v>129</v>
      </c>
      <c r="S21" s="1746"/>
    </row>
    <row r="22" spans="1:23" s="251" customFormat="1" ht="29.25" thickTop="1">
      <c r="A22" s="322"/>
      <c r="B22" s="1726"/>
      <c r="C22" s="1723"/>
      <c r="D22" s="1734" t="s">
        <v>325</v>
      </c>
      <c r="E22" s="1735"/>
      <c r="F22" s="1735"/>
      <c r="G22" s="1735"/>
      <c r="H22" s="1735"/>
      <c r="I22" s="1735"/>
      <c r="J22" s="1735"/>
      <c r="K22" s="1735"/>
      <c r="L22" s="1735"/>
      <c r="M22" s="1735"/>
      <c r="N22" s="1735"/>
      <c r="O22" s="1735"/>
      <c r="P22" s="569" t="s">
        <v>316</v>
      </c>
      <c r="Q22" s="570">
        <f>SUM(Q14:Q21)</f>
        <v>0</v>
      </c>
      <c r="R22" s="571" t="s">
        <v>129</v>
      </c>
      <c r="S22" s="588"/>
      <c r="U22" s="6"/>
      <c r="V22" s="6"/>
      <c r="W22" s="6"/>
    </row>
    <row r="23" spans="1:23" s="257" customFormat="1" ht="27.75" customHeight="1">
      <c r="A23" s="323"/>
      <c r="B23" s="1726"/>
      <c r="C23" s="1723"/>
      <c r="D23" s="1747" t="s">
        <v>462</v>
      </c>
      <c r="E23" s="1728" t="s">
        <v>599</v>
      </c>
      <c r="F23" s="1729"/>
      <c r="G23" s="1729"/>
      <c r="H23" s="1729"/>
      <c r="I23" s="1729"/>
      <c r="J23" s="1729"/>
      <c r="K23" s="1729"/>
      <c r="L23" s="1730"/>
      <c r="M23" s="576">
        <v>340000</v>
      </c>
      <c r="N23" s="589" t="s">
        <v>129</v>
      </c>
      <c r="O23" s="590">
        <f>COUNTIFS('3.住戸情報入力'!AB:AB,E23,'3.住戸情報入力'!AC:AC,$G$4)</f>
        <v>0</v>
      </c>
      <c r="P23" s="591" t="s">
        <v>189</v>
      </c>
      <c r="Q23" s="592">
        <f>M23*O23</f>
        <v>0</v>
      </c>
      <c r="R23" s="591" t="s">
        <v>129</v>
      </c>
      <c r="S23" s="1744" t="s">
        <v>1030</v>
      </c>
      <c r="U23" s="755"/>
      <c r="V23" s="755"/>
      <c r="W23" s="755"/>
    </row>
    <row r="24" spans="1:23" s="257" customFormat="1" ht="27.75" customHeight="1">
      <c r="A24" s="323"/>
      <c r="B24" s="1726"/>
      <c r="C24" s="1723"/>
      <c r="D24" s="1748"/>
      <c r="E24" s="1783" t="s">
        <v>600</v>
      </c>
      <c r="F24" s="1784"/>
      <c r="G24" s="1784"/>
      <c r="H24" s="1784"/>
      <c r="I24" s="1784"/>
      <c r="J24" s="1784"/>
      <c r="K24" s="1784"/>
      <c r="L24" s="1785"/>
      <c r="M24" s="580">
        <v>430000</v>
      </c>
      <c r="N24" s="591" t="s">
        <v>129</v>
      </c>
      <c r="O24" s="593">
        <f>COUNTIFS('3.住戸情報入力'!AB:AB,E24,'3.住戸情報入力'!AC:AC,$G$4)</f>
        <v>0</v>
      </c>
      <c r="P24" s="591" t="s">
        <v>189</v>
      </c>
      <c r="Q24" s="592">
        <f t="shared" ref="Q24:Q26" si="1">M24*O24</f>
        <v>0</v>
      </c>
      <c r="R24" s="591" t="s">
        <v>129</v>
      </c>
      <c r="S24" s="1745"/>
      <c r="U24" s="755"/>
      <c r="V24" s="755"/>
      <c r="W24" s="755"/>
    </row>
    <row r="25" spans="1:23" s="257" customFormat="1" ht="27.75" customHeight="1">
      <c r="A25" s="323"/>
      <c r="B25" s="1726"/>
      <c r="C25" s="1723"/>
      <c r="D25" s="1748"/>
      <c r="E25" s="1783" t="s">
        <v>601</v>
      </c>
      <c r="F25" s="1784"/>
      <c r="G25" s="1784"/>
      <c r="H25" s="1784"/>
      <c r="I25" s="1784"/>
      <c r="J25" s="1784"/>
      <c r="K25" s="1784"/>
      <c r="L25" s="1785"/>
      <c r="M25" s="580">
        <v>480000</v>
      </c>
      <c r="N25" s="591" t="s">
        <v>129</v>
      </c>
      <c r="O25" s="582">
        <f>COUNTIFS('3.住戸情報入力'!AB:AB,E25,'3.住戸情報入力'!AC:AC,$G$4)</f>
        <v>0</v>
      </c>
      <c r="P25" s="591" t="s">
        <v>189</v>
      </c>
      <c r="Q25" s="592">
        <f t="shared" si="1"/>
        <v>0</v>
      </c>
      <c r="R25" s="591" t="s">
        <v>129</v>
      </c>
      <c r="S25" s="1745"/>
      <c r="U25" s="755"/>
      <c r="V25" s="755"/>
      <c r="W25" s="755"/>
    </row>
    <row r="26" spans="1:23" s="257" customFormat="1" ht="27.75" customHeight="1" thickBot="1">
      <c r="A26" s="323"/>
      <c r="B26" s="1726"/>
      <c r="C26" s="1723"/>
      <c r="D26" s="1748"/>
      <c r="E26" s="1786" t="s">
        <v>435</v>
      </c>
      <c r="F26" s="1787"/>
      <c r="G26" s="1787"/>
      <c r="H26" s="1787"/>
      <c r="I26" s="1787"/>
      <c r="J26" s="1787"/>
      <c r="K26" s="1787"/>
      <c r="L26" s="1788"/>
      <c r="M26" s="594">
        <v>670000</v>
      </c>
      <c r="N26" s="595" t="s">
        <v>129</v>
      </c>
      <c r="O26" s="596">
        <f>COUNTIFS('3.住戸情報入力'!AB:AB,E26,'3.住戸情報入力'!AC:AC,$G$4)</f>
        <v>0</v>
      </c>
      <c r="P26" s="597" t="s">
        <v>189</v>
      </c>
      <c r="Q26" s="598">
        <f t="shared" si="1"/>
        <v>0</v>
      </c>
      <c r="R26" s="597" t="s">
        <v>129</v>
      </c>
      <c r="S26" s="1746"/>
      <c r="U26" s="755"/>
      <c r="V26" s="755"/>
      <c r="W26" s="755"/>
    </row>
    <row r="27" spans="1:23" s="257" customFormat="1" ht="27.75" customHeight="1" thickTop="1">
      <c r="A27" s="323"/>
      <c r="B27" s="1726"/>
      <c r="C27" s="1723"/>
      <c r="D27" s="1767" t="s">
        <v>325</v>
      </c>
      <c r="E27" s="1768"/>
      <c r="F27" s="1768"/>
      <c r="G27" s="1768"/>
      <c r="H27" s="1768"/>
      <c r="I27" s="1768"/>
      <c r="J27" s="1768"/>
      <c r="K27" s="1768"/>
      <c r="L27" s="599" t="s">
        <v>317</v>
      </c>
      <c r="M27" s="801"/>
      <c r="N27" s="802"/>
      <c r="O27" s="802"/>
      <c r="P27" s="599" t="s">
        <v>317</v>
      </c>
      <c r="Q27" s="600">
        <f>SUM(Q23:Q26)</f>
        <v>0</v>
      </c>
      <c r="R27" s="601" t="s">
        <v>129</v>
      </c>
      <c r="S27" s="602"/>
      <c r="U27" s="755"/>
      <c r="V27" s="755"/>
      <c r="W27" s="755"/>
    </row>
    <row r="28" spans="1:23" s="251" customFormat="1" ht="28.5" customHeight="1">
      <c r="A28" s="322"/>
      <c r="B28" s="1726"/>
      <c r="C28" s="1723"/>
      <c r="D28" s="1757" t="s">
        <v>190</v>
      </c>
      <c r="E28" s="1795" t="s">
        <v>556</v>
      </c>
      <c r="F28" s="1796"/>
      <c r="G28" s="1796"/>
      <c r="H28" s="1796"/>
      <c r="I28" s="1796"/>
      <c r="J28" s="1796"/>
      <c r="K28" s="1796"/>
      <c r="L28" s="1802"/>
      <c r="M28" s="603">
        <v>100000</v>
      </c>
      <c r="N28" s="562" t="s">
        <v>129</v>
      </c>
      <c r="O28" s="604">
        <f>COUNTIFS('3.住戸情報入力'!AD:AD,E28,'3.住戸情報入力'!AE:AE,$G$4)+COUNTIFS('3.住戸情報入力'!AF:AF,E28,'3.住戸情報入力'!AG:AG,$G$4)</f>
        <v>0</v>
      </c>
      <c r="P28" s="562" t="s">
        <v>189</v>
      </c>
      <c r="Q28" s="563">
        <f>M28*O28</f>
        <v>0</v>
      </c>
      <c r="R28" s="562" t="s">
        <v>129</v>
      </c>
      <c r="S28" s="1744" t="s">
        <v>1030</v>
      </c>
      <c r="U28" s="6"/>
      <c r="V28" s="6"/>
      <c r="W28" s="6"/>
    </row>
    <row r="29" spans="1:23" s="257" customFormat="1" ht="27.75" customHeight="1">
      <c r="A29" s="323"/>
      <c r="B29" s="1726"/>
      <c r="C29" s="1723"/>
      <c r="D29" s="1757"/>
      <c r="E29" s="1795" t="s">
        <v>1050</v>
      </c>
      <c r="F29" s="1796"/>
      <c r="G29" s="1796"/>
      <c r="H29" s="1796"/>
      <c r="I29" s="1796"/>
      <c r="J29" s="1796"/>
      <c r="K29" s="1796"/>
      <c r="L29" s="1802"/>
      <c r="M29" s="605">
        <v>380000</v>
      </c>
      <c r="N29" s="601" t="s">
        <v>129</v>
      </c>
      <c r="O29" s="604">
        <f>COUNTIFS('3.住戸情報入力'!AD:AD,E29,'3.住戸情報入力'!AE:AE,$G$4)+COUNTIFS('3.住戸情報入力'!AF:AF,E29,'3.住戸情報入力'!AG:AG,$G$4)</f>
        <v>0</v>
      </c>
      <c r="P29" s="601" t="s">
        <v>189</v>
      </c>
      <c r="Q29" s="600">
        <f>M29*O29</f>
        <v>0</v>
      </c>
      <c r="R29" s="601" t="s">
        <v>129</v>
      </c>
      <c r="S29" s="1745"/>
      <c r="U29" s="755"/>
      <c r="V29" s="755"/>
      <c r="W29" s="755"/>
    </row>
    <row r="30" spans="1:23" s="257" customFormat="1" ht="27.75" customHeight="1">
      <c r="A30" s="323"/>
      <c r="B30" s="1726"/>
      <c r="C30" s="1723"/>
      <c r="D30" s="1757"/>
      <c r="E30" s="1809" t="s">
        <v>557</v>
      </c>
      <c r="F30" s="1810"/>
      <c r="G30" s="768"/>
      <c r="H30" s="768"/>
      <c r="I30" s="1803" t="s">
        <v>697</v>
      </c>
      <c r="J30" s="1804"/>
      <c r="K30" s="1804"/>
      <c r="L30" s="1805"/>
      <c r="M30" s="1806" t="s">
        <v>698</v>
      </c>
      <c r="N30" s="1807"/>
      <c r="O30" s="1807"/>
      <c r="P30" s="1808"/>
      <c r="Q30" s="769"/>
      <c r="R30" s="770"/>
      <c r="S30" s="1745"/>
      <c r="U30" s="755"/>
      <c r="V30" s="755"/>
      <c r="W30" s="755"/>
    </row>
    <row r="31" spans="1:23" s="251" customFormat="1" ht="27.95" customHeight="1">
      <c r="A31" s="322"/>
      <c r="B31" s="1726"/>
      <c r="C31" s="1723"/>
      <c r="D31" s="1757"/>
      <c r="E31" s="1811"/>
      <c r="F31" s="1812"/>
      <c r="G31" s="1755" t="s">
        <v>436</v>
      </c>
      <c r="H31" s="1769"/>
      <c r="I31" s="576">
        <v>460000</v>
      </c>
      <c r="J31" s="577" t="s">
        <v>129</v>
      </c>
      <c r="K31" s="578">
        <f>COUNTIFS('3.住戸情報入力'!AD:AD,"エアコン*"&amp;G31,'3.住戸情報入力'!AE:AE,$G$4)</f>
        <v>0</v>
      </c>
      <c r="L31" s="577" t="s">
        <v>189</v>
      </c>
      <c r="M31" s="847">
        <v>430000</v>
      </c>
      <c r="N31" s="577" t="s">
        <v>129</v>
      </c>
      <c r="O31" s="578">
        <f>COUNTIFS('3.住戸情報入力'!AF:AF,"エアコン*"&amp;G31,'3.住戸情報入力'!AG:AG,$G$4)</f>
        <v>0</v>
      </c>
      <c r="P31" s="577" t="s">
        <v>189</v>
      </c>
      <c r="Q31" s="803">
        <f>I31*K31+M31*O31</f>
        <v>0</v>
      </c>
      <c r="R31" s="581" t="s">
        <v>129</v>
      </c>
      <c r="S31" s="1745"/>
      <c r="U31" s="6"/>
      <c r="V31" s="6"/>
      <c r="W31" s="6"/>
    </row>
    <row r="32" spans="1:23" s="251" customFormat="1" ht="29.25" thickBot="1">
      <c r="A32" s="322"/>
      <c r="B32" s="1726"/>
      <c r="C32" s="1723"/>
      <c r="D32" s="1758"/>
      <c r="E32" s="1813"/>
      <c r="F32" s="1814"/>
      <c r="G32" s="1770" t="s">
        <v>435</v>
      </c>
      <c r="H32" s="1770"/>
      <c r="I32" s="584">
        <v>530000</v>
      </c>
      <c r="J32" s="585" t="s">
        <v>129</v>
      </c>
      <c r="K32" s="586">
        <f>COUNTIFS('3.住戸情報入力'!AD:AD,"エアコン*"&amp;G32,'3.住戸情報入力'!AE:AE,$G$4)</f>
        <v>0</v>
      </c>
      <c r="L32" s="585" t="s">
        <v>189</v>
      </c>
      <c r="M32" s="851">
        <v>500000</v>
      </c>
      <c r="N32" s="585" t="s">
        <v>129</v>
      </c>
      <c r="O32" s="586">
        <f>COUNTIFS('3.住戸情報入力'!AF:AF,"エアコン*"&amp;G32,'3.住戸情報入力'!AG:AG,$G$4)</f>
        <v>0</v>
      </c>
      <c r="P32" s="585" t="s">
        <v>189</v>
      </c>
      <c r="Q32" s="587">
        <f>I32*K32+M32*O32</f>
        <v>0</v>
      </c>
      <c r="R32" s="585" t="s">
        <v>129</v>
      </c>
      <c r="S32" s="1746"/>
      <c r="U32" s="6"/>
      <c r="V32" s="6"/>
      <c r="W32" s="6"/>
    </row>
    <row r="33" spans="1:23" s="251" customFormat="1" ht="30" thickTop="1" thickBot="1">
      <c r="A33" s="322"/>
      <c r="B33" s="1726"/>
      <c r="C33" s="1723"/>
      <c r="D33" s="1815" t="s">
        <v>325</v>
      </c>
      <c r="E33" s="1816"/>
      <c r="F33" s="1816"/>
      <c r="G33" s="1816"/>
      <c r="H33" s="1816"/>
      <c r="I33" s="1816"/>
      <c r="J33" s="1816"/>
      <c r="K33" s="1816"/>
      <c r="L33" s="1816"/>
      <c r="M33" s="1816"/>
      <c r="N33" s="1816"/>
      <c r="O33" s="1816"/>
      <c r="P33" s="608" t="s">
        <v>318</v>
      </c>
      <c r="Q33" s="609">
        <f>SUM(Q28:Q32)</f>
        <v>0</v>
      </c>
      <c r="R33" s="610" t="s">
        <v>129</v>
      </c>
      <c r="S33" s="611"/>
      <c r="U33" s="782"/>
      <c r="V33" s="6"/>
      <c r="W33" s="6"/>
    </row>
    <row r="34" spans="1:23" s="257" customFormat="1" ht="27.75" customHeight="1" thickTop="1" thickBot="1">
      <c r="A34" s="323"/>
      <c r="B34" s="1726"/>
      <c r="C34" s="1723"/>
      <c r="D34" s="1817" t="s">
        <v>554</v>
      </c>
      <c r="E34" s="1818"/>
      <c r="F34" s="1818"/>
      <c r="G34" s="1818"/>
      <c r="H34" s="1818"/>
      <c r="I34" s="1818"/>
      <c r="J34" s="1818"/>
      <c r="K34" s="1818"/>
      <c r="L34" s="1818"/>
      <c r="M34" s="1818"/>
      <c r="N34" s="1819"/>
      <c r="O34" s="612" t="s">
        <v>491</v>
      </c>
      <c r="P34" s="613" t="s">
        <v>492</v>
      </c>
      <c r="Q34" s="614">
        <f>65000*SUMIFS('3.住戸情報入力'!AS:AS,'3.住戸情報入力'!AR:AR,"2.6ｋＷ未満",'3.住戸情報入力'!AT:AT,$G$4)+80000*SUMIFS('3.住戸情報入力'!AS:AS,'3.住戸情報入力'!AR:AR,"2.6ｋＷ以上",'3.住戸情報入力'!AT:AT,$G$4)</f>
        <v>0</v>
      </c>
      <c r="R34" s="615" t="s">
        <v>129</v>
      </c>
      <c r="S34" s="575" t="s">
        <v>1030</v>
      </c>
      <c r="U34" s="755"/>
      <c r="V34" s="755"/>
      <c r="W34" s="755"/>
    </row>
    <row r="35" spans="1:23" s="257" customFormat="1" ht="27.75" customHeight="1" thickTop="1" thickBot="1">
      <c r="A35" s="323"/>
      <c r="B35" s="1726"/>
      <c r="C35" s="1723"/>
      <c r="D35" s="1817" t="s">
        <v>555</v>
      </c>
      <c r="E35" s="1818"/>
      <c r="F35" s="1818"/>
      <c r="G35" s="1818"/>
      <c r="H35" s="1818"/>
      <c r="I35" s="1818"/>
      <c r="J35" s="1818"/>
      <c r="K35" s="1818"/>
      <c r="L35" s="1818"/>
      <c r="M35" s="1818"/>
      <c r="N35" s="1819"/>
      <c r="O35" s="616" t="s">
        <v>491</v>
      </c>
      <c r="P35" s="617" t="s">
        <v>552</v>
      </c>
      <c r="Q35" s="618">
        <f>SUMIFS('3.住戸情報入力'!AV:AV,'3.住戸情報入力'!AW:AW,$G$4)</f>
        <v>0</v>
      </c>
      <c r="R35" s="619" t="s">
        <v>129</v>
      </c>
      <c r="S35" s="575" t="s">
        <v>1030</v>
      </c>
      <c r="U35" s="755"/>
      <c r="V35" s="755"/>
      <c r="W35" s="755"/>
    </row>
    <row r="36" spans="1:23" s="257" customFormat="1" ht="27.75" customHeight="1" thickTop="1">
      <c r="A36" s="323"/>
      <c r="B36" s="1726"/>
      <c r="C36" s="1723"/>
      <c r="D36" s="1828" t="s">
        <v>191</v>
      </c>
      <c r="E36" s="1774" t="s">
        <v>650</v>
      </c>
      <c r="F36" s="1775"/>
      <c r="G36" s="1775"/>
      <c r="H36" s="1775"/>
      <c r="I36" s="790"/>
      <c r="J36" s="795"/>
      <c r="K36" s="792"/>
      <c r="L36" s="799"/>
      <c r="M36" s="790">
        <v>300000</v>
      </c>
      <c r="N36" s="589" t="s">
        <v>129</v>
      </c>
      <c r="O36" s="578">
        <f>COUNTIFS('3.住戸情報入力'!AJ:AJ,E36,'3.住戸情報入力'!AK:AK,$G$4)</f>
        <v>0</v>
      </c>
      <c r="P36" s="589" t="s">
        <v>189</v>
      </c>
      <c r="Q36" s="620">
        <f>M36*O36</f>
        <v>0</v>
      </c>
      <c r="R36" s="589" t="s">
        <v>129</v>
      </c>
      <c r="S36" s="1773" t="s">
        <v>1030</v>
      </c>
      <c r="U36" s="755"/>
    </row>
    <row r="37" spans="1:23" s="257" customFormat="1" ht="27.75" customHeight="1">
      <c r="A37" s="323"/>
      <c r="B37" s="1726"/>
      <c r="C37" s="1723"/>
      <c r="D37" s="1723"/>
      <c r="E37" s="1776" t="s">
        <v>651</v>
      </c>
      <c r="F37" s="1777"/>
      <c r="G37" s="1777"/>
      <c r="H37" s="791" t="s">
        <v>463</v>
      </c>
      <c r="I37" s="788"/>
      <c r="J37" s="796"/>
      <c r="K37" s="792"/>
      <c r="L37" s="591"/>
      <c r="M37" s="788">
        <v>140000</v>
      </c>
      <c r="N37" s="591" t="s">
        <v>129</v>
      </c>
      <c r="O37" s="578">
        <f>COUNTIFS('3.住戸情報入力'!AJ:AJ,"ガス潜熱回収型給湯機（エコジョーズ等）20号以下",'3.住戸情報入力'!AK:AK,$G$4)</f>
        <v>0</v>
      </c>
      <c r="P37" s="591" t="s">
        <v>189</v>
      </c>
      <c r="Q37" s="592">
        <f t="shared" ref="Q37:Q42" si="2">M37*O37</f>
        <v>0</v>
      </c>
      <c r="R37" s="591" t="s">
        <v>129</v>
      </c>
      <c r="S37" s="1773"/>
      <c r="U37" s="393"/>
    </row>
    <row r="38" spans="1:23" s="257" customFormat="1" ht="27.75" customHeight="1">
      <c r="A38" s="323"/>
      <c r="B38" s="1726"/>
      <c r="C38" s="1723"/>
      <c r="D38" s="1723"/>
      <c r="E38" s="1774"/>
      <c r="F38" s="1775"/>
      <c r="G38" s="1775"/>
      <c r="H38" s="791" t="s">
        <v>464</v>
      </c>
      <c r="I38" s="788"/>
      <c r="J38" s="796"/>
      <c r="K38" s="792"/>
      <c r="L38" s="591"/>
      <c r="M38" s="788">
        <v>160000</v>
      </c>
      <c r="N38" s="591" t="s">
        <v>129</v>
      </c>
      <c r="O38" s="578">
        <f>COUNTIFS('3.住戸情報入力'!AJ:AJ,"ガス潜熱回収型給湯機（エコジョーズ等）24号",'3.住戸情報入力'!AK:AK,$G$4)</f>
        <v>0</v>
      </c>
      <c r="P38" s="591" t="s">
        <v>189</v>
      </c>
      <c r="Q38" s="592">
        <f t="shared" si="2"/>
        <v>0</v>
      </c>
      <c r="R38" s="591" t="s">
        <v>129</v>
      </c>
      <c r="S38" s="1773"/>
      <c r="U38" s="755"/>
      <c r="V38" s="755"/>
      <c r="W38" s="755"/>
    </row>
    <row r="39" spans="1:23" s="251" customFormat="1" ht="28.5">
      <c r="A39" s="322"/>
      <c r="B39" s="1726"/>
      <c r="C39" s="1723"/>
      <c r="D39" s="1723"/>
      <c r="E39" s="1755" t="s">
        <v>192</v>
      </c>
      <c r="F39" s="1756"/>
      <c r="G39" s="1756"/>
      <c r="H39" s="1756"/>
      <c r="I39" s="788"/>
      <c r="J39" s="797"/>
      <c r="K39" s="793"/>
      <c r="L39" s="581"/>
      <c r="M39" s="788">
        <v>400000</v>
      </c>
      <c r="N39" s="581" t="s">
        <v>129</v>
      </c>
      <c r="O39" s="582">
        <f>COUNTIFS('3.住戸情報入力'!AJ:AJ,E39,'3.住戸情報入力'!AK:AK,$G$4)</f>
        <v>0</v>
      </c>
      <c r="P39" s="581" t="s">
        <v>189</v>
      </c>
      <c r="Q39" s="583">
        <f t="shared" si="2"/>
        <v>0</v>
      </c>
      <c r="R39" s="581" t="s">
        <v>129</v>
      </c>
      <c r="S39" s="1773"/>
      <c r="U39" s="6"/>
      <c r="V39" s="6"/>
      <c r="W39" s="6"/>
    </row>
    <row r="40" spans="1:23" s="251" customFormat="1" ht="28.5">
      <c r="A40" s="322"/>
      <c r="B40" s="1726"/>
      <c r="C40" s="1723"/>
      <c r="D40" s="1723"/>
      <c r="E40" s="1755" t="s">
        <v>594</v>
      </c>
      <c r="F40" s="1756"/>
      <c r="G40" s="1756"/>
      <c r="H40" s="1756"/>
      <c r="I40" s="788"/>
      <c r="J40" s="797"/>
      <c r="K40" s="793"/>
      <c r="L40" s="581"/>
      <c r="M40" s="788">
        <v>1000000</v>
      </c>
      <c r="N40" s="581" t="s">
        <v>129</v>
      </c>
      <c r="O40" s="582">
        <f>COUNTIFS('3.住戸情報入力'!AJ:AJ,E40,'3.住戸情報入力'!AK:AK,$G$4)</f>
        <v>0</v>
      </c>
      <c r="P40" s="581" t="s">
        <v>189</v>
      </c>
      <c r="Q40" s="583">
        <f t="shared" si="2"/>
        <v>0</v>
      </c>
      <c r="R40" s="581" t="s">
        <v>129</v>
      </c>
      <c r="S40" s="1773"/>
      <c r="U40" s="6"/>
      <c r="V40" s="6"/>
      <c r="W40" s="6"/>
    </row>
    <row r="41" spans="1:23" s="251" customFormat="1" ht="28.5">
      <c r="A41" s="322"/>
      <c r="B41" s="1726"/>
      <c r="C41" s="1723"/>
      <c r="D41" s="1723"/>
      <c r="E41" s="1755" t="s">
        <v>595</v>
      </c>
      <c r="F41" s="1756"/>
      <c r="G41" s="1756"/>
      <c r="H41" s="1756"/>
      <c r="I41" s="788"/>
      <c r="J41" s="797"/>
      <c r="K41" s="793"/>
      <c r="L41" s="581"/>
      <c r="M41" s="788">
        <v>1230000</v>
      </c>
      <c r="N41" s="581" t="s">
        <v>129</v>
      </c>
      <c r="O41" s="582">
        <f>COUNTIFS('3.住戸情報入力'!AJ:AJ,E41,'3.住戸情報入力'!AK:AK,$G$4)</f>
        <v>0</v>
      </c>
      <c r="P41" s="581" t="s">
        <v>189</v>
      </c>
      <c r="Q41" s="583">
        <f t="shared" si="2"/>
        <v>0</v>
      </c>
      <c r="R41" s="581" t="s">
        <v>129</v>
      </c>
      <c r="S41" s="1773"/>
      <c r="U41" s="6"/>
      <c r="V41" s="6"/>
      <c r="W41" s="6"/>
    </row>
    <row r="42" spans="1:23" s="251" customFormat="1" ht="28.5">
      <c r="A42" s="322"/>
      <c r="B42" s="1726"/>
      <c r="C42" s="1723"/>
      <c r="D42" s="1829"/>
      <c r="E42" s="1771" t="s">
        <v>596</v>
      </c>
      <c r="F42" s="1772"/>
      <c r="G42" s="1772"/>
      <c r="H42" s="1772"/>
      <c r="I42" s="789"/>
      <c r="J42" s="798"/>
      <c r="K42" s="794"/>
      <c r="L42" s="621"/>
      <c r="M42" s="789">
        <v>990000</v>
      </c>
      <c r="N42" s="621" t="s">
        <v>129</v>
      </c>
      <c r="O42" s="622">
        <f>COUNTIFS('3.住戸情報入力'!AJ:AJ,E42,'3.住戸情報入力'!AK:AK,$G$4)</f>
        <v>0</v>
      </c>
      <c r="P42" s="621" t="s">
        <v>189</v>
      </c>
      <c r="Q42" s="623">
        <f t="shared" si="2"/>
        <v>0</v>
      </c>
      <c r="R42" s="621" t="s">
        <v>129</v>
      </c>
      <c r="S42" s="1773"/>
      <c r="U42" s="6"/>
      <c r="V42" s="6"/>
      <c r="W42" s="6"/>
    </row>
    <row r="43" spans="1:23" s="257" customFormat="1" ht="27.75" customHeight="1">
      <c r="A43" s="323"/>
      <c r="B43" s="1726"/>
      <c r="C43" s="1723"/>
      <c r="D43" s="1826" t="s">
        <v>325</v>
      </c>
      <c r="E43" s="1827"/>
      <c r="F43" s="1827"/>
      <c r="G43" s="1827"/>
      <c r="H43" s="1827"/>
      <c r="I43" s="1827"/>
      <c r="J43" s="1827"/>
      <c r="K43" s="1827"/>
      <c r="L43" s="1827"/>
      <c r="M43" s="1827"/>
      <c r="N43" s="1827"/>
      <c r="O43" s="1827"/>
      <c r="P43" s="599" t="s">
        <v>324</v>
      </c>
      <c r="Q43" s="600">
        <f>SUM(Q36:Q42)</f>
        <v>0</v>
      </c>
      <c r="R43" s="601" t="s">
        <v>129</v>
      </c>
      <c r="S43" s="624"/>
      <c r="U43" s="755"/>
      <c r="V43" s="755"/>
      <c r="W43" s="755"/>
    </row>
    <row r="44" spans="1:23" s="257" customFormat="1" ht="27.75" customHeight="1">
      <c r="A44" s="323"/>
      <c r="B44" s="1726"/>
      <c r="C44" s="1723"/>
      <c r="D44" s="1820" t="s">
        <v>659</v>
      </c>
      <c r="E44" s="1821"/>
      <c r="F44" s="1821"/>
      <c r="G44" s="1821"/>
      <c r="H44" s="1821"/>
      <c r="I44" s="1821"/>
      <c r="J44" s="1821"/>
      <c r="K44" s="1821"/>
      <c r="L44" s="1821"/>
      <c r="M44" s="1821"/>
      <c r="N44" s="1821"/>
      <c r="O44" s="1821"/>
      <c r="P44" s="1822"/>
      <c r="Q44" s="625">
        <f>80000*COUNTIFS('3.住戸情報入力'!AH:AH,"ダクト式第三種換気",'3.住戸情報入力'!AI:AI,$G$4)+120000*COUNTIFS('3.住戸情報入力'!AH:AH,"ダクト式第一種換気",'3.住戸情報入力'!AI:AI,$G$4)+160000*COUNTIFS('3.住戸情報入力'!AH:AH,"ダクト式第一種換気（熱交換有り）",'3.住戸情報入力'!AI:AI,$G$4)</f>
        <v>0</v>
      </c>
      <c r="R44" s="626" t="s">
        <v>129</v>
      </c>
      <c r="S44" s="1778" t="s">
        <v>1030</v>
      </c>
      <c r="U44" s="755"/>
      <c r="V44" s="755"/>
      <c r="W44" s="755"/>
    </row>
    <row r="45" spans="1:23" s="257" customFormat="1" ht="28.5">
      <c r="A45" s="323"/>
      <c r="B45" s="1726"/>
      <c r="C45" s="1723"/>
      <c r="D45" s="1820" t="s">
        <v>660</v>
      </c>
      <c r="E45" s="1821"/>
      <c r="F45" s="1821"/>
      <c r="G45" s="1821"/>
      <c r="H45" s="1821"/>
      <c r="I45" s="1821"/>
      <c r="J45" s="1821"/>
      <c r="K45" s="1821"/>
      <c r="L45" s="1822"/>
      <c r="M45" s="580">
        <v>8000</v>
      </c>
      <c r="N45" s="591" t="s">
        <v>129</v>
      </c>
      <c r="O45" s="578">
        <f>SUMIFS('3.住戸情報入力'!AL:AL,'3.住戸情報入力'!AM:AM,$G$4)</f>
        <v>0</v>
      </c>
      <c r="P45" s="591" t="s">
        <v>189</v>
      </c>
      <c r="Q45" s="625">
        <f>M45*O45</f>
        <v>0</v>
      </c>
      <c r="R45" s="627" t="s">
        <v>129</v>
      </c>
      <c r="S45" s="1779"/>
      <c r="U45" s="755"/>
      <c r="V45" s="755"/>
      <c r="W45" s="755"/>
    </row>
    <row r="46" spans="1:23" s="257" customFormat="1" ht="27.75" customHeight="1">
      <c r="A46" s="323"/>
      <c r="B46" s="1726"/>
      <c r="C46" s="1723"/>
      <c r="D46" s="1728" t="s">
        <v>1048</v>
      </c>
      <c r="E46" s="1729"/>
      <c r="F46" s="1729"/>
      <c r="G46" s="1729"/>
      <c r="H46" s="1729"/>
      <c r="I46" s="1729"/>
      <c r="J46" s="1729"/>
      <c r="K46" s="1729"/>
      <c r="L46" s="1730"/>
      <c r="M46" s="606">
        <v>100000</v>
      </c>
      <c r="N46" s="626" t="s">
        <v>129</v>
      </c>
      <c r="O46" s="607">
        <f>COUNTIFS('3.住戸情報入力'!AN:AN,"有り",'3.住戸情報入力'!AO:AO,$G$4)</f>
        <v>0</v>
      </c>
      <c r="P46" s="626" t="s">
        <v>189</v>
      </c>
      <c r="Q46" s="628">
        <f>M46*O46</f>
        <v>0</v>
      </c>
      <c r="R46" s="626" t="s">
        <v>129</v>
      </c>
      <c r="S46" s="1779"/>
      <c r="U46" s="755"/>
      <c r="V46" s="755"/>
      <c r="W46" s="755"/>
    </row>
    <row r="47" spans="1:23" s="257" customFormat="1" ht="27.75" customHeight="1">
      <c r="A47" s="323"/>
      <c r="B47" s="1726"/>
      <c r="C47" s="1723"/>
      <c r="D47" s="1731" t="s">
        <v>1049</v>
      </c>
      <c r="E47" s="1732"/>
      <c r="F47" s="1732"/>
      <c r="G47" s="1732"/>
      <c r="H47" s="1732"/>
      <c r="I47" s="1732"/>
      <c r="J47" s="1732"/>
      <c r="K47" s="1732"/>
      <c r="L47" s="1733"/>
      <c r="M47" s="629">
        <v>115000</v>
      </c>
      <c r="N47" s="601" t="s">
        <v>129</v>
      </c>
      <c r="O47" s="578">
        <f>COUNTIFS('3.住戸情報入力'!AN:AN,"有り（ガス計測含む）",'3.住戸情報入力'!AO:AO,$G$4)</f>
        <v>0</v>
      </c>
      <c r="P47" s="601" t="s">
        <v>189</v>
      </c>
      <c r="Q47" s="600">
        <f>M47*O47</f>
        <v>0</v>
      </c>
      <c r="R47" s="601" t="s">
        <v>129</v>
      </c>
      <c r="S47" s="1780"/>
      <c r="U47" s="755"/>
      <c r="V47" s="755"/>
      <c r="W47" s="755"/>
    </row>
    <row r="48" spans="1:23" s="257" customFormat="1" ht="27.75" customHeight="1" thickBot="1">
      <c r="A48" s="323"/>
      <c r="B48" s="1726"/>
      <c r="C48" s="1723"/>
      <c r="D48" s="1717" t="s">
        <v>307</v>
      </c>
      <c r="E48" s="1718"/>
      <c r="F48" s="1718"/>
      <c r="G48" s="1718"/>
      <c r="H48" s="1718"/>
      <c r="I48" s="1718"/>
      <c r="J48" s="1718"/>
      <c r="K48" s="1718"/>
      <c r="L48" s="1719"/>
      <c r="M48" s="1823"/>
      <c r="N48" s="1824"/>
      <c r="O48" s="1824"/>
      <c r="P48" s="1825"/>
      <c r="Q48" s="630">
        <f>SUMIFS('3.住戸情報入力'!AP:AP,'3.住戸情報入力'!AQ:AQ,$G$4)</f>
        <v>0</v>
      </c>
      <c r="R48" s="631" t="s">
        <v>129</v>
      </c>
      <c r="S48" s="632"/>
      <c r="U48" s="755"/>
      <c r="V48" s="755"/>
      <c r="W48" s="755"/>
    </row>
    <row r="49" spans="1:23" s="257" customFormat="1" ht="27.75" customHeight="1" thickTop="1" thickBot="1">
      <c r="A49" s="323"/>
      <c r="B49" s="1726"/>
      <c r="C49" s="1724"/>
      <c r="D49" s="1720" t="s">
        <v>325</v>
      </c>
      <c r="E49" s="1721"/>
      <c r="F49" s="1721"/>
      <c r="G49" s="1721"/>
      <c r="H49" s="1721"/>
      <c r="I49" s="1721"/>
      <c r="J49" s="1721"/>
      <c r="K49" s="1721"/>
      <c r="L49" s="1721"/>
      <c r="M49" s="1721"/>
      <c r="N49" s="1721"/>
      <c r="O49" s="1721"/>
      <c r="P49" s="633" t="s">
        <v>336</v>
      </c>
      <c r="Q49" s="634">
        <f>SUM(Q44:Q48)</f>
        <v>0</v>
      </c>
      <c r="R49" s="635" t="s">
        <v>129</v>
      </c>
      <c r="S49" s="636"/>
      <c r="U49" s="755"/>
      <c r="V49" s="755"/>
      <c r="W49" s="755"/>
    </row>
    <row r="50" spans="1:23" s="257" customFormat="1" ht="27.75" customHeight="1" thickTop="1">
      <c r="A50" s="323"/>
      <c r="B50" s="1727"/>
      <c r="C50" s="1734" t="s">
        <v>335</v>
      </c>
      <c r="D50" s="1735"/>
      <c r="E50" s="1735"/>
      <c r="F50" s="1735"/>
      <c r="G50" s="1735"/>
      <c r="H50" s="1735"/>
      <c r="I50" s="1735"/>
      <c r="J50" s="1735"/>
      <c r="K50" s="1735"/>
      <c r="L50" s="1735"/>
      <c r="M50" s="1735"/>
      <c r="N50" s="1735"/>
      <c r="O50" s="1735"/>
      <c r="P50" s="599" t="s">
        <v>465</v>
      </c>
      <c r="Q50" s="600">
        <f>SUM(Q12,Q22,Q27,Q33,Q34,Q35,Q43,Q49)</f>
        <v>0</v>
      </c>
      <c r="R50" s="601" t="s">
        <v>129</v>
      </c>
      <c r="S50" s="624" t="s">
        <v>466</v>
      </c>
      <c r="U50" s="755"/>
      <c r="V50" s="755"/>
      <c r="W50" s="755"/>
    </row>
    <row r="51" spans="1:23" s="257" customFormat="1" ht="27.75" customHeight="1" thickBot="1">
      <c r="A51" s="323"/>
      <c r="B51" s="1830" t="s">
        <v>309</v>
      </c>
      <c r="C51" s="1832" t="s">
        <v>444</v>
      </c>
      <c r="D51" s="1717" t="s">
        <v>308</v>
      </c>
      <c r="E51" s="1718"/>
      <c r="F51" s="1718"/>
      <c r="G51" s="1718"/>
      <c r="H51" s="1718"/>
      <c r="I51" s="1718"/>
      <c r="J51" s="1718"/>
      <c r="K51" s="1718"/>
      <c r="L51" s="1718"/>
      <c r="M51" s="1718"/>
      <c r="N51" s="1718"/>
      <c r="O51" s="1718"/>
      <c r="P51" s="1719"/>
      <c r="Q51" s="637">
        <f>'6.共用部定額単価算出シート'!N46</f>
        <v>0</v>
      </c>
      <c r="R51" s="631" t="s">
        <v>129</v>
      </c>
      <c r="S51" s="632"/>
      <c r="U51" s="755"/>
      <c r="V51" s="755"/>
      <c r="W51" s="755"/>
    </row>
    <row r="52" spans="1:23" s="257" customFormat="1" ht="27.75" customHeight="1" thickTop="1" thickBot="1">
      <c r="A52" s="323"/>
      <c r="B52" s="1831"/>
      <c r="C52" s="1833"/>
      <c r="D52" s="1720" t="s">
        <v>325</v>
      </c>
      <c r="E52" s="1721"/>
      <c r="F52" s="1721"/>
      <c r="G52" s="1721"/>
      <c r="H52" s="1721"/>
      <c r="I52" s="1721"/>
      <c r="J52" s="1721"/>
      <c r="K52" s="1721"/>
      <c r="L52" s="1721"/>
      <c r="M52" s="1721"/>
      <c r="N52" s="1721"/>
      <c r="O52" s="1721"/>
      <c r="P52" s="638" t="s">
        <v>467</v>
      </c>
      <c r="Q52" s="634">
        <f>SUM(Q51:Q51)</f>
        <v>0</v>
      </c>
      <c r="R52" s="635" t="s">
        <v>129</v>
      </c>
      <c r="S52" s="636"/>
      <c r="U52" s="755"/>
      <c r="V52" s="755"/>
      <c r="W52" s="755"/>
    </row>
    <row r="53" spans="1:23" s="257" customFormat="1" ht="27.75" customHeight="1" thickTop="1">
      <c r="A53" s="324"/>
      <c r="B53" s="1734" t="s">
        <v>502</v>
      </c>
      <c r="C53" s="1735"/>
      <c r="D53" s="1735"/>
      <c r="E53" s="1735"/>
      <c r="F53" s="1735"/>
      <c r="G53" s="1735"/>
      <c r="H53" s="1735"/>
      <c r="I53" s="1735"/>
      <c r="J53" s="1735"/>
      <c r="K53" s="1735"/>
      <c r="L53" s="1735"/>
      <c r="M53" s="1735"/>
      <c r="N53" s="1735"/>
      <c r="O53" s="1735"/>
      <c r="P53" s="639" t="s">
        <v>503</v>
      </c>
      <c r="Q53" s="640">
        <f>Q50+Q52</f>
        <v>0</v>
      </c>
      <c r="R53" s="615" t="s">
        <v>129</v>
      </c>
      <c r="S53" s="641" t="s">
        <v>593</v>
      </c>
      <c r="U53" s="755"/>
      <c r="V53" s="755"/>
      <c r="W53" s="755"/>
    </row>
  </sheetData>
  <sheetProtection algorithmName="SHA-512" hashValue="YhVr4fDwZGyvUau11uUnFTeLnBnwKGL3oIGRRjuIW75Kng1VsMr2Ampxr1KhmQo3ta44pEk36KhfruRbcPUkGA==" saltValue="n69JRwXZl6kxhLnun+m55Q==" spinCount="100000" sheet="1" formatCells="0" formatRows="0" insertRows="0" deleteRows="0" selectLockedCells="1" autoFilter="0" pivotTables="0"/>
  <mergeCells count="74">
    <mergeCell ref="B53:O53"/>
    <mergeCell ref="O9:P9"/>
    <mergeCell ref="Q9:R9"/>
    <mergeCell ref="O10:P10"/>
    <mergeCell ref="Q10:R10"/>
    <mergeCell ref="D48:L48"/>
    <mergeCell ref="M48:P48"/>
    <mergeCell ref="D49:O49"/>
    <mergeCell ref="C50:O50"/>
    <mergeCell ref="B51:B52"/>
    <mergeCell ref="C51:C52"/>
    <mergeCell ref="D51:P51"/>
    <mergeCell ref="D52:O52"/>
    <mergeCell ref="E42:H42"/>
    <mergeCell ref="D43:O43"/>
    <mergeCell ref="D44:P44"/>
    <mergeCell ref="S44:S47"/>
    <mergeCell ref="D45:L45"/>
    <mergeCell ref="D46:L46"/>
    <mergeCell ref="D47:L47"/>
    <mergeCell ref="D33:O33"/>
    <mergeCell ref="D34:N34"/>
    <mergeCell ref="D35:N35"/>
    <mergeCell ref="D36:D42"/>
    <mergeCell ref="E36:H36"/>
    <mergeCell ref="S36:S42"/>
    <mergeCell ref="E37:G38"/>
    <mergeCell ref="E39:H39"/>
    <mergeCell ref="E40:H40"/>
    <mergeCell ref="E41:H41"/>
    <mergeCell ref="S28:S32"/>
    <mergeCell ref="E29:L29"/>
    <mergeCell ref="E30:F32"/>
    <mergeCell ref="I30:L30"/>
    <mergeCell ref="M30:P30"/>
    <mergeCell ref="G31:H31"/>
    <mergeCell ref="G32:H32"/>
    <mergeCell ref="S23:S26"/>
    <mergeCell ref="E24:L24"/>
    <mergeCell ref="E25:L25"/>
    <mergeCell ref="E26:L26"/>
    <mergeCell ref="D27:K27"/>
    <mergeCell ref="S13:S21"/>
    <mergeCell ref="E15:H15"/>
    <mergeCell ref="E16:H16"/>
    <mergeCell ref="E17:H17"/>
    <mergeCell ref="E18:H18"/>
    <mergeCell ref="E19:H19"/>
    <mergeCell ref="E20:H20"/>
    <mergeCell ref="E21:H21"/>
    <mergeCell ref="D11:O11"/>
    <mergeCell ref="C12:C49"/>
    <mergeCell ref="D12:G12"/>
    <mergeCell ref="I12:P12"/>
    <mergeCell ref="B13:B50"/>
    <mergeCell ref="D13:D21"/>
    <mergeCell ref="E13:H13"/>
    <mergeCell ref="I13:L13"/>
    <mergeCell ref="M13:P13"/>
    <mergeCell ref="D22:O22"/>
    <mergeCell ref="B8:C11"/>
    <mergeCell ref="D8:P8"/>
    <mergeCell ref="D23:D26"/>
    <mergeCell ref="E23:L23"/>
    <mergeCell ref="D28:D32"/>
    <mergeCell ref="E28:L28"/>
    <mergeCell ref="Q8:R8"/>
    <mergeCell ref="D9:M9"/>
    <mergeCell ref="D10:M10"/>
    <mergeCell ref="B2:G2"/>
    <mergeCell ref="B4:F4"/>
    <mergeCell ref="G4:H4"/>
    <mergeCell ref="B6:F6"/>
    <mergeCell ref="G6:R6"/>
  </mergeCells>
  <phoneticPr fontId="18"/>
  <conditionalFormatting sqref="A8:B8 A4:G4 A12:I12 D8:D9 D11 A5:L7 I4:L4 A1:L3 A28 D36 S36 D28:E28 A15:A22 A13:B14 E39:L42 T34:XFD34 T36:XFD42 A44:A45 T45:XFD45 A31:A34 A36:A42 A50:A52 A54:L1048576 A9:A11 U9:XFD10 Q54:XFD1048576 Q39:R42 Q28:XFD28 Q31:XFD33 S9:S10 Q1:XFD8 D22 D14:L21 Q11:XFD22 D13:H13 E29:E30 D31:D33 G31:L32">
    <cfRule type="expression" dxfId="208" priority="57">
      <formula>_xlfn.ISFORMULA(A1)=TRUE</formula>
    </cfRule>
  </conditionalFormatting>
  <conditionalFormatting sqref="T9">
    <cfRule type="containsText" dxfId="207" priority="56" operator="containsText" text="(例)">
      <formula>NOT(ISERROR(SEARCH("(例)",T9)))</formula>
    </cfRule>
  </conditionalFormatting>
  <conditionalFormatting sqref="A23:A27 T23:XFD26 D27:L27 D23:E23 Q23:R26 Q27:XFD27 E24:E26">
    <cfRule type="expression" dxfId="206" priority="55">
      <formula>_xlfn.ISFORMULA(A23)=TRUE</formula>
    </cfRule>
  </conditionalFormatting>
  <conditionalFormatting sqref="A29:A30 D29:D30 Q29:XFD30">
    <cfRule type="expression" dxfId="205" priority="54">
      <formula>_xlfn.ISFORMULA(A29)=TRUE</formula>
    </cfRule>
  </conditionalFormatting>
  <conditionalFormatting sqref="Q34:R34 D34">
    <cfRule type="expression" dxfId="204" priority="53">
      <formula>_xlfn.ISFORMULA(D34)=TRUE</formula>
    </cfRule>
  </conditionalFormatting>
  <conditionalFormatting sqref="S24">
    <cfRule type="expression" dxfId="203" priority="51">
      <formula>_xlfn.ISFORMULA(S24)=TRUE</formula>
    </cfRule>
  </conditionalFormatting>
  <conditionalFormatting sqref="E36:L36 E37 H37:L38 Q36:R38">
    <cfRule type="expression" dxfId="202" priority="50">
      <formula>_xlfn.ISFORMULA(E36)=TRUE</formula>
    </cfRule>
  </conditionalFormatting>
  <conditionalFormatting sqref="S23 S25:S26">
    <cfRule type="expression" dxfId="201" priority="52">
      <formula>_xlfn.ISFORMULA(S23)=TRUE</formula>
    </cfRule>
  </conditionalFormatting>
  <conditionalFormatting sqref="S34">
    <cfRule type="expression" dxfId="200" priority="49">
      <formula>_xlfn.ISFORMULA(S34)=TRUE</formula>
    </cfRule>
  </conditionalFormatting>
  <conditionalFormatting sqref="A43 D43 Q43:XFD43">
    <cfRule type="expression" dxfId="199" priority="48">
      <formula>_xlfn.ISFORMULA(A43)=TRUE</formula>
    </cfRule>
  </conditionalFormatting>
  <conditionalFormatting sqref="D44:D45 Q44:XFD44 Q45:R45">
    <cfRule type="expression" dxfId="198" priority="47">
      <formula>_xlfn.ISFORMULA(D44)=TRUE</formula>
    </cfRule>
  </conditionalFormatting>
  <conditionalFormatting sqref="AC46:XFD46 A46:A49 T46:AA46 T47:XFD47 R48:XFD48 Q46:R47 Q49:XFD49 D46:D49">
    <cfRule type="expression" dxfId="197" priority="46">
      <formula>_xlfn.ISFORMULA(A46)=TRUE</formula>
    </cfRule>
  </conditionalFormatting>
  <conditionalFormatting sqref="A53:B53 D51:D52 R51:XFD51 Q50:XFD50 Q52:XFD53">
    <cfRule type="expression" dxfId="196" priority="45">
      <formula>_xlfn.ISFORMULA(A50)=TRUE</formula>
    </cfRule>
  </conditionalFormatting>
  <conditionalFormatting sqref="B51:C51 B52">
    <cfRule type="expression" dxfId="195" priority="44">
      <formula>_xlfn.ISFORMULA(B51)=TRUE</formula>
    </cfRule>
  </conditionalFormatting>
  <conditionalFormatting sqref="C50">
    <cfRule type="expression" dxfId="194" priority="43">
      <formula>_xlfn.ISFORMULA(C50)=TRUE</formula>
    </cfRule>
  </conditionalFormatting>
  <conditionalFormatting sqref="Q48">
    <cfRule type="containsBlanks" dxfId="193" priority="42">
      <formula>LEN(TRIM(Q48))=0</formula>
    </cfRule>
  </conditionalFormatting>
  <conditionalFormatting sqref="Q48">
    <cfRule type="expression" dxfId="192" priority="41">
      <formula>_xlfn.ISFORMULA(Q48)=TRUE</formula>
    </cfRule>
  </conditionalFormatting>
  <conditionalFormatting sqref="Q51">
    <cfRule type="expression" dxfId="191" priority="40">
      <formula>_xlfn.ISFORMULA(Q51)=TRUE</formula>
    </cfRule>
  </conditionalFormatting>
  <conditionalFormatting sqref="T35:XFD35 A35">
    <cfRule type="expression" dxfId="190" priority="39">
      <formula>_xlfn.ISFORMULA(A35)=TRUE</formula>
    </cfRule>
  </conditionalFormatting>
  <conditionalFormatting sqref="Q35:R35 D35">
    <cfRule type="expression" dxfId="189" priority="38">
      <formula>_xlfn.ISFORMULA(D35)=TRUE</formula>
    </cfRule>
  </conditionalFormatting>
  <conditionalFormatting sqref="S35">
    <cfRule type="expression" dxfId="188" priority="37">
      <formula>_xlfn.ISFORMULA(S35)=TRUE</formula>
    </cfRule>
  </conditionalFormatting>
  <conditionalFormatting sqref="D10">
    <cfRule type="expression" dxfId="187" priority="36">
      <formula>_xlfn.ISFORMULA(D10)=TRUE</formula>
    </cfRule>
  </conditionalFormatting>
  <conditionalFormatting sqref="T10">
    <cfRule type="expression" dxfId="186" priority="35">
      <formula>_xlfn.ISFORMULA(T10)=TRUE</formula>
    </cfRule>
  </conditionalFormatting>
  <conditionalFormatting sqref="M1:P7 N31:P32 M28:P28 M39:P42 M54:P1048576 P22 O14:P21">
    <cfRule type="expression" dxfId="185" priority="34">
      <formula>_xlfn.ISFORMULA(M1)=TRUE</formula>
    </cfRule>
  </conditionalFormatting>
  <conditionalFormatting sqref="M27:P27 M23:N26 P23:P26">
    <cfRule type="expression" dxfId="184" priority="33">
      <formula>_xlfn.ISFORMULA(M23)=TRUE</formula>
    </cfRule>
  </conditionalFormatting>
  <conditionalFormatting sqref="M29:N29 P29">
    <cfRule type="expression" dxfId="183" priority="32">
      <formula>_xlfn.ISFORMULA(M29)=TRUE</formula>
    </cfRule>
  </conditionalFormatting>
  <conditionalFormatting sqref="P33">
    <cfRule type="expression" dxfId="182" priority="31">
      <formula>_xlfn.ISFORMULA(P33)=TRUE</formula>
    </cfRule>
  </conditionalFormatting>
  <conditionalFormatting sqref="M36:P38">
    <cfRule type="expression" dxfId="181" priority="30">
      <formula>_xlfn.ISFORMULA(M36)=TRUE</formula>
    </cfRule>
  </conditionalFormatting>
  <conditionalFormatting sqref="P43">
    <cfRule type="expression" dxfId="180" priority="29">
      <formula>_xlfn.ISFORMULA(P43)=TRUE</formula>
    </cfRule>
  </conditionalFormatting>
  <conditionalFormatting sqref="M46:P48 P49">
    <cfRule type="expression" dxfId="179" priority="28">
      <formula>_xlfn.ISFORMULA(M46)=TRUE</formula>
    </cfRule>
  </conditionalFormatting>
  <conditionalFormatting sqref="P52:P53 P50">
    <cfRule type="expression" dxfId="178" priority="27">
      <formula>_xlfn.ISFORMULA(P50)=TRUE</formula>
    </cfRule>
  </conditionalFormatting>
  <conditionalFormatting sqref="O34:P34">
    <cfRule type="expression" dxfId="177" priority="26">
      <formula>_xlfn.ISFORMULA(O34)=TRUE</formula>
    </cfRule>
  </conditionalFormatting>
  <conditionalFormatting sqref="O35:P35">
    <cfRule type="expression" dxfId="176" priority="25">
      <formula>_xlfn.ISFORMULA(O35)=TRUE</formula>
    </cfRule>
  </conditionalFormatting>
  <conditionalFormatting sqref="O23">
    <cfRule type="expression" dxfId="175" priority="24">
      <formula>_xlfn.ISFORMULA(O23)=TRUE</formula>
    </cfRule>
  </conditionalFormatting>
  <conditionalFormatting sqref="O24">
    <cfRule type="expression" dxfId="174" priority="23">
      <formula>_xlfn.ISFORMULA(O24)=TRUE</formula>
    </cfRule>
  </conditionalFormatting>
  <conditionalFormatting sqref="O25">
    <cfRule type="expression" dxfId="173" priority="22">
      <formula>_xlfn.ISFORMULA(O25)=TRUE</formula>
    </cfRule>
  </conditionalFormatting>
  <conditionalFormatting sqref="O26">
    <cfRule type="expression" dxfId="172" priority="21">
      <formula>_xlfn.ISFORMULA(O26)=TRUE</formula>
    </cfRule>
  </conditionalFormatting>
  <conditionalFormatting sqref="O29">
    <cfRule type="expression" dxfId="171" priority="20">
      <formula>_xlfn.ISFORMULA(O29)=TRUE</formula>
    </cfRule>
  </conditionalFormatting>
  <conditionalFormatting sqref="M45:P45">
    <cfRule type="expression" dxfId="170" priority="19">
      <formula>_xlfn.ISFORMULA(M45)=TRUE</formula>
    </cfRule>
  </conditionalFormatting>
  <conditionalFormatting sqref="P11">
    <cfRule type="expression" dxfId="169" priority="18">
      <formula>_xlfn.ISFORMULA(P11)=TRUE</formula>
    </cfRule>
  </conditionalFormatting>
  <conditionalFormatting sqref="N9">
    <cfRule type="expression" dxfId="168" priority="17">
      <formula>_xlfn.ISFORMULA(N9)=TRUE</formula>
    </cfRule>
  </conditionalFormatting>
  <conditionalFormatting sqref="N10">
    <cfRule type="expression" dxfId="167" priority="16">
      <formula>_xlfn.ISFORMULA(N10)=TRUE</formula>
    </cfRule>
  </conditionalFormatting>
  <conditionalFormatting sqref="M15:N21">
    <cfRule type="expression" dxfId="166" priority="15">
      <formula>_xlfn.ISFORMULA(M15)=TRUE</formula>
    </cfRule>
  </conditionalFormatting>
  <conditionalFormatting sqref="M14:N14">
    <cfRule type="expression" dxfId="165" priority="14">
      <formula>_xlfn.ISFORMULA(M14)=TRUE</formula>
    </cfRule>
  </conditionalFormatting>
  <conditionalFormatting sqref="M31:M32">
    <cfRule type="expression" dxfId="164" priority="13">
      <formula>_xlfn.ISFORMULA(M31)=TRUE</formula>
    </cfRule>
  </conditionalFormatting>
  <conditionalFormatting sqref="M30">
    <cfRule type="expression" dxfId="163" priority="12">
      <formula>_xlfn.ISFORMULA(M30)=TRUE</formula>
    </cfRule>
  </conditionalFormatting>
  <conditionalFormatting sqref="I30">
    <cfRule type="expression" dxfId="162" priority="11">
      <formula>_xlfn.ISFORMULA(I30)=TRUE</formula>
    </cfRule>
  </conditionalFormatting>
  <conditionalFormatting sqref="M13">
    <cfRule type="expression" dxfId="161" priority="10">
      <formula>_xlfn.ISFORMULA(M13)=TRUE</formula>
    </cfRule>
  </conditionalFormatting>
  <conditionalFormatting sqref="I13">
    <cfRule type="expression" dxfId="160" priority="9">
      <formula>_xlfn.ISFORMULA(I13)=TRUE</formula>
    </cfRule>
  </conditionalFormatting>
  <conditionalFormatting sqref="O9:P9">
    <cfRule type="expression" dxfId="159" priority="8">
      <formula>_xlfn.ISFORMULA(O9)=TRUE</formula>
    </cfRule>
  </conditionalFormatting>
  <conditionalFormatting sqref="O10:P10">
    <cfRule type="expression" dxfId="158" priority="7">
      <formula>_xlfn.ISFORMULA(O10)=TRUE</formula>
    </cfRule>
  </conditionalFormatting>
  <conditionalFormatting sqref="Q9">
    <cfRule type="expression" dxfId="157" priority="6">
      <formula>_xlfn.ISFORMULA(Q9)=TRUE</formula>
    </cfRule>
  </conditionalFormatting>
  <conditionalFormatting sqref="Q10">
    <cfRule type="expression" dxfId="156" priority="5">
      <formula>_xlfn.ISFORMULA(Q10)=TRUE</formula>
    </cfRule>
  </conditionalFormatting>
  <conditionalFormatting sqref="S34">
    <cfRule type="expression" dxfId="155" priority="2">
      <formula>_xlfn.ISFORMULA(S34)=TRUE</formula>
    </cfRule>
  </conditionalFormatting>
  <conditionalFormatting sqref="S35">
    <cfRule type="expression" dxfId="154" priority="1">
      <formula>_xlfn.ISFORMULA(S35)=TRUE</formula>
    </cfRule>
  </conditionalFormatting>
  <printOptions horizontalCentered="1"/>
  <pageMargins left="0.51181102362204722" right="0.11811023622047245" top="0.35433070866141736" bottom="0.35433070866141736" header="0.31496062992125984" footer="0.11811023622047245"/>
  <pageSetup paperSize="9" scale="45" orientation="portrait" r:id="rId1"/>
  <headerFooter scaleWithDoc="0">
    <oddFooter>&amp;R&amp;K00-044R5中層ZEH-M_ver.1.2</oddFooter>
  </headerFooter>
  <extLst>
    <ext xmlns:x14="http://schemas.microsoft.com/office/spreadsheetml/2009/9/main" uri="{78C0D931-6437-407d-A8EE-F0AAD7539E65}">
      <x14:conditionalFormattings>
        <x14:conditionalFormatting xmlns:xm="http://schemas.microsoft.com/office/excel/2006/main">
          <x14:cfRule type="expression" priority="3" id="{F8AD919C-4067-471B-BC6A-E1874F0EAF36}">
            <xm:f>入力シート!$F$13="2年度事業（1年目）"</xm:f>
            <x14:dxf>
              <fill>
                <patternFill>
                  <bgColor theme="0" tint="-0.499984740745262"/>
                </patternFill>
              </fill>
            </x14:dxf>
          </x14:cfRule>
          <x14:cfRule type="expression" priority="4" id="{7A75633B-FCAE-4DDC-8766-659B37992DDC}">
            <xm:f>入力シート!$F$13="単年度事業"</xm:f>
            <x14:dxf>
              <fill>
                <patternFill>
                  <bgColor theme="0" tint="-0.499984740745262"/>
                </patternFill>
              </fill>
            </x14:dxf>
          </x14:cfRule>
          <xm:sqref>A2:S54</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6857A-CA29-4CF1-8F0C-EE4BA3768D6C}">
  <sheetPr>
    <pageSetUpPr fitToPage="1"/>
  </sheetPr>
  <dimension ref="A1:W53"/>
  <sheetViews>
    <sheetView showGridLines="0" view="pageBreakPreview" zoomScale="70" zoomScaleNormal="60" zoomScaleSheetLayoutView="70" workbookViewId="0"/>
  </sheetViews>
  <sheetFormatPr defaultColWidth="9" defaultRowHeight="21"/>
  <cols>
    <col min="1" max="1" width="2.625" style="5" customWidth="1"/>
    <col min="2" max="4" width="4.625" style="6" customWidth="1"/>
    <col min="5" max="6" width="8.625" style="6" customWidth="1"/>
    <col min="7" max="7" width="15.625" style="6" customWidth="1"/>
    <col min="8" max="8" width="10.625" style="222" customWidth="1"/>
    <col min="9" max="9" width="15.625" style="214" customWidth="1"/>
    <col min="10" max="10" width="4.625" style="222" customWidth="1"/>
    <col min="11" max="11" width="10.625" style="6" customWidth="1"/>
    <col min="12" max="12" width="4.625" style="222" customWidth="1"/>
    <col min="13" max="13" width="15.625" style="214" customWidth="1"/>
    <col min="14" max="14" width="4.625" style="222" customWidth="1"/>
    <col min="15" max="15" width="10.625" style="6" customWidth="1"/>
    <col min="16" max="16" width="4.625" style="222" customWidth="1"/>
    <col min="17" max="17" width="15.625" style="214" customWidth="1"/>
    <col min="18" max="18" width="4.625" style="222" customWidth="1"/>
    <col min="19" max="19" width="48.625" style="226" customWidth="1"/>
    <col min="20" max="20" width="9.25" style="251" bestFit="1" customWidth="1"/>
    <col min="21" max="21" width="25.625" style="6" customWidth="1"/>
    <col min="22" max="16384" width="9" style="6"/>
  </cols>
  <sheetData>
    <row r="1" spans="1:23" s="251" customFormat="1" ht="21" customHeight="1">
      <c r="A1" s="273" t="s">
        <v>179</v>
      </c>
      <c r="B1" s="273"/>
      <c r="C1" s="273"/>
      <c r="D1" s="273"/>
      <c r="E1" s="273"/>
      <c r="F1" s="273"/>
      <c r="G1" s="273"/>
      <c r="H1" s="273"/>
      <c r="I1" s="273"/>
      <c r="J1" s="273"/>
      <c r="K1" s="273"/>
      <c r="L1" s="273"/>
      <c r="M1" s="273"/>
      <c r="N1" s="273"/>
      <c r="O1" s="273"/>
      <c r="P1" s="273"/>
      <c r="Q1" s="273"/>
      <c r="R1" s="273"/>
      <c r="S1" s="273"/>
    </row>
    <row r="2" spans="1:23">
      <c r="A2" s="314"/>
      <c r="B2" s="1736" t="s">
        <v>972</v>
      </c>
      <c r="C2" s="1736"/>
      <c r="D2" s="1736"/>
      <c r="E2" s="1736"/>
      <c r="F2" s="1736"/>
      <c r="G2" s="1736"/>
      <c r="H2" s="315"/>
      <c r="I2" s="316"/>
      <c r="J2" s="315"/>
      <c r="K2" s="226"/>
      <c r="L2" s="315"/>
      <c r="M2" s="316"/>
      <c r="N2" s="315"/>
      <c r="O2" s="226"/>
      <c r="P2" s="315"/>
      <c r="Q2" s="316"/>
      <c r="R2" s="315"/>
      <c r="S2" s="223"/>
    </row>
    <row r="3" spans="1:23" s="224" customFormat="1" ht="13.5">
      <c r="A3" s="225"/>
      <c r="B3" s="225"/>
      <c r="C3" s="225"/>
      <c r="D3" s="225"/>
      <c r="E3" s="225"/>
      <c r="F3" s="225"/>
      <c r="G3" s="225"/>
      <c r="H3" s="317"/>
      <c r="I3" s="318"/>
      <c r="J3" s="317"/>
      <c r="K3" s="225"/>
      <c r="L3" s="317"/>
      <c r="M3" s="318"/>
      <c r="N3" s="317"/>
      <c r="O3" s="225"/>
      <c r="P3" s="317"/>
      <c r="Q3" s="318"/>
      <c r="R3" s="317"/>
      <c r="S3" s="225"/>
      <c r="T3" s="272"/>
    </row>
    <row r="4" spans="1:23" ht="30.75">
      <c r="A4" s="319"/>
      <c r="B4" s="1737" t="s">
        <v>180</v>
      </c>
      <c r="C4" s="1738"/>
      <c r="D4" s="1738"/>
      <c r="E4" s="1738"/>
      <c r="F4" s="1739"/>
      <c r="G4" s="1740" t="s">
        <v>333</v>
      </c>
      <c r="H4" s="1741"/>
      <c r="I4" s="316"/>
      <c r="J4" s="315"/>
      <c r="K4" s="226"/>
      <c r="L4" s="315"/>
      <c r="M4" s="316"/>
      <c r="N4" s="315"/>
      <c r="O4" s="226"/>
      <c r="P4" s="315"/>
      <c r="Q4" s="316"/>
      <c r="R4" s="315"/>
    </row>
    <row r="5" spans="1:23" s="224" customFormat="1" ht="8.1" customHeight="1">
      <c r="A5" s="225"/>
      <c r="B5" s="320"/>
      <c r="C5" s="320"/>
      <c r="D5" s="320"/>
      <c r="E5" s="320"/>
      <c r="F5" s="225"/>
      <c r="G5" s="225"/>
      <c r="H5" s="317"/>
      <c r="I5" s="318"/>
      <c r="J5" s="317"/>
      <c r="K5" s="225"/>
      <c r="L5" s="317"/>
      <c r="M5" s="318"/>
      <c r="N5" s="317"/>
      <c r="O5" s="225"/>
      <c r="P5" s="317"/>
      <c r="Q5" s="318"/>
      <c r="R5" s="317"/>
      <c r="S5" s="225"/>
      <c r="T5" s="272"/>
    </row>
    <row r="6" spans="1:23" ht="45" customHeight="1">
      <c r="A6" s="319"/>
      <c r="B6" s="1737" t="s">
        <v>181</v>
      </c>
      <c r="C6" s="1738"/>
      <c r="D6" s="1738"/>
      <c r="E6" s="1738"/>
      <c r="F6" s="1739"/>
      <c r="G6" s="1742" t="str">
        <f>'2.全体概要'!C7</f>
        <v/>
      </c>
      <c r="H6" s="1743"/>
      <c r="I6" s="1743"/>
      <c r="J6" s="1743"/>
      <c r="K6" s="1743"/>
      <c r="L6" s="1743"/>
      <c r="M6" s="1743"/>
      <c r="N6" s="1743"/>
      <c r="O6" s="1743"/>
      <c r="P6" s="1743"/>
      <c r="Q6" s="1743"/>
      <c r="R6" s="1743"/>
      <c r="S6" s="784" t="s">
        <v>763</v>
      </c>
      <c r="T6" s="273"/>
      <c r="U6" s="782"/>
      <c r="V6" s="782"/>
      <c r="W6" s="782"/>
    </row>
    <row r="7" spans="1:23" s="224" customFormat="1" ht="13.5">
      <c r="A7" s="225"/>
      <c r="B7" s="225"/>
      <c r="C7" s="225"/>
      <c r="D7" s="225"/>
      <c r="E7" s="225"/>
      <c r="F7" s="225"/>
      <c r="G7" s="225"/>
      <c r="H7" s="317"/>
      <c r="I7" s="318"/>
      <c r="J7" s="317"/>
      <c r="K7" s="225"/>
      <c r="L7" s="317"/>
      <c r="M7" s="318"/>
      <c r="N7" s="317"/>
      <c r="O7" s="225"/>
      <c r="P7" s="317"/>
      <c r="Q7" s="318"/>
      <c r="R7" s="317"/>
      <c r="S7" s="225"/>
      <c r="T7" s="272"/>
    </row>
    <row r="8" spans="1:23" ht="21" customHeight="1">
      <c r="A8" s="314"/>
      <c r="B8" s="1749" t="s">
        <v>205</v>
      </c>
      <c r="C8" s="1750"/>
      <c r="D8" s="1781" t="s">
        <v>182</v>
      </c>
      <c r="E8" s="1766"/>
      <c r="F8" s="1766"/>
      <c r="G8" s="1766"/>
      <c r="H8" s="1766"/>
      <c r="I8" s="1766"/>
      <c r="J8" s="1766"/>
      <c r="K8" s="1766"/>
      <c r="L8" s="1766"/>
      <c r="M8" s="1766"/>
      <c r="N8" s="1766"/>
      <c r="O8" s="1766"/>
      <c r="P8" s="1782"/>
      <c r="Q8" s="1766" t="s">
        <v>183</v>
      </c>
      <c r="R8" s="1766"/>
      <c r="S8" s="559" t="s">
        <v>184</v>
      </c>
    </row>
    <row r="9" spans="1:23" ht="28.5" customHeight="1">
      <c r="A9" s="322"/>
      <c r="B9" s="1751"/>
      <c r="C9" s="1752"/>
      <c r="D9" s="1795" t="s">
        <v>1028</v>
      </c>
      <c r="E9" s="1796"/>
      <c r="F9" s="1796"/>
      <c r="G9" s="1796"/>
      <c r="H9" s="1796"/>
      <c r="I9" s="1796"/>
      <c r="J9" s="1796"/>
      <c r="K9" s="1796"/>
      <c r="L9" s="1796"/>
      <c r="M9" s="1796"/>
      <c r="N9" s="560" t="s">
        <v>282</v>
      </c>
      <c r="O9" s="1838"/>
      <c r="P9" s="1839"/>
      <c r="Q9" s="1840"/>
      <c r="R9" s="1841"/>
      <c r="S9" s="564"/>
    </row>
    <row r="10" spans="1:23" ht="29.25" thickBot="1">
      <c r="A10" s="322"/>
      <c r="B10" s="1751"/>
      <c r="C10" s="1752"/>
      <c r="D10" s="1797" t="s">
        <v>597</v>
      </c>
      <c r="E10" s="1798"/>
      <c r="F10" s="1798"/>
      <c r="G10" s="1798"/>
      <c r="H10" s="1798"/>
      <c r="I10" s="1798"/>
      <c r="J10" s="1798"/>
      <c r="K10" s="1798"/>
      <c r="L10" s="1798"/>
      <c r="M10" s="1798"/>
      <c r="N10" s="565" t="s">
        <v>283</v>
      </c>
      <c r="O10" s="1838"/>
      <c r="P10" s="1842"/>
      <c r="Q10" s="1843"/>
      <c r="R10" s="1844"/>
      <c r="S10" s="568"/>
      <c r="T10" s="257"/>
    </row>
    <row r="11" spans="1:23" ht="29.25" thickTop="1">
      <c r="A11" s="322"/>
      <c r="B11" s="1753"/>
      <c r="C11" s="1754"/>
      <c r="D11" s="1734" t="s">
        <v>285</v>
      </c>
      <c r="E11" s="1735"/>
      <c r="F11" s="1735"/>
      <c r="G11" s="1735"/>
      <c r="H11" s="1735"/>
      <c r="I11" s="1735"/>
      <c r="J11" s="1735"/>
      <c r="K11" s="1735"/>
      <c r="L11" s="1735"/>
      <c r="M11" s="1735"/>
      <c r="N11" s="1735"/>
      <c r="O11" s="1735"/>
      <c r="P11" s="806" t="s">
        <v>323</v>
      </c>
      <c r="Q11" s="570">
        <f>Q9+Q10</f>
        <v>0</v>
      </c>
      <c r="R11" s="571" t="s">
        <v>129</v>
      </c>
      <c r="S11" s="572" t="s">
        <v>649</v>
      </c>
    </row>
    <row r="12" spans="1:23" ht="108" customHeight="1" thickBot="1">
      <c r="A12" s="322"/>
      <c r="B12" s="573" t="s">
        <v>334</v>
      </c>
      <c r="C12" s="1722" t="s">
        <v>185</v>
      </c>
      <c r="D12" s="1789" t="s">
        <v>186</v>
      </c>
      <c r="E12" s="1790"/>
      <c r="F12" s="1790"/>
      <c r="G12" s="1790"/>
      <c r="H12" s="574" t="s">
        <v>322</v>
      </c>
      <c r="I12" s="1799"/>
      <c r="J12" s="1800"/>
      <c r="K12" s="1800"/>
      <c r="L12" s="1800"/>
      <c r="M12" s="1800"/>
      <c r="N12" s="1800"/>
      <c r="O12" s="1800"/>
      <c r="P12" s="1801"/>
      <c r="Q12" s="567">
        <f>SUMIF('3.住戸情報入力'!O:O,G4,'3.住戸情報入力'!N:N)</f>
        <v>0</v>
      </c>
      <c r="R12" s="566" t="s">
        <v>129</v>
      </c>
      <c r="S12" s="575" t="s">
        <v>1030</v>
      </c>
    </row>
    <row r="13" spans="1:23" ht="28.5" customHeight="1" thickTop="1">
      <c r="A13" s="322"/>
      <c r="B13" s="1725" t="s">
        <v>187</v>
      </c>
      <c r="C13" s="1723"/>
      <c r="D13" s="1791" t="s">
        <v>188</v>
      </c>
      <c r="E13" s="1792"/>
      <c r="F13" s="1793"/>
      <c r="G13" s="1793"/>
      <c r="H13" s="1793"/>
      <c r="I13" s="1760" t="s">
        <v>697</v>
      </c>
      <c r="J13" s="1761"/>
      <c r="K13" s="1761"/>
      <c r="L13" s="1762"/>
      <c r="M13" s="1763" t="s">
        <v>698</v>
      </c>
      <c r="N13" s="1764"/>
      <c r="O13" s="1764"/>
      <c r="P13" s="1765"/>
      <c r="Q13" s="766"/>
      <c r="R13" s="767"/>
      <c r="S13" s="1759" t="s">
        <v>1030</v>
      </c>
    </row>
    <row r="14" spans="1:23" ht="28.5" customHeight="1">
      <c r="A14" s="322"/>
      <c r="B14" s="1726"/>
      <c r="C14" s="1723"/>
      <c r="D14" s="1791"/>
      <c r="E14" s="785" t="s">
        <v>598</v>
      </c>
      <c r="F14" s="786"/>
      <c r="G14" s="786"/>
      <c r="H14" s="786"/>
      <c r="I14" s="576">
        <v>150000</v>
      </c>
      <c r="J14" s="577" t="s">
        <v>696</v>
      </c>
      <c r="K14" s="578">
        <f>SUMIFS('3.住戸情報入力'!Q:Q,'3.住戸情報入力'!P:P,E14,'3.住戸情報入力'!R:R,$G$4)+SUMIFS('3.住戸情報入力'!T:T,'3.住戸情報入力'!S:S,E14,'3.住戸情報入力'!U:U,$G$4)</f>
        <v>0</v>
      </c>
      <c r="L14" s="581" t="s">
        <v>189</v>
      </c>
      <c r="M14" s="847">
        <v>120000</v>
      </c>
      <c r="N14" s="848" t="s">
        <v>696</v>
      </c>
      <c r="O14" s="578">
        <f>SUMIFS('3.住戸情報入力'!W:W,'3.住戸情報入力'!V:V,E14,'3.住戸情報入力'!X:X,$G$4)+SUMIFS('3.住戸情報入力'!Z:Z,'3.住戸情報入力'!Y:Y,E14,'3.住戸情報入力'!AA:AA,$G$4)</f>
        <v>0</v>
      </c>
      <c r="P14" s="581" t="s">
        <v>189</v>
      </c>
      <c r="Q14" s="583">
        <f>I14*K14+M14*O14</f>
        <v>0</v>
      </c>
      <c r="R14" s="581" t="s">
        <v>129</v>
      </c>
      <c r="S14" s="1745"/>
    </row>
    <row r="15" spans="1:23" ht="28.5">
      <c r="A15" s="322"/>
      <c r="B15" s="1726"/>
      <c r="C15" s="1723"/>
      <c r="D15" s="1757"/>
      <c r="E15" s="1755" t="s">
        <v>428</v>
      </c>
      <c r="F15" s="1756"/>
      <c r="G15" s="1756"/>
      <c r="H15" s="1756"/>
      <c r="I15" s="580">
        <v>160000</v>
      </c>
      <c r="J15" s="581" t="s">
        <v>129</v>
      </c>
      <c r="K15" s="582">
        <f>SUMIFS('3.住戸情報入力'!Q:Q,'3.住戸情報入力'!P:P,E15,'3.住戸情報入力'!R:R,$G$4)+SUMIFS('3.住戸情報入力'!T:T,'3.住戸情報入力'!S:S,E15,'3.住戸情報入力'!U:U,$G$4)</f>
        <v>0</v>
      </c>
      <c r="L15" s="581" t="s">
        <v>189</v>
      </c>
      <c r="M15" s="849">
        <v>130000</v>
      </c>
      <c r="N15" s="850" t="s">
        <v>129</v>
      </c>
      <c r="O15" s="582">
        <f>SUMIFS('3.住戸情報入力'!W:W,'3.住戸情報入力'!V:V,E15,'3.住戸情報入力'!X:X,$G$4)+SUMIFS('3.住戸情報入力'!Z:Z,'3.住戸情報入力'!Y:Y,E15,'3.住戸情報入力'!AA:AA,$G$4)</f>
        <v>0</v>
      </c>
      <c r="P15" s="581" t="s">
        <v>189</v>
      </c>
      <c r="Q15" s="583">
        <f t="shared" ref="Q15:Q20" si="0">I15*K15+M15*O15</f>
        <v>0</v>
      </c>
      <c r="R15" s="581" t="s">
        <v>129</v>
      </c>
      <c r="S15" s="1745"/>
    </row>
    <row r="16" spans="1:23" ht="28.5">
      <c r="A16" s="322"/>
      <c r="B16" s="1726"/>
      <c r="C16" s="1723"/>
      <c r="D16" s="1757"/>
      <c r="E16" s="1755" t="s">
        <v>429</v>
      </c>
      <c r="F16" s="1756"/>
      <c r="G16" s="1756"/>
      <c r="H16" s="1756"/>
      <c r="I16" s="580">
        <v>170000</v>
      </c>
      <c r="J16" s="581" t="s">
        <v>129</v>
      </c>
      <c r="K16" s="582">
        <f>SUMIFS('3.住戸情報入力'!Q:Q,'3.住戸情報入力'!P:P,E16,'3.住戸情報入力'!R:R,$G$4)+SUMIFS('3.住戸情報入力'!T:T,'3.住戸情報入力'!S:S,E16,'3.住戸情報入力'!U:U,$G$4)</f>
        <v>0</v>
      </c>
      <c r="L16" s="581" t="s">
        <v>189</v>
      </c>
      <c r="M16" s="849">
        <v>140000</v>
      </c>
      <c r="N16" s="850" t="s">
        <v>129</v>
      </c>
      <c r="O16" s="582">
        <f>SUMIFS('3.住戸情報入力'!W:W,'3.住戸情報入力'!V:V,E16,'3.住戸情報入力'!X:X,$G$4)+SUMIFS('3.住戸情報入力'!Z:Z,'3.住戸情報入力'!Y:Y,E16,'3.住戸情報入力'!AA:AA,$G$4)</f>
        <v>0</v>
      </c>
      <c r="P16" s="581" t="s">
        <v>189</v>
      </c>
      <c r="Q16" s="583">
        <f t="shared" si="0"/>
        <v>0</v>
      </c>
      <c r="R16" s="581" t="s">
        <v>129</v>
      </c>
      <c r="S16" s="1745"/>
    </row>
    <row r="17" spans="1:23" ht="28.5">
      <c r="A17" s="322"/>
      <c r="B17" s="1726"/>
      <c r="C17" s="1723"/>
      <c r="D17" s="1757"/>
      <c r="E17" s="1755" t="s">
        <v>430</v>
      </c>
      <c r="F17" s="1756"/>
      <c r="G17" s="1756"/>
      <c r="H17" s="1756"/>
      <c r="I17" s="580">
        <v>180000</v>
      </c>
      <c r="J17" s="581" t="s">
        <v>129</v>
      </c>
      <c r="K17" s="582">
        <f>SUMIFS('3.住戸情報入力'!Q:Q,'3.住戸情報入力'!P:P,E17,'3.住戸情報入力'!R:R,$G$4)+SUMIFS('3.住戸情報入力'!T:T,'3.住戸情報入力'!S:S,E17,'3.住戸情報入力'!U:U,$G$4)</f>
        <v>0</v>
      </c>
      <c r="L17" s="581" t="s">
        <v>189</v>
      </c>
      <c r="M17" s="849">
        <v>150000</v>
      </c>
      <c r="N17" s="850" t="s">
        <v>129</v>
      </c>
      <c r="O17" s="582">
        <f>SUMIFS('3.住戸情報入力'!W:W,'3.住戸情報入力'!V:V,E17,'3.住戸情報入力'!X:X,$G$4)+SUMIFS('3.住戸情報入力'!Z:Z,'3.住戸情報入力'!Y:Y,E17,'3.住戸情報入力'!AA:AA,$G$4)</f>
        <v>0</v>
      </c>
      <c r="P17" s="581" t="s">
        <v>189</v>
      </c>
      <c r="Q17" s="583">
        <f t="shared" si="0"/>
        <v>0</v>
      </c>
      <c r="R17" s="581" t="s">
        <v>129</v>
      </c>
      <c r="S17" s="1745"/>
    </row>
    <row r="18" spans="1:23" ht="28.5">
      <c r="A18" s="322"/>
      <c r="B18" s="1726"/>
      <c r="C18" s="1723"/>
      <c r="D18" s="1757"/>
      <c r="E18" s="1755" t="s">
        <v>431</v>
      </c>
      <c r="F18" s="1756"/>
      <c r="G18" s="1756"/>
      <c r="H18" s="1756"/>
      <c r="I18" s="580">
        <v>190000</v>
      </c>
      <c r="J18" s="581" t="s">
        <v>129</v>
      </c>
      <c r="K18" s="582">
        <f>SUMIFS('3.住戸情報入力'!Q:Q,'3.住戸情報入力'!P:P,E18,'3.住戸情報入力'!R:R,$G$4)+SUMIFS('3.住戸情報入力'!T:T,'3.住戸情報入力'!S:S,E18,'3.住戸情報入力'!U:U,$G$4)</f>
        <v>0</v>
      </c>
      <c r="L18" s="581" t="s">
        <v>189</v>
      </c>
      <c r="M18" s="849">
        <v>160000</v>
      </c>
      <c r="N18" s="850" t="s">
        <v>129</v>
      </c>
      <c r="O18" s="582">
        <f>SUMIFS('3.住戸情報入力'!W:W,'3.住戸情報入力'!V:V,E18,'3.住戸情報入力'!X:X,$G$4)+SUMIFS('3.住戸情報入力'!Z:Z,'3.住戸情報入力'!Y:Y,E18,'3.住戸情報入力'!AA:AA,$G$4)</f>
        <v>0</v>
      </c>
      <c r="P18" s="581" t="s">
        <v>189</v>
      </c>
      <c r="Q18" s="583">
        <f t="shared" si="0"/>
        <v>0</v>
      </c>
      <c r="R18" s="581" t="s">
        <v>129</v>
      </c>
      <c r="S18" s="1745"/>
    </row>
    <row r="19" spans="1:23" ht="28.5">
      <c r="A19" s="322"/>
      <c r="B19" s="1726"/>
      <c r="C19" s="1723"/>
      <c r="D19" s="1757"/>
      <c r="E19" s="1755" t="s">
        <v>432</v>
      </c>
      <c r="F19" s="1756"/>
      <c r="G19" s="1756"/>
      <c r="H19" s="1756"/>
      <c r="I19" s="580">
        <v>200000</v>
      </c>
      <c r="J19" s="581" t="s">
        <v>129</v>
      </c>
      <c r="K19" s="582">
        <f>SUMIFS('3.住戸情報入力'!Q:Q,'3.住戸情報入力'!P:P,E19,'3.住戸情報入力'!R:R,$G$4)+SUMIFS('3.住戸情報入力'!T:T,'3.住戸情報入力'!S:S,E19,'3.住戸情報入力'!U:U,$G$4)</f>
        <v>0</v>
      </c>
      <c r="L19" s="581" t="s">
        <v>189</v>
      </c>
      <c r="M19" s="849">
        <v>170000</v>
      </c>
      <c r="N19" s="850" t="s">
        <v>129</v>
      </c>
      <c r="O19" s="582">
        <f>SUMIFS('3.住戸情報入力'!W:W,'3.住戸情報入力'!V:V,E19,'3.住戸情報入力'!X:X,$G$4)+SUMIFS('3.住戸情報入力'!Z:Z,'3.住戸情報入力'!Y:Y,E19,'3.住戸情報入力'!AA:AA,$G$4)</f>
        <v>0</v>
      </c>
      <c r="P19" s="581" t="s">
        <v>189</v>
      </c>
      <c r="Q19" s="583">
        <f t="shared" si="0"/>
        <v>0</v>
      </c>
      <c r="R19" s="581" t="s">
        <v>129</v>
      </c>
      <c r="S19" s="1745"/>
    </row>
    <row r="20" spans="1:23" ht="28.5">
      <c r="A20" s="322"/>
      <c r="B20" s="1726"/>
      <c r="C20" s="1723"/>
      <c r="D20" s="1757"/>
      <c r="E20" s="1755" t="s">
        <v>433</v>
      </c>
      <c r="F20" s="1756"/>
      <c r="G20" s="1756"/>
      <c r="H20" s="1756"/>
      <c r="I20" s="580">
        <v>220000</v>
      </c>
      <c r="J20" s="581" t="s">
        <v>129</v>
      </c>
      <c r="K20" s="582">
        <f>SUMIFS('3.住戸情報入力'!Q:Q,'3.住戸情報入力'!P:P,E20,'3.住戸情報入力'!R:R,$G$4)+SUMIFS('3.住戸情報入力'!T:T,'3.住戸情報入力'!S:S,E20,'3.住戸情報入力'!U:U,$G$4)</f>
        <v>0</v>
      </c>
      <c r="L20" s="581" t="s">
        <v>189</v>
      </c>
      <c r="M20" s="849">
        <v>190000</v>
      </c>
      <c r="N20" s="850" t="s">
        <v>129</v>
      </c>
      <c r="O20" s="582">
        <f>SUMIFS('3.住戸情報入力'!W:W,'3.住戸情報入力'!V:V,E20,'3.住戸情報入力'!X:X,$G$4)+SUMIFS('3.住戸情報入力'!Z:Z,'3.住戸情報入力'!Y:Y,E20,'3.住戸情報入力'!AA:AA,$G$4)</f>
        <v>0</v>
      </c>
      <c r="P20" s="581" t="s">
        <v>189</v>
      </c>
      <c r="Q20" s="583">
        <f t="shared" si="0"/>
        <v>0</v>
      </c>
      <c r="R20" s="581" t="s">
        <v>129</v>
      </c>
      <c r="S20" s="1745"/>
    </row>
    <row r="21" spans="1:23" ht="29.25" thickBot="1">
      <c r="A21" s="322"/>
      <c r="B21" s="1726"/>
      <c r="C21" s="1723"/>
      <c r="D21" s="1758"/>
      <c r="E21" s="1794" t="s">
        <v>434</v>
      </c>
      <c r="F21" s="1770"/>
      <c r="G21" s="1770"/>
      <c r="H21" s="1770"/>
      <c r="I21" s="584">
        <v>240000</v>
      </c>
      <c r="J21" s="585" t="s">
        <v>129</v>
      </c>
      <c r="K21" s="586">
        <f>SUMIFS('3.住戸情報入力'!Q:Q,'3.住戸情報入力'!P:P,E21,'3.住戸情報入力'!R:R,$G$4)+SUMIFS('3.住戸情報入力'!T:T,'3.住戸情報入力'!S:S,E21,'3.住戸情報入力'!U:U,$G$4)</f>
        <v>0</v>
      </c>
      <c r="L21" s="585" t="s">
        <v>189</v>
      </c>
      <c r="M21" s="851">
        <v>200000</v>
      </c>
      <c r="N21" s="852" t="s">
        <v>129</v>
      </c>
      <c r="O21" s="586">
        <f>SUMIFS('3.住戸情報入力'!W:W,'3.住戸情報入力'!V:V,E21,'3.住戸情報入力'!X:X,$G$4)+SUMIFS('3.住戸情報入力'!Z:Z,'3.住戸情報入力'!Y:Y,E21,'3.住戸情報入力'!AA:AA,$G$4)</f>
        <v>0</v>
      </c>
      <c r="P21" s="585" t="s">
        <v>189</v>
      </c>
      <c r="Q21" s="587">
        <f>I21*K21+M21*O21</f>
        <v>0</v>
      </c>
      <c r="R21" s="585" t="s">
        <v>129</v>
      </c>
      <c r="S21" s="1746"/>
    </row>
    <row r="22" spans="1:23" s="251" customFormat="1" ht="29.25" thickTop="1">
      <c r="A22" s="322"/>
      <c r="B22" s="1726"/>
      <c r="C22" s="1723"/>
      <c r="D22" s="1734" t="s">
        <v>325</v>
      </c>
      <c r="E22" s="1735"/>
      <c r="F22" s="1735"/>
      <c r="G22" s="1735"/>
      <c r="H22" s="1735"/>
      <c r="I22" s="1735"/>
      <c r="J22" s="1735"/>
      <c r="K22" s="1735"/>
      <c r="L22" s="1735"/>
      <c r="M22" s="1735"/>
      <c r="N22" s="1735"/>
      <c r="O22" s="1735"/>
      <c r="P22" s="569" t="s">
        <v>316</v>
      </c>
      <c r="Q22" s="570">
        <f>SUM(Q14:Q21)</f>
        <v>0</v>
      </c>
      <c r="R22" s="571" t="s">
        <v>129</v>
      </c>
      <c r="S22" s="588"/>
      <c r="U22" s="6"/>
      <c r="V22" s="6"/>
      <c r="W22" s="6"/>
    </row>
    <row r="23" spans="1:23" s="257" customFormat="1" ht="27.75" customHeight="1">
      <c r="A23" s="323"/>
      <c r="B23" s="1726"/>
      <c r="C23" s="1723"/>
      <c r="D23" s="1747" t="s">
        <v>462</v>
      </c>
      <c r="E23" s="1728" t="s">
        <v>599</v>
      </c>
      <c r="F23" s="1729"/>
      <c r="G23" s="1729"/>
      <c r="H23" s="1729"/>
      <c r="I23" s="1729"/>
      <c r="J23" s="1729"/>
      <c r="K23" s="1729"/>
      <c r="L23" s="1730"/>
      <c r="M23" s="576">
        <v>340000</v>
      </c>
      <c r="N23" s="589" t="s">
        <v>129</v>
      </c>
      <c r="O23" s="590">
        <f>COUNTIFS('3.住戸情報入力'!AB:AB,E23,'3.住戸情報入力'!AC:AC,$G$4)</f>
        <v>0</v>
      </c>
      <c r="P23" s="591" t="s">
        <v>189</v>
      </c>
      <c r="Q23" s="592">
        <f>M23*O23</f>
        <v>0</v>
      </c>
      <c r="R23" s="591" t="s">
        <v>129</v>
      </c>
      <c r="S23" s="1744" t="s">
        <v>1030</v>
      </c>
      <c r="U23" s="755"/>
      <c r="V23" s="755"/>
      <c r="W23" s="755"/>
    </row>
    <row r="24" spans="1:23" s="257" customFormat="1" ht="27.75" customHeight="1">
      <c r="A24" s="323"/>
      <c r="B24" s="1726"/>
      <c r="C24" s="1723"/>
      <c r="D24" s="1748"/>
      <c r="E24" s="1783" t="s">
        <v>600</v>
      </c>
      <c r="F24" s="1784"/>
      <c r="G24" s="1784"/>
      <c r="H24" s="1784"/>
      <c r="I24" s="1784"/>
      <c r="J24" s="1784"/>
      <c r="K24" s="1784"/>
      <c r="L24" s="1785"/>
      <c r="M24" s="580">
        <v>430000</v>
      </c>
      <c r="N24" s="591" t="s">
        <v>129</v>
      </c>
      <c r="O24" s="593">
        <f>COUNTIFS('3.住戸情報入力'!AB:AB,E24,'3.住戸情報入力'!AC:AC,$G$4)</f>
        <v>0</v>
      </c>
      <c r="P24" s="591" t="s">
        <v>189</v>
      </c>
      <c r="Q24" s="592">
        <f>M24*O24</f>
        <v>0</v>
      </c>
      <c r="R24" s="591" t="s">
        <v>129</v>
      </c>
      <c r="S24" s="1745"/>
      <c r="U24" s="755"/>
      <c r="V24" s="755"/>
      <c r="W24" s="755"/>
    </row>
    <row r="25" spans="1:23" s="257" customFormat="1" ht="27.75" customHeight="1">
      <c r="A25" s="323"/>
      <c r="B25" s="1726"/>
      <c r="C25" s="1723"/>
      <c r="D25" s="1748"/>
      <c r="E25" s="1783" t="s">
        <v>601</v>
      </c>
      <c r="F25" s="1784"/>
      <c r="G25" s="1784"/>
      <c r="H25" s="1784"/>
      <c r="I25" s="1784"/>
      <c r="J25" s="1784"/>
      <c r="K25" s="1784"/>
      <c r="L25" s="1785"/>
      <c r="M25" s="580">
        <v>480000</v>
      </c>
      <c r="N25" s="591" t="s">
        <v>129</v>
      </c>
      <c r="O25" s="582">
        <f>COUNTIFS('3.住戸情報入力'!AB:AB,E25,'3.住戸情報入力'!AC:AC,$G$4)</f>
        <v>0</v>
      </c>
      <c r="P25" s="591" t="s">
        <v>189</v>
      </c>
      <c r="Q25" s="592">
        <f>M25*O25</f>
        <v>0</v>
      </c>
      <c r="R25" s="591" t="s">
        <v>129</v>
      </c>
      <c r="S25" s="1745"/>
      <c r="U25" s="755"/>
      <c r="V25" s="755"/>
      <c r="W25" s="755"/>
    </row>
    <row r="26" spans="1:23" s="257" customFormat="1" ht="27.75" customHeight="1" thickBot="1">
      <c r="A26" s="323"/>
      <c r="B26" s="1726"/>
      <c r="C26" s="1723"/>
      <c r="D26" s="1748"/>
      <c r="E26" s="1786" t="s">
        <v>435</v>
      </c>
      <c r="F26" s="1787"/>
      <c r="G26" s="1787"/>
      <c r="H26" s="1787"/>
      <c r="I26" s="1787"/>
      <c r="J26" s="1787"/>
      <c r="K26" s="1787"/>
      <c r="L26" s="1788"/>
      <c r="M26" s="594">
        <v>670000</v>
      </c>
      <c r="N26" s="595" t="s">
        <v>129</v>
      </c>
      <c r="O26" s="596">
        <f>COUNTIFS('3.住戸情報入力'!AB:AB,E26,'3.住戸情報入力'!AC:AC,$G$4)</f>
        <v>0</v>
      </c>
      <c r="P26" s="597" t="s">
        <v>189</v>
      </c>
      <c r="Q26" s="598">
        <f>M26*O26</f>
        <v>0</v>
      </c>
      <c r="R26" s="597" t="s">
        <v>129</v>
      </c>
      <c r="S26" s="1746"/>
      <c r="U26" s="755"/>
      <c r="V26" s="755"/>
      <c r="W26" s="755"/>
    </row>
    <row r="27" spans="1:23" s="257" customFormat="1" ht="27.75" customHeight="1" thickTop="1">
      <c r="A27" s="323"/>
      <c r="B27" s="1726"/>
      <c r="C27" s="1723"/>
      <c r="D27" s="1767" t="s">
        <v>325</v>
      </c>
      <c r="E27" s="1768"/>
      <c r="F27" s="1768"/>
      <c r="G27" s="1768"/>
      <c r="H27" s="1768"/>
      <c r="I27" s="1768"/>
      <c r="J27" s="1768"/>
      <c r="K27" s="1768"/>
      <c r="L27" s="599" t="s">
        <v>317</v>
      </c>
      <c r="M27" s="801"/>
      <c r="N27" s="802"/>
      <c r="O27" s="802"/>
      <c r="P27" s="599" t="s">
        <v>317</v>
      </c>
      <c r="Q27" s="600">
        <f>SUM(Q23:Q26)</f>
        <v>0</v>
      </c>
      <c r="R27" s="601" t="s">
        <v>129</v>
      </c>
      <c r="S27" s="602"/>
      <c r="U27" s="755"/>
      <c r="V27" s="755"/>
      <c r="W27" s="755"/>
    </row>
    <row r="28" spans="1:23" s="251" customFormat="1" ht="28.5" customHeight="1">
      <c r="A28" s="322"/>
      <c r="B28" s="1726"/>
      <c r="C28" s="1723"/>
      <c r="D28" s="1757" t="s">
        <v>190</v>
      </c>
      <c r="E28" s="1795" t="s">
        <v>556</v>
      </c>
      <c r="F28" s="1796"/>
      <c r="G28" s="1796"/>
      <c r="H28" s="1796"/>
      <c r="I28" s="1796"/>
      <c r="J28" s="1796"/>
      <c r="K28" s="1796"/>
      <c r="L28" s="1802"/>
      <c r="M28" s="603">
        <v>100000</v>
      </c>
      <c r="N28" s="562" t="s">
        <v>129</v>
      </c>
      <c r="O28" s="604">
        <f>COUNTIFS('3.住戸情報入力'!AD:AD,E28,'3.住戸情報入力'!AE:AE,$G$4)+COUNTIFS('3.住戸情報入力'!AF:AF,E28,'3.住戸情報入力'!AG:AG,$G$4)</f>
        <v>0</v>
      </c>
      <c r="P28" s="562" t="s">
        <v>189</v>
      </c>
      <c r="Q28" s="563">
        <f>M28*O28</f>
        <v>0</v>
      </c>
      <c r="R28" s="562" t="s">
        <v>129</v>
      </c>
      <c r="S28" s="1744" t="s">
        <v>1030</v>
      </c>
      <c r="U28" s="6"/>
      <c r="V28" s="6"/>
      <c r="W28" s="6"/>
    </row>
    <row r="29" spans="1:23" s="257" customFormat="1" ht="27.75" customHeight="1">
      <c r="A29" s="323"/>
      <c r="B29" s="1726"/>
      <c r="C29" s="1723"/>
      <c r="D29" s="1757"/>
      <c r="E29" s="1795" t="s">
        <v>1047</v>
      </c>
      <c r="F29" s="1796"/>
      <c r="G29" s="1796"/>
      <c r="H29" s="1796"/>
      <c r="I29" s="1796"/>
      <c r="J29" s="1796"/>
      <c r="K29" s="1796"/>
      <c r="L29" s="1802"/>
      <c r="M29" s="605">
        <v>380000</v>
      </c>
      <c r="N29" s="601" t="s">
        <v>129</v>
      </c>
      <c r="O29" s="604">
        <f>COUNTIFS('3.住戸情報入力'!AD:AD,E29,'3.住戸情報入力'!AE:AE,$G$4)+COUNTIFS('3.住戸情報入力'!AF:AF,E29,'3.住戸情報入力'!AG:AG,$G$4)</f>
        <v>0</v>
      </c>
      <c r="P29" s="601" t="s">
        <v>189</v>
      </c>
      <c r="Q29" s="600">
        <f>M29*O29</f>
        <v>0</v>
      </c>
      <c r="R29" s="601" t="s">
        <v>129</v>
      </c>
      <c r="S29" s="1745"/>
      <c r="U29" s="755"/>
      <c r="V29" s="755"/>
      <c r="W29" s="755"/>
    </row>
    <row r="30" spans="1:23" s="257" customFormat="1" ht="27.75" customHeight="1">
      <c r="A30" s="323"/>
      <c r="B30" s="1726"/>
      <c r="C30" s="1723"/>
      <c r="D30" s="1757"/>
      <c r="E30" s="1809" t="s">
        <v>557</v>
      </c>
      <c r="F30" s="1810"/>
      <c r="G30" s="768"/>
      <c r="H30" s="768"/>
      <c r="I30" s="1845" t="s">
        <v>697</v>
      </c>
      <c r="J30" s="1846"/>
      <c r="K30" s="1846"/>
      <c r="L30" s="1847"/>
      <c r="M30" s="1834" t="s">
        <v>698</v>
      </c>
      <c r="N30" s="1835"/>
      <c r="O30" s="1835"/>
      <c r="P30" s="1836"/>
      <c r="Q30" s="769"/>
      <c r="R30" s="770"/>
      <c r="S30" s="1745"/>
      <c r="U30" s="755"/>
      <c r="V30" s="755"/>
      <c r="W30" s="755"/>
    </row>
    <row r="31" spans="1:23" s="251" customFormat="1" ht="27.95" customHeight="1">
      <c r="A31" s="322"/>
      <c r="B31" s="1726"/>
      <c r="C31" s="1723"/>
      <c r="D31" s="1757"/>
      <c r="E31" s="1811"/>
      <c r="F31" s="1812"/>
      <c r="G31" s="1755" t="s">
        <v>436</v>
      </c>
      <c r="H31" s="1769"/>
      <c r="I31" s="580">
        <v>460000</v>
      </c>
      <c r="J31" s="581" t="s">
        <v>129</v>
      </c>
      <c r="K31" s="582">
        <f>COUNTIFS('3.住戸情報入力'!AD:AD,"エアコン*"&amp;G31,'3.住戸情報入力'!AE:AE,$G$4)</f>
        <v>0</v>
      </c>
      <c r="L31" s="581" t="s">
        <v>189</v>
      </c>
      <c r="M31" s="849">
        <v>430000</v>
      </c>
      <c r="N31" s="581" t="s">
        <v>129</v>
      </c>
      <c r="O31" s="582">
        <f>COUNTIFS('3.住戸情報入力'!AF:AF,"エアコン*"&amp;G31,'3.住戸情報入力'!AG:AG,$G$4)</f>
        <v>0</v>
      </c>
      <c r="P31" s="581" t="s">
        <v>189</v>
      </c>
      <c r="Q31" s="803">
        <f>I31*K31+M31*O31</f>
        <v>0</v>
      </c>
      <c r="R31" s="581" t="s">
        <v>129</v>
      </c>
      <c r="S31" s="1745"/>
      <c r="U31" s="6"/>
      <c r="V31" s="6"/>
      <c r="W31" s="6"/>
    </row>
    <row r="32" spans="1:23" s="251" customFormat="1" ht="29.25" thickBot="1">
      <c r="A32" s="322"/>
      <c r="B32" s="1726"/>
      <c r="C32" s="1723"/>
      <c r="D32" s="1758"/>
      <c r="E32" s="1813"/>
      <c r="F32" s="1814"/>
      <c r="G32" s="1770" t="s">
        <v>435</v>
      </c>
      <c r="H32" s="1770"/>
      <c r="I32" s="584">
        <v>530000</v>
      </c>
      <c r="J32" s="585" t="s">
        <v>129</v>
      </c>
      <c r="K32" s="586">
        <f>COUNTIFS('3.住戸情報入力'!AD:AD,"エアコン*"&amp;G32,'3.住戸情報入力'!AE:AE,$G$4)</f>
        <v>0</v>
      </c>
      <c r="L32" s="585" t="s">
        <v>189</v>
      </c>
      <c r="M32" s="851">
        <v>500000</v>
      </c>
      <c r="N32" s="585" t="s">
        <v>129</v>
      </c>
      <c r="O32" s="586">
        <f>COUNTIFS('3.住戸情報入力'!AF:AF,"エアコン*"&amp;G32,'3.住戸情報入力'!AG:AG,$G$4)</f>
        <v>0</v>
      </c>
      <c r="P32" s="585" t="s">
        <v>189</v>
      </c>
      <c r="Q32" s="587">
        <f>I32*K32+M32*O32</f>
        <v>0</v>
      </c>
      <c r="R32" s="585" t="s">
        <v>129</v>
      </c>
      <c r="S32" s="1746"/>
      <c r="U32" s="6"/>
      <c r="V32" s="6"/>
      <c r="W32" s="6"/>
    </row>
    <row r="33" spans="1:23" s="251" customFormat="1" ht="30" thickTop="1" thickBot="1">
      <c r="A33" s="322"/>
      <c r="B33" s="1726"/>
      <c r="C33" s="1723"/>
      <c r="D33" s="1815" t="s">
        <v>325</v>
      </c>
      <c r="E33" s="1816"/>
      <c r="F33" s="1816"/>
      <c r="G33" s="1816"/>
      <c r="H33" s="1816"/>
      <c r="I33" s="1816"/>
      <c r="J33" s="1816"/>
      <c r="K33" s="1816"/>
      <c r="L33" s="1816"/>
      <c r="M33" s="1816"/>
      <c r="N33" s="1816"/>
      <c r="O33" s="1816"/>
      <c r="P33" s="608" t="s">
        <v>318</v>
      </c>
      <c r="Q33" s="609">
        <f>SUM(Q28:Q32)</f>
        <v>0</v>
      </c>
      <c r="R33" s="610" t="s">
        <v>129</v>
      </c>
      <c r="S33" s="611"/>
      <c r="U33" s="782"/>
      <c r="V33" s="6"/>
      <c r="W33" s="6"/>
    </row>
    <row r="34" spans="1:23" s="257" customFormat="1" ht="27.75" customHeight="1" thickTop="1" thickBot="1">
      <c r="A34" s="323"/>
      <c r="B34" s="1726"/>
      <c r="C34" s="1723"/>
      <c r="D34" s="1817" t="s">
        <v>554</v>
      </c>
      <c r="E34" s="1818"/>
      <c r="F34" s="1818"/>
      <c r="G34" s="1818"/>
      <c r="H34" s="1818"/>
      <c r="I34" s="1818"/>
      <c r="J34" s="1818"/>
      <c r="K34" s="1818"/>
      <c r="L34" s="1818"/>
      <c r="M34" s="1818"/>
      <c r="N34" s="1819"/>
      <c r="O34" s="612" t="s">
        <v>491</v>
      </c>
      <c r="P34" s="613" t="s">
        <v>492</v>
      </c>
      <c r="Q34" s="614">
        <f>65000*SUMIFS('3.住戸情報入力'!AS:AS,'3.住戸情報入力'!AR:AR,"2.6ｋＷ未満",'3.住戸情報入力'!AT:AT,$G$4)+80000*SUMIFS('3.住戸情報入力'!AS:AS,'3.住戸情報入力'!AR:AR,"2.6ｋＷ以上",'3.住戸情報入力'!AT:AT,$G$4)</f>
        <v>0</v>
      </c>
      <c r="R34" s="615" t="s">
        <v>129</v>
      </c>
      <c r="S34" s="575" t="s">
        <v>1030</v>
      </c>
      <c r="U34" s="755"/>
      <c r="V34" s="755"/>
      <c r="W34" s="755"/>
    </row>
    <row r="35" spans="1:23" s="257" customFormat="1" ht="27.75" customHeight="1" thickTop="1" thickBot="1">
      <c r="A35" s="323"/>
      <c r="B35" s="1726"/>
      <c r="C35" s="1723"/>
      <c r="D35" s="1817" t="s">
        <v>555</v>
      </c>
      <c r="E35" s="1818"/>
      <c r="F35" s="1818"/>
      <c r="G35" s="1818"/>
      <c r="H35" s="1818"/>
      <c r="I35" s="1818"/>
      <c r="J35" s="1818"/>
      <c r="K35" s="1818"/>
      <c r="L35" s="1818"/>
      <c r="M35" s="1818"/>
      <c r="N35" s="1819"/>
      <c r="O35" s="616" t="s">
        <v>491</v>
      </c>
      <c r="P35" s="617" t="s">
        <v>552</v>
      </c>
      <c r="Q35" s="618">
        <f>SUMIFS('3.住戸情報入力'!AV:AV,'3.住戸情報入力'!AW:AW,$G$4)</f>
        <v>0</v>
      </c>
      <c r="R35" s="619" t="s">
        <v>129</v>
      </c>
      <c r="S35" s="575" t="s">
        <v>1030</v>
      </c>
      <c r="U35" s="755"/>
      <c r="V35" s="755"/>
      <c r="W35" s="755"/>
    </row>
    <row r="36" spans="1:23" s="257" customFormat="1" ht="27.75" customHeight="1" thickTop="1">
      <c r="A36" s="323"/>
      <c r="B36" s="1726"/>
      <c r="C36" s="1723"/>
      <c r="D36" s="1828" t="s">
        <v>191</v>
      </c>
      <c r="E36" s="1774" t="s">
        <v>650</v>
      </c>
      <c r="F36" s="1775"/>
      <c r="G36" s="1775"/>
      <c r="H36" s="1775"/>
      <c r="I36" s="790"/>
      <c r="J36" s="795"/>
      <c r="K36" s="792"/>
      <c r="L36" s="799"/>
      <c r="M36" s="790">
        <v>300000</v>
      </c>
      <c r="N36" s="589" t="s">
        <v>129</v>
      </c>
      <c r="O36" s="578">
        <f>COUNTIFS('3.住戸情報入力'!AJ:AJ,E36,'3.住戸情報入力'!AK:AK,$G$4)</f>
        <v>0</v>
      </c>
      <c r="P36" s="589" t="s">
        <v>189</v>
      </c>
      <c r="Q36" s="620">
        <f>M36*O36</f>
        <v>0</v>
      </c>
      <c r="R36" s="589" t="s">
        <v>129</v>
      </c>
      <c r="S36" s="1773" t="s">
        <v>1030</v>
      </c>
      <c r="U36" s="755"/>
    </row>
    <row r="37" spans="1:23" s="257" customFormat="1" ht="27.75" customHeight="1">
      <c r="A37" s="323"/>
      <c r="B37" s="1726"/>
      <c r="C37" s="1723"/>
      <c r="D37" s="1723"/>
      <c r="E37" s="1776" t="s">
        <v>651</v>
      </c>
      <c r="F37" s="1777"/>
      <c r="G37" s="1777"/>
      <c r="H37" s="791" t="s">
        <v>463</v>
      </c>
      <c r="I37" s="788"/>
      <c r="J37" s="796"/>
      <c r="K37" s="792"/>
      <c r="L37" s="591"/>
      <c r="M37" s="788">
        <v>140000</v>
      </c>
      <c r="N37" s="591" t="s">
        <v>129</v>
      </c>
      <c r="O37" s="578">
        <f>COUNTIFS('3.住戸情報入力'!AJ:AJ,"ガス潜熱回収型給湯機（エコジョーズ等）20号以下",'3.住戸情報入力'!AK:AK,$G$4)</f>
        <v>0</v>
      </c>
      <c r="P37" s="591" t="s">
        <v>189</v>
      </c>
      <c r="Q37" s="592">
        <f t="shared" ref="Q37:Q42" si="1">M37*O37</f>
        <v>0</v>
      </c>
      <c r="R37" s="591" t="s">
        <v>129</v>
      </c>
      <c r="S37" s="1773"/>
      <c r="U37" s="393"/>
    </row>
    <row r="38" spans="1:23" s="257" customFormat="1" ht="27.75" customHeight="1">
      <c r="A38" s="323"/>
      <c r="B38" s="1726"/>
      <c r="C38" s="1723"/>
      <c r="D38" s="1723"/>
      <c r="E38" s="1774"/>
      <c r="F38" s="1775"/>
      <c r="G38" s="1775"/>
      <c r="H38" s="791" t="s">
        <v>464</v>
      </c>
      <c r="I38" s="788"/>
      <c r="J38" s="796"/>
      <c r="K38" s="792"/>
      <c r="L38" s="591"/>
      <c r="M38" s="788">
        <v>160000</v>
      </c>
      <c r="N38" s="591" t="s">
        <v>129</v>
      </c>
      <c r="O38" s="578">
        <f>COUNTIFS('3.住戸情報入力'!AJ:AJ,"ガス潜熱回収型給湯機（エコジョーズ等）24号",'3.住戸情報入力'!AK:AK,$G$4)</f>
        <v>0</v>
      </c>
      <c r="P38" s="591" t="s">
        <v>189</v>
      </c>
      <c r="Q38" s="592">
        <f t="shared" si="1"/>
        <v>0</v>
      </c>
      <c r="R38" s="591" t="s">
        <v>129</v>
      </c>
      <c r="S38" s="1773"/>
      <c r="U38" s="755"/>
      <c r="V38" s="755"/>
      <c r="W38" s="755"/>
    </row>
    <row r="39" spans="1:23" s="251" customFormat="1" ht="28.5">
      <c r="A39" s="322"/>
      <c r="B39" s="1726"/>
      <c r="C39" s="1723"/>
      <c r="D39" s="1723"/>
      <c r="E39" s="1755" t="s">
        <v>192</v>
      </c>
      <c r="F39" s="1756"/>
      <c r="G39" s="1756"/>
      <c r="H39" s="1756"/>
      <c r="I39" s="788"/>
      <c r="J39" s="797"/>
      <c r="K39" s="793"/>
      <c r="L39" s="581"/>
      <c r="M39" s="788">
        <v>400000</v>
      </c>
      <c r="N39" s="581" t="s">
        <v>129</v>
      </c>
      <c r="O39" s="582">
        <f>COUNTIFS('3.住戸情報入力'!AJ:AJ,E39,'3.住戸情報入力'!AK:AK,$G$4)</f>
        <v>0</v>
      </c>
      <c r="P39" s="581" t="s">
        <v>189</v>
      </c>
      <c r="Q39" s="583">
        <f t="shared" si="1"/>
        <v>0</v>
      </c>
      <c r="R39" s="581" t="s">
        <v>129</v>
      </c>
      <c r="S39" s="1773"/>
      <c r="U39" s="6"/>
      <c r="V39" s="6"/>
      <c r="W39" s="6"/>
    </row>
    <row r="40" spans="1:23" s="251" customFormat="1" ht="28.5">
      <c r="A40" s="322"/>
      <c r="B40" s="1726"/>
      <c r="C40" s="1723"/>
      <c r="D40" s="1723"/>
      <c r="E40" s="1755" t="s">
        <v>594</v>
      </c>
      <c r="F40" s="1756"/>
      <c r="G40" s="1756"/>
      <c r="H40" s="1756"/>
      <c r="I40" s="788"/>
      <c r="J40" s="797"/>
      <c r="K40" s="793"/>
      <c r="L40" s="581"/>
      <c r="M40" s="788">
        <v>1000000</v>
      </c>
      <c r="N40" s="581" t="s">
        <v>129</v>
      </c>
      <c r="O40" s="582">
        <f>COUNTIFS('3.住戸情報入力'!AJ:AJ,E40,'3.住戸情報入力'!AK:AK,$G$4)</f>
        <v>0</v>
      </c>
      <c r="P40" s="581" t="s">
        <v>189</v>
      </c>
      <c r="Q40" s="583">
        <f t="shared" si="1"/>
        <v>0</v>
      </c>
      <c r="R40" s="581" t="s">
        <v>129</v>
      </c>
      <c r="S40" s="1773"/>
      <c r="U40" s="6"/>
      <c r="V40" s="6"/>
      <c r="W40" s="6"/>
    </row>
    <row r="41" spans="1:23" s="251" customFormat="1" ht="28.5">
      <c r="A41" s="322"/>
      <c r="B41" s="1726"/>
      <c r="C41" s="1723"/>
      <c r="D41" s="1723"/>
      <c r="E41" s="1755" t="s">
        <v>595</v>
      </c>
      <c r="F41" s="1756"/>
      <c r="G41" s="1756"/>
      <c r="H41" s="1756"/>
      <c r="I41" s="788"/>
      <c r="J41" s="797"/>
      <c r="K41" s="793"/>
      <c r="L41" s="581"/>
      <c r="M41" s="788">
        <v>1230000</v>
      </c>
      <c r="N41" s="581" t="s">
        <v>129</v>
      </c>
      <c r="O41" s="582">
        <f>COUNTIFS('3.住戸情報入力'!AJ:AJ,E41,'3.住戸情報入力'!AK:AK,$G$4)</f>
        <v>0</v>
      </c>
      <c r="P41" s="581" t="s">
        <v>189</v>
      </c>
      <c r="Q41" s="583">
        <f t="shared" si="1"/>
        <v>0</v>
      </c>
      <c r="R41" s="581" t="s">
        <v>129</v>
      </c>
      <c r="S41" s="1773"/>
      <c r="U41" s="6"/>
      <c r="V41" s="6"/>
      <c r="W41" s="6"/>
    </row>
    <row r="42" spans="1:23" s="251" customFormat="1" ht="28.5">
      <c r="A42" s="322"/>
      <c r="B42" s="1726"/>
      <c r="C42" s="1723"/>
      <c r="D42" s="1829"/>
      <c r="E42" s="1771" t="s">
        <v>596</v>
      </c>
      <c r="F42" s="1772"/>
      <c r="G42" s="1772"/>
      <c r="H42" s="1772"/>
      <c r="I42" s="789"/>
      <c r="J42" s="798"/>
      <c r="K42" s="794"/>
      <c r="L42" s="621"/>
      <c r="M42" s="789">
        <v>990000</v>
      </c>
      <c r="N42" s="621" t="s">
        <v>129</v>
      </c>
      <c r="O42" s="622">
        <f>COUNTIFS('3.住戸情報入力'!AJ:AJ,E42,'3.住戸情報入力'!AK:AK,$G$4)</f>
        <v>0</v>
      </c>
      <c r="P42" s="621" t="s">
        <v>189</v>
      </c>
      <c r="Q42" s="623">
        <f t="shared" si="1"/>
        <v>0</v>
      </c>
      <c r="R42" s="621" t="s">
        <v>129</v>
      </c>
      <c r="S42" s="1773"/>
      <c r="U42" s="6"/>
      <c r="V42" s="6"/>
      <c r="W42" s="6"/>
    </row>
    <row r="43" spans="1:23" s="257" customFormat="1" ht="27.75" customHeight="1">
      <c r="A43" s="323"/>
      <c r="B43" s="1726"/>
      <c r="C43" s="1723"/>
      <c r="D43" s="1826" t="s">
        <v>325</v>
      </c>
      <c r="E43" s="1827"/>
      <c r="F43" s="1827"/>
      <c r="G43" s="1827"/>
      <c r="H43" s="1827"/>
      <c r="I43" s="1827"/>
      <c r="J43" s="1827"/>
      <c r="K43" s="1827"/>
      <c r="L43" s="1827"/>
      <c r="M43" s="1827"/>
      <c r="N43" s="1827"/>
      <c r="O43" s="1827"/>
      <c r="P43" s="599" t="s">
        <v>324</v>
      </c>
      <c r="Q43" s="600">
        <f>SUM(Q36:Q42)</f>
        <v>0</v>
      </c>
      <c r="R43" s="601" t="s">
        <v>129</v>
      </c>
      <c r="S43" s="624"/>
      <c r="U43" s="755"/>
      <c r="V43" s="755"/>
      <c r="W43" s="755"/>
    </row>
    <row r="44" spans="1:23" s="257" customFormat="1" ht="27.75" customHeight="1">
      <c r="A44" s="323"/>
      <c r="B44" s="1726"/>
      <c r="C44" s="1723"/>
      <c r="D44" s="1820" t="s">
        <v>659</v>
      </c>
      <c r="E44" s="1821"/>
      <c r="F44" s="1821"/>
      <c r="G44" s="1821"/>
      <c r="H44" s="1821"/>
      <c r="I44" s="1821"/>
      <c r="J44" s="1821"/>
      <c r="K44" s="1821"/>
      <c r="L44" s="1821"/>
      <c r="M44" s="1821"/>
      <c r="N44" s="1821"/>
      <c r="O44" s="1821"/>
      <c r="P44" s="1822"/>
      <c r="Q44" s="625">
        <f>80000*COUNTIFS('3.住戸情報入力'!AH:AH,"ダクト式第三種換気",'3.住戸情報入力'!AI:AI,$G$4)+120000*COUNTIFS('3.住戸情報入力'!AH:AH,"ダクト式第一種換気",'3.住戸情報入力'!AI:AI,$G$4)+160000*COUNTIFS('3.住戸情報入力'!AH:AH,"ダクト式第一種換気（熱交換有り）",'3.住戸情報入力'!AI:AI,$G$4)</f>
        <v>0</v>
      </c>
      <c r="R44" s="626" t="s">
        <v>129</v>
      </c>
      <c r="S44" s="1778" t="s">
        <v>1030</v>
      </c>
      <c r="U44" s="755"/>
      <c r="V44" s="755"/>
      <c r="W44" s="755"/>
    </row>
    <row r="45" spans="1:23" s="257" customFormat="1" ht="28.5">
      <c r="A45" s="323"/>
      <c r="B45" s="1726"/>
      <c r="C45" s="1723"/>
      <c r="D45" s="1820" t="s">
        <v>660</v>
      </c>
      <c r="E45" s="1821"/>
      <c r="F45" s="1821"/>
      <c r="G45" s="1821"/>
      <c r="H45" s="1821"/>
      <c r="I45" s="1821"/>
      <c r="J45" s="1821"/>
      <c r="K45" s="1821"/>
      <c r="L45" s="1822"/>
      <c r="M45" s="580">
        <v>8000</v>
      </c>
      <c r="N45" s="591" t="s">
        <v>129</v>
      </c>
      <c r="O45" s="578">
        <f>SUMIFS('3.住戸情報入力'!AL:AL,'3.住戸情報入力'!AM:AM,$G$4)</f>
        <v>0</v>
      </c>
      <c r="P45" s="591" t="s">
        <v>189</v>
      </c>
      <c r="Q45" s="625">
        <f>M45*O45</f>
        <v>0</v>
      </c>
      <c r="R45" s="627" t="s">
        <v>129</v>
      </c>
      <c r="S45" s="1779"/>
      <c r="U45" s="755"/>
      <c r="V45" s="755"/>
      <c r="W45" s="755"/>
    </row>
    <row r="46" spans="1:23" s="257" customFormat="1" ht="27.75" customHeight="1">
      <c r="A46" s="323"/>
      <c r="B46" s="1726"/>
      <c r="C46" s="1723"/>
      <c r="D46" s="1728" t="s">
        <v>1048</v>
      </c>
      <c r="E46" s="1729"/>
      <c r="F46" s="1729"/>
      <c r="G46" s="1729"/>
      <c r="H46" s="1729"/>
      <c r="I46" s="1729"/>
      <c r="J46" s="1729"/>
      <c r="K46" s="1729"/>
      <c r="L46" s="1730"/>
      <c r="M46" s="606">
        <v>100000</v>
      </c>
      <c r="N46" s="626" t="s">
        <v>129</v>
      </c>
      <c r="O46" s="607">
        <f>COUNTIFS('3.住戸情報入力'!AN:AN,"有り",'3.住戸情報入力'!AO:AO,$G$4)</f>
        <v>0</v>
      </c>
      <c r="P46" s="626" t="s">
        <v>189</v>
      </c>
      <c r="Q46" s="628">
        <f>M46*O46</f>
        <v>0</v>
      </c>
      <c r="R46" s="626" t="s">
        <v>129</v>
      </c>
      <c r="S46" s="1779"/>
      <c r="U46" s="755"/>
      <c r="V46" s="755"/>
      <c r="W46" s="755"/>
    </row>
    <row r="47" spans="1:23" s="257" customFormat="1" ht="27.75" customHeight="1">
      <c r="A47" s="323"/>
      <c r="B47" s="1726"/>
      <c r="C47" s="1723"/>
      <c r="D47" s="1731" t="s">
        <v>1049</v>
      </c>
      <c r="E47" s="1732"/>
      <c r="F47" s="1732"/>
      <c r="G47" s="1732"/>
      <c r="H47" s="1732"/>
      <c r="I47" s="1732"/>
      <c r="J47" s="1732"/>
      <c r="K47" s="1732"/>
      <c r="L47" s="1733"/>
      <c r="M47" s="629">
        <v>115000</v>
      </c>
      <c r="N47" s="601" t="s">
        <v>129</v>
      </c>
      <c r="O47" s="578">
        <f>COUNTIFS('3.住戸情報入力'!AN:AN,"有り（ガス計測含む）",'3.住戸情報入力'!AO:AO,$G$4)</f>
        <v>0</v>
      </c>
      <c r="P47" s="601" t="s">
        <v>189</v>
      </c>
      <c r="Q47" s="600">
        <f>M47*O47</f>
        <v>0</v>
      </c>
      <c r="R47" s="601" t="s">
        <v>129</v>
      </c>
      <c r="S47" s="1780"/>
      <c r="U47" s="755"/>
      <c r="V47" s="755"/>
      <c r="W47" s="755"/>
    </row>
    <row r="48" spans="1:23" s="257" customFormat="1" ht="27.75" customHeight="1" thickBot="1">
      <c r="A48" s="323"/>
      <c r="B48" s="1726"/>
      <c r="C48" s="1723"/>
      <c r="D48" s="1717" t="s">
        <v>307</v>
      </c>
      <c r="E48" s="1718"/>
      <c r="F48" s="1718"/>
      <c r="G48" s="1718"/>
      <c r="H48" s="1718"/>
      <c r="I48" s="1718"/>
      <c r="J48" s="1718"/>
      <c r="K48" s="1718"/>
      <c r="L48" s="1719"/>
      <c r="M48" s="1823"/>
      <c r="N48" s="1824"/>
      <c r="O48" s="1824"/>
      <c r="P48" s="1825"/>
      <c r="Q48" s="630">
        <f>SUMIFS('3.住戸情報入力'!AP:AP,'3.住戸情報入力'!AQ:AQ,$G$4)</f>
        <v>0</v>
      </c>
      <c r="R48" s="631" t="s">
        <v>129</v>
      </c>
      <c r="S48" s="632"/>
      <c r="U48" s="755"/>
      <c r="V48" s="755"/>
      <c r="W48" s="755"/>
    </row>
    <row r="49" spans="1:23" s="257" customFormat="1" ht="27.75" customHeight="1" thickTop="1" thickBot="1">
      <c r="A49" s="323"/>
      <c r="B49" s="1726"/>
      <c r="C49" s="1724"/>
      <c r="D49" s="1720" t="s">
        <v>325</v>
      </c>
      <c r="E49" s="1721"/>
      <c r="F49" s="1721"/>
      <c r="G49" s="1721"/>
      <c r="H49" s="1721"/>
      <c r="I49" s="1721"/>
      <c r="J49" s="1721"/>
      <c r="K49" s="1721"/>
      <c r="L49" s="1721"/>
      <c r="M49" s="1721"/>
      <c r="N49" s="1721"/>
      <c r="O49" s="1721"/>
      <c r="P49" s="633" t="s">
        <v>336</v>
      </c>
      <c r="Q49" s="634">
        <f>SUM(Q44:Q48)</f>
        <v>0</v>
      </c>
      <c r="R49" s="635" t="s">
        <v>129</v>
      </c>
      <c r="S49" s="636"/>
      <c r="U49" s="755"/>
      <c r="V49" s="755"/>
      <c r="W49" s="755"/>
    </row>
    <row r="50" spans="1:23" s="257" customFormat="1" ht="27.75" customHeight="1" thickTop="1">
      <c r="A50" s="323"/>
      <c r="B50" s="1727"/>
      <c r="C50" s="1734" t="s">
        <v>335</v>
      </c>
      <c r="D50" s="1735"/>
      <c r="E50" s="1735"/>
      <c r="F50" s="1735"/>
      <c r="G50" s="1735"/>
      <c r="H50" s="1735"/>
      <c r="I50" s="1735"/>
      <c r="J50" s="1735"/>
      <c r="K50" s="1735"/>
      <c r="L50" s="1735"/>
      <c r="M50" s="1735"/>
      <c r="N50" s="1735"/>
      <c r="O50" s="1735"/>
      <c r="P50" s="599" t="s">
        <v>465</v>
      </c>
      <c r="Q50" s="600">
        <f>SUM(Q12,Q22,Q27,Q33,Q34,Q35,Q43,Q49)</f>
        <v>0</v>
      </c>
      <c r="R50" s="601" t="s">
        <v>129</v>
      </c>
      <c r="S50" s="624" t="s">
        <v>466</v>
      </c>
      <c r="U50" s="755"/>
      <c r="V50" s="755"/>
      <c r="W50" s="755"/>
    </row>
    <row r="51" spans="1:23" s="257" customFormat="1" ht="27.75" customHeight="1" thickBot="1">
      <c r="A51" s="323"/>
      <c r="B51" s="1830" t="s">
        <v>309</v>
      </c>
      <c r="C51" s="1832" t="s">
        <v>444</v>
      </c>
      <c r="D51" s="1717" t="s">
        <v>308</v>
      </c>
      <c r="E51" s="1718"/>
      <c r="F51" s="1718"/>
      <c r="G51" s="1718"/>
      <c r="H51" s="1718"/>
      <c r="I51" s="1718"/>
      <c r="J51" s="1718"/>
      <c r="K51" s="1718"/>
      <c r="L51" s="1718"/>
      <c r="M51" s="1718"/>
      <c r="N51" s="1718"/>
      <c r="O51" s="1718"/>
      <c r="P51" s="1719"/>
      <c r="Q51" s="637">
        <f>'6.共用部定額単価算出シート'!S46</f>
        <v>0</v>
      </c>
      <c r="R51" s="631" t="s">
        <v>129</v>
      </c>
      <c r="S51" s="632"/>
      <c r="U51" s="755"/>
      <c r="V51" s="755"/>
      <c r="W51" s="755"/>
    </row>
    <row r="52" spans="1:23" s="257" customFormat="1" ht="27.75" customHeight="1" thickTop="1" thickBot="1">
      <c r="A52" s="323"/>
      <c r="B52" s="1831"/>
      <c r="C52" s="1833"/>
      <c r="D52" s="1720" t="s">
        <v>325</v>
      </c>
      <c r="E52" s="1721"/>
      <c r="F52" s="1721"/>
      <c r="G52" s="1721"/>
      <c r="H52" s="1721"/>
      <c r="I52" s="1721"/>
      <c r="J52" s="1721"/>
      <c r="K52" s="1721"/>
      <c r="L52" s="1721"/>
      <c r="M52" s="1721"/>
      <c r="N52" s="1721"/>
      <c r="O52" s="1721"/>
      <c r="P52" s="638" t="s">
        <v>467</v>
      </c>
      <c r="Q52" s="634">
        <f>SUM(Q51:Q51)</f>
        <v>0</v>
      </c>
      <c r="R52" s="635" t="s">
        <v>129</v>
      </c>
      <c r="S52" s="636"/>
      <c r="U52" s="755"/>
      <c r="V52" s="755"/>
      <c r="W52" s="755"/>
    </row>
    <row r="53" spans="1:23" s="257" customFormat="1" ht="27.75" customHeight="1" thickTop="1">
      <c r="A53" s="324"/>
      <c r="B53" s="1734" t="s">
        <v>502</v>
      </c>
      <c r="C53" s="1735"/>
      <c r="D53" s="1735"/>
      <c r="E53" s="1735"/>
      <c r="F53" s="1735"/>
      <c r="G53" s="1735"/>
      <c r="H53" s="1735"/>
      <c r="I53" s="1735"/>
      <c r="J53" s="1735"/>
      <c r="K53" s="1735"/>
      <c r="L53" s="1735"/>
      <c r="M53" s="1735"/>
      <c r="N53" s="1735"/>
      <c r="O53" s="1735"/>
      <c r="P53" s="639" t="s">
        <v>503</v>
      </c>
      <c r="Q53" s="640">
        <f>Q50+Q52</f>
        <v>0</v>
      </c>
      <c r="R53" s="615" t="s">
        <v>129</v>
      </c>
      <c r="S53" s="641" t="s">
        <v>593</v>
      </c>
      <c r="U53" s="755"/>
      <c r="V53" s="755"/>
      <c r="W53" s="755"/>
    </row>
  </sheetData>
  <sheetProtection algorithmName="SHA-512" hashValue="SJ3cNZxkHBCoGc+TCEz7kAl//poJtExn95qEuYuQgkt24JYewkaHrLEKFCpgx95Mjo9RHkok/ONl+EL53z1H5w==" saltValue="i/Fsjvl+z7/+VQB/c5/S1A==" spinCount="100000" sheet="1" formatCells="0" formatRows="0" insertRows="0" deleteRows="0" selectLockedCells="1" autoFilter="0" pivotTables="0"/>
  <mergeCells count="74">
    <mergeCell ref="B53:O53"/>
    <mergeCell ref="O9:P9"/>
    <mergeCell ref="Q9:R9"/>
    <mergeCell ref="O10:P10"/>
    <mergeCell ref="Q10:R10"/>
    <mergeCell ref="D48:L48"/>
    <mergeCell ref="M48:P48"/>
    <mergeCell ref="D49:O49"/>
    <mergeCell ref="C50:O50"/>
    <mergeCell ref="B51:B52"/>
    <mergeCell ref="C51:C52"/>
    <mergeCell ref="D51:P51"/>
    <mergeCell ref="D52:O52"/>
    <mergeCell ref="E42:H42"/>
    <mergeCell ref="D43:O43"/>
    <mergeCell ref="D44:P44"/>
    <mergeCell ref="S44:S47"/>
    <mergeCell ref="D45:L45"/>
    <mergeCell ref="D46:L46"/>
    <mergeCell ref="D47:L47"/>
    <mergeCell ref="D33:O33"/>
    <mergeCell ref="D34:N34"/>
    <mergeCell ref="D35:N35"/>
    <mergeCell ref="D36:D42"/>
    <mergeCell ref="E36:H36"/>
    <mergeCell ref="S36:S42"/>
    <mergeCell ref="E37:G38"/>
    <mergeCell ref="E39:H39"/>
    <mergeCell ref="E40:H40"/>
    <mergeCell ref="E41:H41"/>
    <mergeCell ref="S28:S32"/>
    <mergeCell ref="E29:L29"/>
    <mergeCell ref="E30:F32"/>
    <mergeCell ref="I30:L30"/>
    <mergeCell ref="M30:P30"/>
    <mergeCell ref="G31:H31"/>
    <mergeCell ref="G32:H32"/>
    <mergeCell ref="S23:S26"/>
    <mergeCell ref="E24:L24"/>
    <mergeCell ref="E25:L25"/>
    <mergeCell ref="E26:L26"/>
    <mergeCell ref="D27:K27"/>
    <mergeCell ref="S13:S21"/>
    <mergeCell ref="E15:H15"/>
    <mergeCell ref="E16:H16"/>
    <mergeCell ref="E17:H17"/>
    <mergeCell ref="E18:H18"/>
    <mergeCell ref="E19:H19"/>
    <mergeCell ref="E20:H20"/>
    <mergeCell ref="E21:H21"/>
    <mergeCell ref="D11:O11"/>
    <mergeCell ref="C12:C49"/>
    <mergeCell ref="D12:G12"/>
    <mergeCell ref="I12:P12"/>
    <mergeCell ref="B13:B50"/>
    <mergeCell ref="D13:D21"/>
    <mergeCell ref="E13:H13"/>
    <mergeCell ref="I13:L13"/>
    <mergeCell ref="M13:P13"/>
    <mergeCell ref="D22:O22"/>
    <mergeCell ref="B8:C11"/>
    <mergeCell ref="D8:P8"/>
    <mergeCell ref="D23:D26"/>
    <mergeCell ref="E23:L23"/>
    <mergeCell ref="D28:D32"/>
    <mergeCell ref="E28:L28"/>
    <mergeCell ref="Q8:R8"/>
    <mergeCell ref="D9:M9"/>
    <mergeCell ref="D10:M10"/>
    <mergeCell ref="B2:G2"/>
    <mergeCell ref="B4:F4"/>
    <mergeCell ref="G4:H4"/>
    <mergeCell ref="B6:F6"/>
    <mergeCell ref="G6:R6"/>
  </mergeCells>
  <phoneticPr fontId="18"/>
  <conditionalFormatting sqref="A8:B8 A4:G4 A12:I12 D8:D9 D11 A5:L7 I4:L4 A1:L3 A28 D36 S36 D28:E28 A15:A22 A13:B14 E39:L42 T34:XFD34 T36:XFD42 A44:A45 T45:XFD45 A31:A34 A36:A42 A50:A52 A54:L1048576 A9:A11 U9:XFD10 Q54:XFD1048576 Q39:R42 Q28:XFD28 Q31:XFD33 S9:S10 Q1:XFD8 D22 D14:L21 Q11:XFD22 D13:H13 E29:E30 D31:D33 G31:L32">
    <cfRule type="expression" dxfId="151" priority="58">
      <formula>_xlfn.ISFORMULA(A1)=TRUE</formula>
    </cfRule>
  </conditionalFormatting>
  <conditionalFormatting sqref="T9">
    <cfRule type="containsText" dxfId="150" priority="57" operator="containsText" text="(例)">
      <formula>NOT(ISERROR(SEARCH("(例)",T9)))</formula>
    </cfRule>
  </conditionalFormatting>
  <conditionalFormatting sqref="A23:A27 T23:XFD26 D27:L27 D23:E23 Q23:R26 Q27:XFD27 E24:E26">
    <cfRule type="expression" dxfId="149" priority="56">
      <formula>_xlfn.ISFORMULA(A23)=TRUE</formula>
    </cfRule>
  </conditionalFormatting>
  <conditionalFormatting sqref="A29:A30 D29:D30 Q29:XFD30">
    <cfRule type="expression" dxfId="148" priority="55">
      <formula>_xlfn.ISFORMULA(A29)=TRUE</formula>
    </cfRule>
  </conditionalFormatting>
  <conditionalFormatting sqref="Q34:R34 D34">
    <cfRule type="expression" dxfId="147" priority="54">
      <formula>_xlfn.ISFORMULA(D34)=TRUE</formula>
    </cfRule>
  </conditionalFormatting>
  <conditionalFormatting sqref="S24">
    <cfRule type="expression" dxfId="146" priority="52">
      <formula>_xlfn.ISFORMULA(S24)=TRUE</formula>
    </cfRule>
  </conditionalFormatting>
  <conditionalFormatting sqref="E36:L36 E37 H37:L38 Q36:R38">
    <cfRule type="expression" dxfId="145" priority="51">
      <formula>_xlfn.ISFORMULA(E36)=TRUE</formula>
    </cfRule>
  </conditionalFormatting>
  <conditionalFormatting sqref="S23 S25:S26">
    <cfRule type="expression" dxfId="144" priority="53">
      <formula>_xlfn.ISFORMULA(S23)=TRUE</formula>
    </cfRule>
  </conditionalFormatting>
  <conditionalFormatting sqref="S34">
    <cfRule type="expression" dxfId="143" priority="50">
      <formula>_xlfn.ISFORMULA(S34)=TRUE</formula>
    </cfRule>
  </conditionalFormatting>
  <conditionalFormatting sqref="A43 D43 Q43:XFD43">
    <cfRule type="expression" dxfId="142" priority="49">
      <formula>_xlfn.ISFORMULA(A43)=TRUE</formula>
    </cfRule>
  </conditionalFormatting>
  <conditionalFormatting sqref="D44:D45 Q44:XFD44 Q45:R45">
    <cfRule type="expression" dxfId="141" priority="48">
      <formula>_xlfn.ISFORMULA(D44)=TRUE</formula>
    </cfRule>
  </conditionalFormatting>
  <conditionalFormatting sqref="AC46:XFD46 A46:A49 T46:AA46 T47:XFD47 R48:XFD48 Q46:R47 Q49:XFD49 D46:D49">
    <cfRule type="expression" dxfId="140" priority="47">
      <formula>_xlfn.ISFORMULA(A46)=TRUE</formula>
    </cfRule>
  </conditionalFormatting>
  <conditionalFormatting sqref="A53:B53 D51:D52 R51:XFD51 Q50:XFD50 Q52:XFD53">
    <cfRule type="expression" dxfId="139" priority="46">
      <formula>_xlfn.ISFORMULA(A50)=TRUE</formula>
    </cfRule>
  </conditionalFormatting>
  <conditionalFormatting sqref="B51:C51 B52">
    <cfRule type="expression" dxfId="138" priority="45">
      <formula>_xlfn.ISFORMULA(B51)=TRUE</formula>
    </cfRule>
  </conditionalFormatting>
  <conditionalFormatting sqref="C50">
    <cfRule type="expression" dxfId="137" priority="44">
      <formula>_xlfn.ISFORMULA(C50)=TRUE</formula>
    </cfRule>
  </conditionalFormatting>
  <conditionalFormatting sqref="Q48">
    <cfRule type="containsBlanks" dxfId="136" priority="43">
      <formula>LEN(TRIM(Q48))=0</formula>
    </cfRule>
  </conditionalFormatting>
  <conditionalFormatting sqref="Q48">
    <cfRule type="expression" dxfId="135" priority="42">
      <formula>_xlfn.ISFORMULA(Q48)=TRUE</formula>
    </cfRule>
  </conditionalFormatting>
  <conditionalFormatting sqref="Q51">
    <cfRule type="expression" dxfId="134" priority="41">
      <formula>_xlfn.ISFORMULA(Q51)=TRUE</formula>
    </cfRule>
  </conditionalFormatting>
  <conditionalFormatting sqref="T35:XFD35 A35">
    <cfRule type="expression" dxfId="133" priority="40">
      <formula>_xlfn.ISFORMULA(A35)=TRUE</formula>
    </cfRule>
  </conditionalFormatting>
  <conditionalFormatting sqref="Q35:R35 D35">
    <cfRule type="expression" dxfId="132" priority="39">
      <formula>_xlfn.ISFORMULA(D35)=TRUE</formula>
    </cfRule>
  </conditionalFormatting>
  <conditionalFormatting sqref="S35">
    <cfRule type="expression" dxfId="131" priority="38">
      <formula>_xlfn.ISFORMULA(S35)=TRUE</formula>
    </cfRule>
  </conditionalFormatting>
  <conditionalFormatting sqref="D10">
    <cfRule type="expression" dxfId="130" priority="37">
      <formula>_xlfn.ISFORMULA(D10)=TRUE</formula>
    </cfRule>
  </conditionalFormatting>
  <conditionalFormatting sqref="T10">
    <cfRule type="expression" dxfId="129" priority="36">
      <formula>_xlfn.ISFORMULA(T10)=TRUE</formula>
    </cfRule>
  </conditionalFormatting>
  <conditionalFormatting sqref="M1:P7 N31:P32 M28:P28 M39:P42 M54:P1048576 P22 O14:P21">
    <cfRule type="expression" dxfId="128" priority="35">
      <formula>_xlfn.ISFORMULA(M1)=TRUE</formula>
    </cfRule>
  </conditionalFormatting>
  <conditionalFormatting sqref="M27:P27 M23:N26 P23:P26">
    <cfRule type="expression" dxfId="127" priority="34">
      <formula>_xlfn.ISFORMULA(M23)=TRUE</formula>
    </cfRule>
  </conditionalFormatting>
  <conditionalFormatting sqref="M29:N29 P29">
    <cfRule type="expression" dxfId="126" priority="33">
      <formula>_xlfn.ISFORMULA(M29)=TRUE</formula>
    </cfRule>
  </conditionalFormatting>
  <conditionalFormatting sqref="P33">
    <cfRule type="expression" dxfId="125" priority="32">
      <formula>_xlfn.ISFORMULA(P33)=TRUE</formula>
    </cfRule>
  </conditionalFormatting>
  <conditionalFormatting sqref="M36:P38">
    <cfRule type="expression" dxfId="124" priority="31">
      <formula>_xlfn.ISFORMULA(M36)=TRUE</formula>
    </cfRule>
  </conditionalFormatting>
  <conditionalFormatting sqref="P43">
    <cfRule type="expression" dxfId="123" priority="30">
      <formula>_xlfn.ISFORMULA(P43)=TRUE</formula>
    </cfRule>
  </conditionalFormatting>
  <conditionalFormatting sqref="M46:P48 P49">
    <cfRule type="expression" dxfId="122" priority="29">
      <formula>_xlfn.ISFORMULA(M46)=TRUE</formula>
    </cfRule>
  </conditionalFormatting>
  <conditionalFormatting sqref="P52:P53 P50">
    <cfRule type="expression" dxfId="121" priority="28">
      <formula>_xlfn.ISFORMULA(P50)=TRUE</formula>
    </cfRule>
  </conditionalFormatting>
  <conditionalFormatting sqref="O34:P34">
    <cfRule type="expression" dxfId="120" priority="27">
      <formula>_xlfn.ISFORMULA(O34)=TRUE</formula>
    </cfRule>
  </conditionalFormatting>
  <conditionalFormatting sqref="O35:P35">
    <cfRule type="expression" dxfId="119" priority="26">
      <formula>_xlfn.ISFORMULA(O35)=TRUE</formula>
    </cfRule>
  </conditionalFormatting>
  <conditionalFormatting sqref="O23">
    <cfRule type="expression" dxfId="118" priority="25">
      <formula>_xlfn.ISFORMULA(O23)=TRUE</formula>
    </cfRule>
  </conditionalFormatting>
  <conditionalFormatting sqref="O24">
    <cfRule type="expression" dxfId="117" priority="24">
      <formula>_xlfn.ISFORMULA(O24)=TRUE</formula>
    </cfRule>
  </conditionalFormatting>
  <conditionalFormatting sqref="O25">
    <cfRule type="expression" dxfId="116" priority="23">
      <formula>_xlfn.ISFORMULA(O25)=TRUE</formula>
    </cfRule>
  </conditionalFormatting>
  <conditionalFormatting sqref="O26">
    <cfRule type="expression" dxfId="115" priority="22">
      <formula>_xlfn.ISFORMULA(O26)=TRUE</formula>
    </cfRule>
  </conditionalFormatting>
  <conditionalFormatting sqref="O29">
    <cfRule type="expression" dxfId="114" priority="21">
      <formula>_xlfn.ISFORMULA(O29)=TRUE</formula>
    </cfRule>
  </conditionalFormatting>
  <conditionalFormatting sqref="M45:P45">
    <cfRule type="expression" dxfId="113" priority="20">
      <formula>_xlfn.ISFORMULA(M45)=TRUE</formula>
    </cfRule>
  </conditionalFormatting>
  <conditionalFormatting sqref="P11">
    <cfRule type="expression" dxfId="112" priority="19">
      <formula>_xlfn.ISFORMULA(P11)=TRUE</formula>
    </cfRule>
  </conditionalFormatting>
  <conditionalFormatting sqref="N9">
    <cfRule type="expression" dxfId="111" priority="18">
      <formula>_xlfn.ISFORMULA(N9)=TRUE</formula>
    </cfRule>
  </conditionalFormatting>
  <conditionalFormatting sqref="N10">
    <cfRule type="expression" dxfId="110" priority="17">
      <formula>_xlfn.ISFORMULA(N10)=TRUE</formula>
    </cfRule>
  </conditionalFormatting>
  <conditionalFormatting sqref="M15:N21">
    <cfRule type="expression" dxfId="109" priority="16">
      <formula>_xlfn.ISFORMULA(M15)=TRUE</formula>
    </cfRule>
  </conditionalFormatting>
  <conditionalFormatting sqref="M14:N14">
    <cfRule type="expression" dxfId="108" priority="15">
      <formula>_xlfn.ISFORMULA(M14)=TRUE</formula>
    </cfRule>
  </conditionalFormatting>
  <conditionalFormatting sqref="M31:M32">
    <cfRule type="expression" dxfId="107" priority="14">
      <formula>_xlfn.ISFORMULA(M31)=TRUE</formula>
    </cfRule>
  </conditionalFormatting>
  <conditionalFormatting sqref="M30">
    <cfRule type="expression" dxfId="106" priority="13">
      <formula>_xlfn.ISFORMULA(M30)=TRUE</formula>
    </cfRule>
  </conditionalFormatting>
  <conditionalFormatting sqref="I30">
    <cfRule type="expression" dxfId="105" priority="12">
      <formula>_xlfn.ISFORMULA(I30)=TRUE</formula>
    </cfRule>
  </conditionalFormatting>
  <conditionalFormatting sqref="M13">
    <cfRule type="expression" dxfId="104" priority="11">
      <formula>_xlfn.ISFORMULA(M13)=TRUE</formula>
    </cfRule>
  </conditionalFormatting>
  <conditionalFormatting sqref="I13">
    <cfRule type="expression" dxfId="103" priority="10">
      <formula>_xlfn.ISFORMULA(I13)=TRUE</formula>
    </cfRule>
  </conditionalFormatting>
  <conditionalFormatting sqref="O9:P9">
    <cfRule type="expression" dxfId="102" priority="9">
      <formula>_xlfn.ISFORMULA(O9)=TRUE</formula>
    </cfRule>
  </conditionalFormatting>
  <conditionalFormatting sqref="O10:P10">
    <cfRule type="expression" dxfId="101" priority="8">
      <formula>_xlfn.ISFORMULA(O10)=TRUE</formula>
    </cfRule>
  </conditionalFormatting>
  <conditionalFormatting sqref="Q9">
    <cfRule type="expression" dxfId="100" priority="7">
      <formula>_xlfn.ISFORMULA(Q9)=TRUE</formula>
    </cfRule>
  </conditionalFormatting>
  <conditionalFormatting sqref="Q10">
    <cfRule type="expression" dxfId="99" priority="6">
      <formula>_xlfn.ISFORMULA(Q10)=TRUE</formula>
    </cfRule>
  </conditionalFormatting>
  <conditionalFormatting sqref="S34">
    <cfRule type="expression" dxfId="98" priority="2">
      <formula>_xlfn.ISFORMULA(S34)=TRUE</formula>
    </cfRule>
  </conditionalFormatting>
  <conditionalFormatting sqref="S35">
    <cfRule type="expression" dxfId="97" priority="1">
      <formula>_xlfn.ISFORMULA(S35)=TRUE</formula>
    </cfRule>
  </conditionalFormatting>
  <printOptions horizontalCentered="1"/>
  <pageMargins left="0.51181102362204722" right="0.11811023622047245" top="0.35433070866141736" bottom="0.35433070866141736" header="0.31496062992125984" footer="0.11811023622047245"/>
  <pageSetup paperSize="9" scale="45" orientation="portrait" r:id="rId1"/>
  <headerFooter scaleWithDoc="0">
    <oddFooter>&amp;R&amp;K00-044R5中層ZEH-M_ver.1.2</oddFooter>
  </headerFooter>
  <extLst>
    <ext xmlns:x14="http://schemas.microsoft.com/office/spreadsheetml/2009/9/main" uri="{78C0D931-6437-407d-A8EE-F0AAD7539E65}">
      <x14:conditionalFormattings>
        <x14:conditionalFormatting xmlns:xm="http://schemas.microsoft.com/office/excel/2006/main">
          <x14:cfRule type="expression" priority="3" id="{8104BAAE-4F3A-40BB-BA6A-86EF374CD510}">
            <xm:f>入力シート!$F$13="3年度事業（1年目）"</xm:f>
            <x14:dxf>
              <fill>
                <patternFill>
                  <bgColor theme="0" tint="-0.499984740745262"/>
                </patternFill>
              </fill>
            </x14:dxf>
          </x14:cfRule>
          <x14:cfRule type="expression" priority="4" id="{0B453694-B6F0-4FAA-9692-60851B0D7EA0}">
            <xm:f>入力シート!$F$13="2年度事業（1年目）"</xm:f>
            <x14:dxf>
              <fill>
                <patternFill>
                  <bgColor theme="0" tint="-0.499984740745262"/>
                </patternFill>
              </fill>
            </x14:dxf>
          </x14:cfRule>
          <x14:cfRule type="expression" priority="5" id="{61146EE0-9C9F-4585-AEBA-36B763767E50}">
            <xm:f>入力シート!$F$13="単年度事業"</xm:f>
            <x14:dxf>
              <fill>
                <patternFill>
                  <bgColor theme="0" tint="-0.499984740745262"/>
                </patternFill>
              </fill>
            </x14:dxf>
          </x14:cfRule>
          <xm:sqref>A2:S54</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68F77-41E9-42D2-AD85-A7829352465A}">
  <dimension ref="A1:T47"/>
  <sheetViews>
    <sheetView showGridLines="0" view="pageBreakPreview" zoomScale="80" zoomScaleNormal="100" zoomScaleSheetLayoutView="80" workbookViewId="0">
      <selection activeCell="C11" sqref="C11"/>
    </sheetView>
  </sheetViews>
  <sheetFormatPr defaultColWidth="9" defaultRowHeight="13.5"/>
  <cols>
    <col min="1" max="1" width="3.875" style="429" customWidth="1"/>
    <col min="2" max="2" width="32" style="429" customWidth="1"/>
    <col min="3" max="3" width="7.875" style="429" customWidth="1"/>
    <col min="4" max="4" width="25.25" style="429" customWidth="1"/>
    <col min="5" max="5" width="10" style="429" customWidth="1"/>
    <col min="6" max="6" width="3.875" style="429" customWidth="1"/>
    <col min="7" max="7" width="32" style="429" customWidth="1"/>
    <col min="8" max="8" width="7.875" style="429" customWidth="1"/>
    <col min="9" max="9" width="25.25" style="429" customWidth="1"/>
    <col min="10" max="10" width="10" style="429" customWidth="1"/>
    <col min="11" max="11" width="3.875" style="429" customWidth="1"/>
    <col min="12" max="12" width="32" style="429" customWidth="1"/>
    <col min="13" max="13" width="7.875" style="429" customWidth="1"/>
    <col min="14" max="14" width="25.25" style="429" customWidth="1"/>
    <col min="15" max="15" width="10" style="429" customWidth="1"/>
    <col min="16" max="16" width="3.75" style="429" customWidth="1"/>
    <col min="17" max="17" width="32" style="429" customWidth="1"/>
    <col min="18" max="18" width="7.875" style="429" customWidth="1"/>
    <col min="19" max="19" width="25.25" style="429" customWidth="1"/>
    <col min="20" max="20" width="10" style="429" customWidth="1"/>
    <col min="21" max="16384" width="9" style="429"/>
  </cols>
  <sheetData>
    <row r="1" spans="1:20" ht="17.25">
      <c r="A1" s="736" t="s">
        <v>673</v>
      </c>
    </row>
    <row r="2" spans="1:20" s="428" customFormat="1" ht="24.75" customHeight="1">
      <c r="A2" s="452" t="s">
        <v>1036</v>
      </c>
    </row>
    <row r="3" spans="1:20" s="428" customFormat="1" ht="6" customHeight="1">
      <c r="A3" s="430"/>
    </row>
    <row r="4" spans="1:20" ht="20.25" customHeight="1">
      <c r="A4" s="224"/>
      <c r="B4" s="451" t="s">
        <v>973</v>
      </c>
      <c r="C4" s="431"/>
      <c r="D4" s="431"/>
      <c r="E4" s="431"/>
      <c r="F4" s="431"/>
      <c r="G4" s="451" t="s">
        <v>974</v>
      </c>
      <c r="H4" s="431"/>
      <c r="I4" s="431"/>
      <c r="J4" s="432"/>
      <c r="K4" s="431"/>
      <c r="L4" s="451" t="s">
        <v>975</v>
      </c>
      <c r="M4" s="431"/>
      <c r="N4" s="431"/>
      <c r="O4" s="431"/>
      <c r="P4" s="224"/>
      <c r="Q4" s="451" t="s">
        <v>976</v>
      </c>
      <c r="R4" s="224"/>
      <c r="S4" s="224"/>
      <c r="T4" s="431"/>
    </row>
    <row r="5" spans="1:20" ht="7.5" customHeight="1">
      <c r="A5" s="224"/>
      <c r="B5" s="433"/>
      <c r="C5" s="433"/>
      <c r="D5" s="433"/>
      <c r="E5" s="434"/>
      <c r="F5" s="435"/>
      <c r="G5" s="433"/>
      <c r="H5" s="433"/>
      <c r="I5" s="433"/>
      <c r="J5" s="434"/>
      <c r="K5" s="434"/>
      <c r="L5" s="433"/>
      <c r="M5" s="433"/>
      <c r="N5" s="433"/>
      <c r="O5" s="434"/>
      <c r="P5" s="224"/>
      <c r="Q5" s="224"/>
      <c r="R5" s="224"/>
      <c r="S5" s="224"/>
      <c r="T5" s="433"/>
    </row>
    <row r="6" spans="1:20" ht="9" customHeight="1">
      <c r="A6" s="224"/>
      <c r="B6" s="437"/>
      <c r="C6" s="438"/>
      <c r="D6" s="662"/>
      <c r="E6" s="438"/>
      <c r="F6" s="438"/>
      <c r="G6" s="439"/>
      <c r="H6" s="439"/>
      <c r="I6" s="433"/>
      <c r="J6" s="438"/>
      <c r="K6" s="440"/>
      <c r="L6" s="441"/>
      <c r="M6" s="441"/>
      <c r="N6" s="441"/>
      <c r="O6" s="438"/>
      <c r="P6" s="224"/>
      <c r="Q6" s="224"/>
      <c r="R6" s="224"/>
      <c r="S6" s="224"/>
      <c r="T6" s="438"/>
    </row>
    <row r="7" spans="1:20" ht="18.75" customHeight="1">
      <c r="A7" s="224"/>
      <c r="B7" s="1848" t="s">
        <v>1032</v>
      </c>
      <c r="C7" s="1849"/>
      <c r="D7" s="1850"/>
      <c r="E7" s="442"/>
      <c r="F7" s="443"/>
      <c r="G7" s="1848" t="s">
        <v>1033</v>
      </c>
      <c r="H7" s="1849"/>
      <c r="I7" s="1850"/>
      <c r="J7" s="442"/>
      <c r="K7" s="436"/>
      <c r="L7" s="1848" t="s">
        <v>1034</v>
      </c>
      <c r="M7" s="1849"/>
      <c r="N7" s="1850"/>
      <c r="O7" s="442"/>
      <c r="P7" s="224"/>
      <c r="Q7" s="1848" t="s">
        <v>1035</v>
      </c>
      <c r="R7" s="1849"/>
      <c r="S7" s="1850"/>
      <c r="T7" s="442"/>
    </row>
    <row r="8" spans="1:20" ht="11.25" customHeight="1">
      <c r="A8" s="224"/>
      <c r="B8" s="49"/>
      <c r="C8" s="49"/>
      <c r="D8" s="444"/>
      <c r="E8" s="445"/>
      <c r="F8" s="49"/>
      <c r="G8" s="49"/>
      <c r="H8" s="49"/>
      <c r="I8" s="49"/>
      <c r="J8" s="445"/>
      <c r="K8" s="436"/>
      <c r="L8" s="49"/>
      <c r="M8" s="49"/>
      <c r="N8" s="49"/>
      <c r="O8" s="445"/>
      <c r="P8" s="224"/>
      <c r="Q8" s="49"/>
      <c r="R8" s="49"/>
      <c r="S8" s="49"/>
      <c r="T8" s="445"/>
    </row>
    <row r="9" spans="1:20" ht="14.25">
      <c r="A9" s="224"/>
      <c r="B9" s="155" t="s">
        <v>619</v>
      </c>
      <c r="C9" s="224"/>
      <c r="D9" s="224"/>
      <c r="E9" s="446"/>
      <c r="F9" s="224"/>
      <c r="G9" s="155" t="s">
        <v>619</v>
      </c>
      <c r="H9" s="224"/>
      <c r="I9" s="224"/>
      <c r="J9" s="446"/>
      <c r="K9" s="436"/>
      <c r="L9" s="155" t="s">
        <v>619</v>
      </c>
      <c r="M9" s="224"/>
      <c r="N9" s="224"/>
      <c r="O9" s="446"/>
      <c r="P9" s="224"/>
      <c r="Q9" s="155" t="s">
        <v>619</v>
      </c>
      <c r="R9" s="224"/>
      <c r="S9" s="224"/>
      <c r="T9" s="447"/>
    </row>
    <row r="10" spans="1:20" s="469" customFormat="1" ht="17.25" customHeight="1">
      <c r="A10" s="8"/>
      <c r="B10" s="466" t="s">
        <v>559</v>
      </c>
      <c r="C10" s="466" t="s">
        <v>529</v>
      </c>
      <c r="D10" s="466" t="s">
        <v>530</v>
      </c>
      <c r="E10" s="467"/>
      <c r="F10" s="8"/>
      <c r="G10" s="466" t="s">
        <v>559</v>
      </c>
      <c r="H10" s="466" t="s">
        <v>529</v>
      </c>
      <c r="I10" s="466" t="s">
        <v>530</v>
      </c>
      <c r="J10" s="467"/>
      <c r="K10" s="468"/>
      <c r="L10" s="466" t="s">
        <v>559</v>
      </c>
      <c r="M10" s="466" t="s">
        <v>529</v>
      </c>
      <c r="N10" s="466" t="s">
        <v>530</v>
      </c>
      <c r="O10" s="467"/>
      <c r="P10" s="8"/>
      <c r="Q10" s="466" t="s">
        <v>559</v>
      </c>
      <c r="R10" s="466" t="s">
        <v>529</v>
      </c>
      <c r="S10" s="466" t="s">
        <v>530</v>
      </c>
      <c r="T10" s="467"/>
    </row>
    <row r="11" spans="1:20" s="469" customFormat="1" ht="20.25" customHeight="1">
      <c r="A11" s="8"/>
      <c r="B11" s="642" t="s">
        <v>579</v>
      </c>
      <c r="C11" s="705"/>
      <c r="D11" s="663">
        <f>C11*'7.共用部空調設備費用算出シート'!$E$12</f>
        <v>0</v>
      </c>
      <c r="E11" s="470"/>
      <c r="F11" s="8"/>
      <c r="G11" s="642" t="s">
        <v>579</v>
      </c>
      <c r="H11" s="705"/>
      <c r="I11" s="663">
        <f>H11*'7.共用部空調設備費用算出シート'!$E$12</f>
        <v>0</v>
      </c>
      <c r="J11" s="470"/>
      <c r="K11" s="471"/>
      <c r="L11" s="647" t="s">
        <v>579</v>
      </c>
      <c r="M11" s="702"/>
      <c r="N11" s="663">
        <f>M11*'7.共用部空調設備費用算出シート'!$E$12</f>
        <v>0</v>
      </c>
      <c r="O11" s="470"/>
      <c r="P11" s="8"/>
      <c r="Q11" s="642" t="s">
        <v>579</v>
      </c>
      <c r="R11" s="702"/>
      <c r="S11" s="663">
        <f>R11*'7.共用部空調設備費用算出シート'!$E$12</f>
        <v>0</v>
      </c>
      <c r="T11" s="470"/>
    </row>
    <row r="12" spans="1:20" s="469" customFormat="1" ht="20.25" customHeight="1">
      <c r="A12" s="8"/>
      <c r="B12" s="642" t="s">
        <v>580</v>
      </c>
      <c r="C12" s="705"/>
      <c r="D12" s="663">
        <f>C12*'7.共用部空調設備費用算出シート'!$K$12</f>
        <v>0</v>
      </c>
      <c r="E12" s="470"/>
      <c r="F12" s="8"/>
      <c r="G12" s="642" t="s">
        <v>580</v>
      </c>
      <c r="H12" s="705"/>
      <c r="I12" s="663">
        <f>H12*'7.共用部空調設備費用算出シート'!$K$12</f>
        <v>0</v>
      </c>
      <c r="J12" s="470"/>
      <c r="K12" s="471"/>
      <c r="L12" s="647" t="s">
        <v>580</v>
      </c>
      <c r="M12" s="702"/>
      <c r="N12" s="663">
        <f>M12*'7.共用部空調設備費用算出シート'!$K$12</f>
        <v>0</v>
      </c>
      <c r="O12" s="470"/>
      <c r="P12" s="8"/>
      <c r="Q12" s="642" t="s">
        <v>580</v>
      </c>
      <c r="R12" s="702"/>
      <c r="S12" s="663">
        <f>R12*'7.共用部空調設備費用算出シート'!$K$12</f>
        <v>0</v>
      </c>
      <c r="T12" s="470"/>
    </row>
    <row r="13" spans="1:20" s="469" customFormat="1" ht="20.25" customHeight="1">
      <c r="A13" s="8"/>
      <c r="B13" s="642" t="s">
        <v>581</v>
      </c>
      <c r="C13" s="705"/>
      <c r="D13" s="663">
        <f>C13*'7.共用部空調設備費用算出シート'!$E$21</f>
        <v>0</v>
      </c>
      <c r="E13" s="470"/>
      <c r="F13" s="8"/>
      <c r="G13" s="642" t="s">
        <v>581</v>
      </c>
      <c r="H13" s="705"/>
      <c r="I13" s="663">
        <f>H13*'7.共用部空調設備費用算出シート'!$E$21</f>
        <v>0</v>
      </c>
      <c r="J13" s="470"/>
      <c r="K13" s="8"/>
      <c r="L13" s="642" t="s">
        <v>581</v>
      </c>
      <c r="M13" s="702"/>
      <c r="N13" s="663">
        <f>M13*'7.共用部空調設備費用算出シート'!$E$21</f>
        <v>0</v>
      </c>
      <c r="O13" s="470"/>
      <c r="P13" s="8"/>
      <c r="Q13" s="642" t="s">
        <v>581</v>
      </c>
      <c r="R13" s="702"/>
      <c r="S13" s="663">
        <f>R13*'7.共用部空調設備費用算出シート'!$E$21</f>
        <v>0</v>
      </c>
      <c r="T13" s="470"/>
    </row>
    <row r="14" spans="1:20" s="469" customFormat="1" ht="20.25" customHeight="1">
      <c r="A14" s="8"/>
      <c r="B14" s="642" t="s">
        <v>582</v>
      </c>
      <c r="C14" s="705"/>
      <c r="D14" s="663">
        <f>C14*'7.共用部空調設備費用算出シート'!$K$21</f>
        <v>0</v>
      </c>
      <c r="E14" s="470"/>
      <c r="F14" s="8"/>
      <c r="G14" s="642" t="s">
        <v>582</v>
      </c>
      <c r="H14" s="705"/>
      <c r="I14" s="663">
        <f>H14*'7.共用部空調設備費用算出シート'!$K$21</f>
        <v>0</v>
      </c>
      <c r="J14" s="470"/>
      <c r="K14" s="8"/>
      <c r="L14" s="642" t="s">
        <v>582</v>
      </c>
      <c r="M14" s="702"/>
      <c r="N14" s="663">
        <f>M14*'7.共用部空調設備費用算出シート'!$K$21</f>
        <v>0</v>
      </c>
      <c r="O14" s="470"/>
      <c r="P14" s="8"/>
      <c r="Q14" s="642" t="s">
        <v>582</v>
      </c>
      <c r="R14" s="702"/>
      <c r="S14" s="663">
        <f>R14*'7.共用部空調設備費用算出シート'!$K$21</f>
        <v>0</v>
      </c>
      <c r="T14" s="470"/>
    </row>
    <row r="15" spans="1:20" s="469" customFormat="1" ht="20.25" customHeight="1">
      <c r="A15" s="8"/>
      <c r="B15" s="642" t="s">
        <v>583</v>
      </c>
      <c r="C15" s="705"/>
      <c r="D15" s="663">
        <f>C15*'7.共用部空調設備費用算出シート'!$E$30</f>
        <v>0</v>
      </c>
      <c r="E15" s="470"/>
      <c r="F15" s="8"/>
      <c r="G15" s="642" t="s">
        <v>583</v>
      </c>
      <c r="H15" s="705"/>
      <c r="I15" s="663">
        <f>H15*'7.共用部空調設備費用算出シート'!$E$30</f>
        <v>0</v>
      </c>
      <c r="J15" s="470"/>
      <c r="K15" s="8"/>
      <c r="L15" s="642" t="s">
        <v>583</v>
      </c>
      <c r="M15" s="702"/>
      <c r="N15" s="663">
        <f>M15*'7.共用部空調設備費用算出シート'!$E$30</f>
        <v>0</v>
      </c>
      <c r="O15" s="470"/>
      <c r="P15" s="8"/>
      <c r="Q15" s="642" t="s">
        <v>583</v>
      </c>
      <c r="R15" s="702"/>
      <c r="S15" s="663">
        <f>R15*'7.共用部空調設備費用算出シート'!$E$30</f>
        <v>0</v>
      </c>
      <c r="T15" s="470"/>
    </row>
    <row r="16" spans="1:20" s="469" customFormat="1" ht="20.25" customHeight="1">
      <c r="A16" s="8"/>
      <c r="B16" s="642" t="s">
        <v>584</v>
      </c>
      <c r="C16" s="705"/>
      <c r="D16" s="663">
        <f>C16*'7.共用部空調設備費用算出シート'!$K$30</f>
        <v>0</v>
      </c>
      <c r="E16" s="470"/>
      <c r="F16" s="8"/>
      <c r="G16" s="642" t="s">
        <v>584</v>
      </c>
      <c r="H16" s="705"/>
      <c r="I16" s="663">
        <f>H16*'7.共用部空調設備費用算出シート'!$K$30</f>
        <v>0</v>
      </c>
      <c r="J16" s="470"/>
      <c r="K16" s="8"/>
      <c r="L16" s="642" t="s">
        <v>584</v>
      </c>
      <c r="M16" s="702"/>
      <c r="N16" s="663">
        <f>M16*'7.共用部空調設備費用算出シート'!$K$30</f>
        <v>0</v>
      </c>
      <c r="O16" s="470"/>
      <c r="P16" s="8"/>
      <c r="Q16" s="642" t="s">
        <v>584</v>
      </c>
      <c r="R16" s="702"/>
      <c r="S16" s="663">
        <f>R16*'7.共用部空調設備費用算出シート'!$K$30</f>
        <v>0</v>
      </c>
      <c r="T16" s="470"/>
    </row>
    <row r="17" spans="1:20" s="469" customFormat="1" ht="20.25" customHeight="1">
      <c r="A17" s="8"/>
      <c r="B17" s="642" t="s">
        <v>585</v>
      </c>
      <c r="C17" s="705"/>
      <c r="D17" s="663">
        <f>C17*'7.共用部空調設備費用算出シート'!$E$39</f>
        <v>0</v>
      </c>
      <c r="E17" s="470"/>
      <c r="F17" s="8"/>
      <c r="G17" s="642" t="s">
        <v>585</v>
      </c>
      <c r="H17" s="705"/>
      <c r="I17" s="663">
        <f>H17*'7.共用部空調設備費用算出シート'!$E$39</f>
        <v>0</v>
      </c>
      <c r="J17" s="470"/>
      <c r="K17" s="8"/>
      <c r="L17" s="642" t="s">
        <v>585</v>
      </c>
      <c r="M17" s="702"/>
      <c r="N17" s="663">
        <f>M17*'7.共用部空調設備費用算出シート'!$E$39</f>
        <v>0</v>
      </c>
      <c r="O17" s="470"/>
      <c r="P17" s="8"/>
      <c r="Q17" s="642" t="s">
        <v>585</v>
      </c>
      <c r="R17" s="702"/>
      <c r="S17" s="663">
        <f>R17*'7.共用部空調設備費用算出シート'!$E$39</f>
        <v>0</v>
      </c>
      <c r="T17" s="470"/>
    </row>
    <row r="18" spans="1:20" s="469" customFormat="1" ht="20.25" customHeight="1">
      <c r="A18" s="8"/>
      <c r="B18" s="642" t="s">
        <v>586</v>
      </c>
      <c r="C18" s="705"/>
      <c r="D18" s="663">
        <f>C18*'7.共用部空調設備費用算出シート'!$K$39</f>
        <v>0</v>
      </c>
      <c r="E18" s="470"/>
      <c r="F18" s="8"/>
      <c r="G18" s="644" t="s">
        <v>586</v>
      </c>
      <c r="H18" s="705"/>
      <c r="I18" s="663">
        <f>H18*'7.共用部空調設備費用算出シート'!$K$39</f>
        <v>0</v>
      </c>
      <c r="J18" s="470"/>
      <c r="K18" s="8"/>
      <c r="L18" s="642" t="s">
        <v>586</v>
      </c>
      <c r="M18" s="702"/>
      <c r="N18" s="663">
        <f>M18*'7.共用部空調設備費用算出シート'!$K$39</f>
        <v>0</v>
      </c>
      <c r="O18" s="470"/>
      <c r="P18" s="471"/>
      <c r="Q18" s="642" t="s">
        <v>586</v>
      </c>
      <c r="R18" s="702"/>
      <c r="S18" s="663">
        <f>R18*'7.共用部空調設備費用算出シート'!$K$39</f>
        <v>0</v>
      </c>
      <c r="T18" s="470"/>
    </row>
    <row r="19" spans="1:20" s="469" customFormat="1" ht="20.25" customHeight="1">
      <c r="A19" s="8"/>
      <c r="B19" s="642" t="s">
        <v>635</v>
      </c>
      <c r="C19" s="705"/>
      <c r="D19" s="663">
        <f>C19*'7.共用部空調設備費用算出シート'!$E$48</f>
        <v>0</v>
      </c>
      <c r="E19" s="470"/>
      <c r="F19" s="8"/>
      <c r="G19" s="644" t="s">
        <v>635</v>
      </c>
      <c r="H19" s="705"/>
      <c r="I19" s="663">
        <f>H19*'7.共用部空調設備費用算出シート'!$E$48</f>
        <v>0</v>
      </c>
      <c r="J19" s="470"/>
      <c r="K19" s="8"/>
      <c r="L19" s="642" t="s">
        <v>635</v>
      </c>
      <c r="M19" s="702"/>
      <c r="N19" s="663">
        <f>M19*'7.共用部空調設備費用算出シート'!$E$48</f>
        <v>0</v>
      </c>
      <c r="O19" s="529"/>
      <c r="P19" s="8"/>
      <c r="Q19" s="642" t="s">
        <v>635</v>
      </c>
      <c r="R19" s="702"/>
      <c r="S19" s="663">
        <f>R19*'7.共用部空調設備費用算出シート'!$E$48</f>
        <v>0</v>
      </c>
      <c r="T19" s="470"/>
    </row>
    <row r="20" spans="1:20" s="469" customFormat="1" ht="20.25" customHeight="1" thickBot="1">
      <c r="A20" s="8"/>
      <c r="B20" s="643" t="s">
        <v>636</v>
      </c>
      <c r="C20" s="706"/>
      <c r="D20" s="664">
        <f>C20*'7.共用部空調設備費用算出シート'!$K$48</f>
        <v>0</v>
      </c>
      <c r="E20" s="470"/>
      <c r="F20" s="8"/>
      <c r="G20" s="644" t="s">
        <v>636</v>
      </c>
      <c r="H20" s="707"/>
      <c r="I20" s="663">
        <f>H20*'7.共用部空調設備費用算出シート'!$K$48</f>
        <v>0</v>
      </c>
      <c r="J20" s="470"/>
      <c r="K20" s="8"/>
      <c r="L20" s="648" t="s">
        <v>636</v>
      </c>
      <c r="M20" s="704"/>
      <c r="N20" s="663">
        <f>M20*'7.共用部空調設備費用算出シート'!$K$48</f>
        <v>0</v>
      </c>
      <c r="O20" s="470"/>
      <c r="P20" s="8"/>
      <c r="Q20" s="648" t="s">
        <v>636</v>
      </c>
      <c r="R20" s="704"/>
      <c r="S20" s="663">
        <f>R20*'7.共用部空調設備費用算出シート'!$K$48</f>
        <v>0</v>
      </c>
      <c r="T20" s="470"/>
    </row>
    <row r="21" spans="1:20" s="469" customFormat="1" ht="22.5" customHeight="1" thickTop="1">
      <c r="A21" s="8"/>
      <c r="B21" s="1851" t="s">
        <v>535</v>
      </c>
      <c r="C21" s="1851"/>
      <c r="D21" s="665">
        <f>SUM(D11:D20)</f>
        <v>0</v>
      </c>
      <c r="E21" s="470"/>
      <c r="F21" s="8"/>
      <c r="G21" s="1852" t="s">
        <v>535</v>
      </c>
      <c r="H21" s="1852"/>
      <c r="I21" s="667">
        <f>SUM(I11:I20)</f>
        <v>0</v>
      </c>
      <c r="J21" s="470"/>
      <c r="K21" s="8"/>
      <c r="L21" s="1852" t="s">
        <v>535</v>
      </c>
      <c r="M21" s="1852"/>
      <c r="N21" s="667">
        <f>SUM(N11:N20)</f>
        <v>0</v>
      </c>
      <c r="O21" s="470"/>
      <c r="P21" s="8"/>
      <c r="Q21" s="1852" t="s">
        <v>535</v>
      </c>
      <c r="R21" s="1852"/>
      <c r="S21" s="667">
        <f>SUM(S11:S20)</f>
        <v>0</v>
      </c>
      <c r="T21" s="470"/>
    </row>
    <row r="22" spans="1:20">
      <c r="A22" s="224"/>
      <c r="B22" s="224"/>
      <c r="C22" s="224"/>
      <c r="D22" s="224"/>
      <c r="E22" s="224"/>
      <c r="F22" s="224"/>
      <c r="G22" s="224"/>
      <c r="H22" s="224"/>
      <c r="I22" s="436"/>
      <c r="J22" s="224"/>
      <c r="K22" s="224"/>
      <c r="L22" s="224"/>
      <c r="M22" s="224"/>
      <c r="N22" s="224"/>
      <c r="O22" s="224"/>
      <c r="P22" s="224"/>
      <c r="Q22" s="224"/>
      <c r="R22" s="224"/>
      <c r="S22" s="224"/>
      <c r="T22" s="224"/>
    </row>
    <row r="23" spans="1:20" ht="14.25">
      <c r="A23" s="224"/>
      <c r="B23" s="155" t="s">
        <v>620</v>
      </c>
      <c r="C23" s="224"/>
      <c r="D23" s="224"/>
      <c r="E23" s="224"/>
      <c r="F23" s="224"/>
      <c r="G23" s="155" t="s">
        <v>620</v>
      </c>
      <c r="H23" s="224"/>
      <c r="I23" s="224"/>
      <c r="J23" s="224"/>
      <c r="K23" s="224"/>
      <c r="L23" s="155" t="s">
        <v>620</v>
      </c>
      <c r="M23" s="224"/>
      <c r="N23" s="224"/>
      <c r="O23" s="224"/>
      <c r="P23" s="224"/>
      <c r="Q23" s="155" t="s">
        <v>620</v>
      </c>
      <c r="R23" s="224"/>
      <c r="S23" s="224"/>
      <c r="T23" s="224"/>
    </row>
    <row r="24" spans="1:20" s="469" customFormat="1" ht="17.25" customHeight="1">
      <c r="A24" s="8"/>
      <c r="B24" s="466" t="s">
        <v>531</v>
      </c>
      <c r="C24" s="466" t="s">
        <v>608</v>
      </c>
      <c r="D24" s="466" t="s">
        <v>532</v>
      </c>
      <c r="E24" s="467"/>
      <c r="F24" s="8"/>
      <c r="G24" s="466" t="s">
        <v>531</v>
      </c>
      <c r="H24" s="466" t="s">
        <v>608</v>
      </c>
      <c r="I24" s="466" t="s">
        <v>532</v>
      </c>
      <c r="J24" s="467"/>
      <c r="K24" s="8"/>
      <c r="L24" s="466" t="s">
        <v>531</v>
      </c>
      <c r="M24" s="466" t="s">
        <v>608</v>
      </c>
      <c r="N24" s="466" t="s">
        <v>532</v>
      </c>
      <c r="O24" s="467"/>
      <c r="P24" s="8"/>
      <c r="Q24" s="466" t="s">
        <v>531</v>
      </c>
      <c r="R24" s="466" t="s">
        <v>608</v>
      </c>
      <c r="S24" s="466" t="s">
        <v>532</v>
      </c>
      <c r="T24" s="467"/>
    </row>
    <row r="25" spans="1:20" s="469" customFormat="1" ht="20.25" customHeight="1">
      <c r="A25" s="8"/>
      <c r="B25" s="642" t="s">
        <v>574</v>
      </c>
      <c r="C25" s="705"/>
      <c r="D25" s="663">
        <f>C25*60000</f>
        <v>0</v>
      </c>
      <c r="E25" s="472"/>
      <c r="F25" s="8"/>
      <c r="G25" s="642" t="s">
        <v>574</v>
      </c>
      <c r="H25" s="705"/>
      <c r="I25" s="663">
        <f>H25*60000</f>
        <v>0</v>
      </c>
      <c r="J25" s="472"/>
      <c r="K25" s="8"/>
      <c r="L25" s="642" t="s">
        <v>574</v>
      </c>
      <c r="M25" s="702"/>
      <c r="N25" s="663">
        <f>M25*60000</f>
        <v>0</v>
      </c>
      <c r="O25" s="472"/>
      <c r="P25" s="8"/>
      <c r="Q25" s="642" t="s">
        <v>574</v>
      </c>
      <c r="R25" s="702"/>
      <c r="S25" s="663">
        <f>R25*60000</f>
        <v>0</v>
      </c>
      <c r="T25" s="472"/>
    </row>
    <row r="26" spans="1:20" s="469" customFormat="1" ht="20.25" customHeight="1">
      <c r="A26" s="8"/>
      <c r="B26" s="642" t="s">
        <v>575</v>
      </c>
      <c r="C26" s="705"/>
      <c r="D26" s="663">
        <f>C26*90000</f>
        <v>0</v>
      </c>
      <c r="E26" s="472"/>
      <c r="F26" s="8"/>
      <c r="G26" s="642" t="s">
        <v>575</v>
      </c>
      <c r="H26" s="705"/>
      <c r="I26" s="663">
        <f>H26*90000</f>
        <v>0</v>
      </c>
      <c r="J26" s="472"/>
      <c r="K26" s="8"/>
      <c r="L26" s="642" t="s">
        <v>575</v>
      </c>
      <c r="M26" s="702"/>
      <c r="N26" s="663">
        <f>M26*90000</f>
        <v>0</v>
      </c>
      <c r="O26" s="472"/>
      <c r="P26" s="8"/>
      <c r="Q26" s="642" t="s">
        <v>575</v>
      </c>
      <c r="R26" s="702"/>
      <c r="S26" s="663">
        <f>R26*90000</f>
        <v>0</v>
      </c>
      <c r="T26" s="472"/>
    </row>
    <row r="27" spans="1:20" s="469" customFormat="1" ht="20.25" customHeight="1">
      <c r="A27" s="8"/>
      <c r="B27" s="642" t="s">
        <v>576</v>
      </c>
      <c r="C27" s="705"/>
      <c r="D27" s="663">
        <f>C27*60000</f>
        <v>0</v>
      </c>
      <c r="E27" s="472"/>
      <c r="F27" s="8"/>
      <c r="G27" s="642" t="s">
        <v>576</v>
      </c>
      <c r="H27" s="705"/>
      <c r="I27" s="663">
        <f>H27*60000</f>
        <v>0</v>
      </c>
      <c r="J27" s="472"/>
      <c r="K27" s="8"/>
      <c r="L27" s="642" t="s">
        <v>576</v>
      </c>
      <c r="M27" s="702"/>
      <c r="N27" s="663">
        <f>M27*60000</f>
        <v>0</v>
      </c>
      <c r="O27" s="472"/>
      <c r="P27" s="8"/>
      <c r="Q27" s="642" t="s">
        <v>576</v>
      </c>
      <c r="R27" s="702"/>
      <c r="S27" s="663">
        <f>R27*60000</f>
        <v>0</v>
      </c>
      <c r="T27" s="472"/>
    </row>
    <row r="28" spans="1:20" s="469" customFormat="1" ht="20.25" customHeight="1">
      <c r="A28" s="8"/>
      <c r="B28" s="642" t="s">
        <v>577</v>
      </c>
      <c r="C28" s="705"/>
      <c r="D28" s="663">
        <f>C28*210000</f>
        <v>0</v>
      </c>
      <c r="E28" s="472"/>
      <c r="F28" s="8"/>
      <c r="G28" s="642" t="s">
        <v>577</v>
      </c>
      <c r="H28" s="705"/>
      <c r="I28" s="663">
        <f>H28*210000</f>
        <v>0</v>
      </c>
      <c r="J28" s="472"/>
      <c r="K28" s="8"/>
      <c r="L28" s="642" t="s">
        <v>577</v>
      </c>
      <c r="M28" s="702"/>
      <c r="N28" s="663">
        <f>M28*210000</f>
        <v>0</v>
      </c>
      <c r="O28" s="472"/>
      <c r="P28" s="8"/>
      <c r="Q28" s="642" t="s">
        <v>577</v>
      </c>
      <c r="R28" s="702"/>
      <c r="S28" s="663">
        <f>R28*210000</f>
        <v>0</v>
      </c>
      <c r="T28" s="472"/>
    </row>
    <row r="29" spans="1:20" s="469" customFormat="1" ht="20.25" customHeight="1" thickBot="1">
      <c r="A29" s="8"/>
      <c r="B29" s="643" t="s">
        <v>578</v>
      </c>
      <c r="C29" s="706"/>
      <c r="D29" s="664">
        <f>C29*240000</f>
        <v>0</v>
      </c>
      <c r="E29" s="472"/>
      <c r="F29" s="8"/>
      <c r="G29" s="643" t="s">
        <v>578</v>
      </c>
      <c r="H29" s="706"/>
      <c r="I29" s="664">
        <f>H29*240000</f>
        <v>0</v>
      </c>
      <c r="J29" s="472"/>
      <c r="K29" s="8"/>
      <c r="L29" s="643" t="s">
        <v>578</v>
      </c>
      <c r="M29" s="703"/>
      <c r="N29" s="664">
        <f>M29*240000</f>
        <v>0</v>
      </c>
      <c r="O29" s="472"/>
      <c r="P29" s="8"/>
      <c r="Q29" s="643" t="s">
        <v>578</v>
      </c>
      <c r="R29" s="703"/>
      <c r="S29" s="664">
        <f>R29*240000</f>
        <v>0</v>
      </c>
      <c r="T29" s="472"/>
    </row>
    <row r="30" spans="1:20" s="469" customFormat="1" ht="22.5" customHeight="1" thickTop="1">
      <c r="A30" s="8"/>
      <c r="B30" s="1851" t="s">
        <v>535</v>
      </c>
      <c r="C30" s="1851"/>
      <c r="D30" s="665">
        <f>SUM(D25:D29)</f>
        <v>0</v>
      </c>
      <c r="E30" s="472"/>
      <c r="F30" s="8"/>
      <c r="G30" s="1852" t="s">
        <v>535</v>
      </c>
      <c r="H30" s="1852"/>
      <c r="I30" s="667">
        <f>SUM(I25:I29)</f>
        <v>0</v>
      </c>
      <c r="J30" s="472"/>
      <c r="K30" s="8"/>
      <c r="L30" s="1852" t="s">
        <v>535</v>
      </c>
      <c r="M30" s="1852"/>
      <c r="N30" s="667">
        <f>SUM(N25:N29)</f>
        <v>0</v>
      </c>
      <c r="O30" s="472"/>
      <c r="P30" s="8"/>
      <c r="Q30" s="1852" t="s">
        <v>535</v>
      </c>
      <c r="R30" s="1852"/>
      <c r="S30" s="667">
        <f>SUM(S25:S29)</f>
        <v>0</v>
      </c>
      <c r="T30" s="472"/>
    </row>
    <row r="31" spans="1:20">
      <c r="A31" s="224"/>
      <c r="B31" s="224"/>
      <c r="C31" s="224"/>
      <c r="D31" s="224"/>
      <c r="E31" s="447"/>
      <c r="F31" s="224"/>
      <c r="G31" s="224"/>
      <c r="H31" s="224"/>
      <c r="I31" s="224"/>
      <c r="J31" s="447"/>
      <c r="K31" s="224"/>
      <c r="L31" s="224"/>
      <c r="M31" s="224"/>
      <c r="N31" s="224"/>
      <c r="O31" s="447"/>
      <c r="P31" s="224"/>
      <c r="Q31" s="436"/>
      <c r="R31" s="436"/>
      <c r="S31" s="436"/>
      <c r="T31" s="447"/>
    </row>
    <row r="32" spans="1:20" ht="14.25">
      <c r="A32" s="224"/>
      <c r="B32" s="155" t="s">
        <v>621</v>
      </c>
      <c r="C32" s="224"/>
      <c r="D32" s="224"/>
      <c r="E32" s="447"/>
      <c r="F32" s="224"/>
      <c r="G32" s="155" t="s">
        <v>621</v>
      </c>
      <c r="H32" s="224"/>
      <c r="I32" s="224"/>
      <c r="J32" s="447"/>
      <c r="K32" s="224"/>
      <c r="L32" s="155" t="s">
        <v>621</v>
      </c>
      <c r="M32" s="224"/>
      <c r="N32" s="224"/>
      <c r="O32" s="447"/>
      <c r="P32" s="224"/>
      <c r="Q32" s="155" t="s">
        <v>621</v>
      </c>
      <c r="R32" s="224"/>
      <c r="S32" s="224"/>
      <c r="T32" s="447"/>
    </row>
    <row r="33" spans="1:20" s="469" customFormat="1" ht="17.25" customHeight="1">
      <c r="A33" s="8"/>
      <c r="B33" s="466" t="s">
        <v>531</v>
      </c>
      <c r="C33" s="466" t="s">
        <v>608</v>
      </c>
      <c r="D33" s="466" t="s">
        <v>532</v>
      </c>
      <c r="E33" s="467"/>
      <c r="F33" s="8"/>
      <c r="G33" s="466" t="s">
        <v>531</v>
      </c>
      <c r="H33" s="466" t="s">
        <v>608</v>
      </c>
      <c r="I33" s="466" t="s">
        <v>532</v>
      </c>
      <c r="J33" s="467"/>
      <c r="K33" s="8"/>
      <c r="L33" s="466" t="s">
        <v>531</v>
      </c>
      <c r="M33" s="466" t="s">
        <v>608</v>
      </c>
      <c r="N33" s="466" t="s">
        <v>532</v>
      </c>
      <c r="O33" s="467"/>
      <c r="P33" s="8"/>
      <c r="Q33" s="466" t="s">
        <v>531</v>
      </c>
      <c r="R33" s="466" t="s">
        <v>608</v>
      </c>
      <c r="S33" s="466" t="s">
        <v>532</v>
      </c>
      <c r="T33" s="467"/>
    </row>
    <row r="34" spans="1:20" s="469" customFormat="1" ht="48" customHeight="1">
      <c r="A34" s="8"/>
      <c r="B34" s="645" t="s">
        <v>627</v>
      </c>
      <c r="C34" s="705"/>
      <c r="D34" s="663">
        <f>C34*8000</f>
        <v>0</v>
      </c>
      <c r="E34" s="472"/>
      <c r="F34" s="8"/>
      <c r="G34" s="645" t="s">
        <v>627</v>
      </c>
      <c r="H34" s="705"/>
      <c r="I34" s="663">
        <f>H34*8000</f>
        <v>0</v>
      </c>
      <c r="J34" s="472"/>
      <c r="K34" s="8"/>
      <c r="L34" s="645" t="s">
        <v>627</v>
      </c>
      <c r="M34" s="702"/>
      <c r="N34" s="663">
        <f>M34*8000</f>
        <v>0</v>
      </c>
      <c r="O34" s="472"/>
      <c r="P34" s="8"/>
      <c r="Q34" s="645" t="s">
        <v>627</v>
      </c>
      <c r="R34" s="702"/>
      <c r="S34" s="663">
        <f>R34*8000</f>
        <v>0</v>
      </c>
      <c r="T34" s="472"/>
    </row>
    <row r="35" spans="1:20" s="469" customFormat="1" ht="48" customHeight="1" thickBot="1">
      <c r="A35" s="8"/>
      <c r="B35" s="646" t="s">
        <v>628</v>
      </c>
      <c r="C35" s="706"/>
      <c r="D35" s="664">
        <f>C35*10000</f>
        <v>0</v>
      </c>
      <c r="E35" s="472"/>
      <c r="F35" s="8"/>
      <c r="G35" s="646" t="s">
        <v>628</v>
      </c>
      <c r="H35" s="706"/>
      <c r="I35" s="664">
        <f>H35*10000</f>
        <v>0</v>
      </c>
      <c r="J35" s="472"/>
      <c r="K35" s="8"/>
      <c r="L35" s="646" t="s">
        <v>628</v>
      </c>
      <c r="M35" s="703"/>
      <c r="N35" s="664">
        <f>M35*10000</f>
        <v>0</v>
      </c>
      <c r="O35" s="472"/>
      <c r="P35" s="8"/>
      <c r="Q35" s="646" t="s">
        <v>628</v>
      </c>
      <c r="R35" s="703"/>
      <c r="S35" s="664">
        <f>R35*10000</f>
        <v>0</v>
      </c>
      <c r="T35" s="472"/>
    </row>
    <row r="36" spans="1:20" s="469" customFormat="1" ht="23.25" customHeight="1" thickTop="1">
      <c r="A36" s="8"/>
      <c r="B36" s="1851" t="s">
        <v>535</v>
      </c>
      <c r="C36" s="1851"/>
      <c r="D36" s="665">
        <f>SUM(D34:D35)</f>
        <v>0</v>
      </c>
      <c r="E36" s="472"/>
      <c r="F36" s="8"/>
      <c r="G36" s="1852" t="s">
        <v>535</v>
      </c>
      <c r="H36" s="1852"/>
      <c r="I36" s="667">
        <f>SUM(I34:I35)</f>
        <v>0</v>
      </c>
      <c r="J36" s="472"/>
      <c r="K36" s="8"/>
      <c r="L36" s="1852" t="s">
        <v>535</v>
      </c>
      <c r="M36" s="1852"/>
      <c r="N36" s="667">
        <f>SUM(N34:N35)</f>
        <v>0</v>
      </c>
      <c r="O36" s="472"/>
      <c r="P36" s="8"/>
      <c r="Q36" s="1852" t="s">
        <v>535</v>
      </c>
      <c r="R36" s="1852"/>
      <c r="S36" s="667">
        <f>SUM(S34:S35)</f>
        <v>0</v>
      </c>
      <c r="T36" s="472"/>
    </row>
    <row r="37" spans="1:20">
      <c r="A37" s="224"/>
      <c r="B37" s="224"/>
      <c r="C37" s="224"/>
      <c r="D37" s="224"/>
      <c r="E37" s="447"/>
      <c r="F37" s="224"/>
      <c r="G37" s="224"/>
      <c r="H37" s="224"/>
      <c r="I37" s="224"/>
      <c r="J37" s="447"/>
      <c r="K37" s="224"/>
      <c r="L37" s="224"/>
      <c r="M37" s="224"/>
      <c r="N37" s="224"/>
      <c r="O37" s="447"/>
      <c r="P37" s="224"/>
      <c r="Q37" s="224"/>
      <c r="R37" s="224"/>
      <c r="S37" s="224"/>
      <c r="T37" s="447"/>
    </row>
    <row r="38" spans="1:20" ht="14.25">
      <c r="A38" s="224"/>
      <c r="B38" s="155" t="s">
        <v>626</v>
      </c>
      <c r="C38" s="224"/>
      <c r="D38" s="224"/>
      <c r="E38" s="224"/>
      <c r="F38" s="224"/>
      <c r="G38" s="155" t="s">
        <v>626</v>
      </c>
      <c r="H38" s="224"/>
      <c r="I38" s="224"/>
      <c r="J38" s="224"/>
      <c r="K38" s="224"/>
      <c r="L38" s="155" t="s">
        <v>626</v>
      </c>
      <c r="M38" s="224"/>
      <c r="N38" s="224"/>
      <c r="O38" s="224"/>
      <c r="P38" s="224"/>
      <c r="Q38" s="155" t="s">
        <v>626</v>
      </c>
      <c r="R38" s="224"/>
      <c r="S38" s="224"/>
      <c r="T38" s="224"/>
    </row>
    <row r="39" spans="1:20" s="469" customFormat="1" ht="17.25" customHeight="1">
      <c r="B39" s="1853" t="s">
        <v>622</v>
      </c>
      <c r="C39" s="1854"/>
      <c r="D39" s="466" t="s">
        <v>532</v>
      </c>
      <c r="G39" s="1853" t="s">
        <v>622</v>
      </c>
      <c r="H39" s="1854"/>
      <c r="I39" s="466" t="s">
        <v>532</v>
      </c>
      <c r="L39" s="1853" t="s">
        <v>622</v>
      </c>
      <c r="M39" s="1854"/>
      <c r="N39" s="466" t="s">
        <v>532</v>
      </c>
      <c r="Q39" s="1853" t="s">
        <v>622</v>
      </c>
      <c r="R39" s="1854"/>
      <c r="S39" s="466" t="s">
        <v>532</v>
      </c>
    </row>
    <row r="40" spans="1:20" s="469" customFormat="1" ht="20.25" customHeight="1">
      <c r="B40" s="1855" t="s">
        <v>623</v>
      </c>
      <c r="C40" s="1855"/>
      <c r="D40" s="663">
        <f>D21</f>
        <v>0</v>
      </c>
      <c r="G40" s="1855" t="s">
        <v>623</v>
      </c>
      <c r="H40" s="1855"/>
      <c r="I40" s="663">
        <f>I21</f>
        <v>0</v>
      </c>
      <c r="L40" s="1855" t="s">
        <v>623</v>
      </c>
      <c r="M40" s="1855"/>
      <c r="N40" s="663">
        <f>N21</f>
        <v>0</v>
      </c>
      <c r="Q40" s="1855" t="s">
        <v>623</v>
      </c>
      <c r="R40" s="1855"/>
      <c r="S40" s="663">
        <f>S21</f>
        <v>0</v>
      </c>
    </row>
    <row r="41" spans="1:20" s="469" customFormat="1" ht="20.25" customHeight="1">
      <c r="B41" s="1855" t="s">
        <v>624</v>
      </c>
      <c r="C41" s="1855"/>
      <c r="D41" s="663">
        <f>D30</f>
        <v>0</v>
      </c>
      <c r="G41" s="1855" t="s">
        <v>624</v>
      </c>
      <c r="H41" s="1855"/>
      <c r="I41" s="663">
        <f>I30</f>
        <v>0</v>
      </c>
      <c r="L41" s="1855" t="s">
        <v>624</v>
      </c>
      <c r="M41" s="1855"/>
      <c r="N41" s="663">
        <f>N30</f>
        <v>0</v>
      </c>
      <c r="Q41" s="1855" t="s">
        <v>624</v>
      </c>
      <c r="R41" s="1855"/>
      <c r="S41" s="663">
        <f>S30</f>
        <v>0</v>
      </c>
    </row>
    <row r="42" spans="1:20" s="469" customFormat="1" ht="20.25" customHeight="1">
      <c r="B42" s="1855" t="s">
        <v>625</v>
      </c>
      <c r="C42" s="1855"/>
      <c r="D42" s="663">
        <f>D36</f>
        <v>0</v>
      </c>
      <c r="G42" s="1855" t="s">
        <v>625</v>
      </c>
      <c r="H42" s="1855"/>
      <c r="I42" s="663">
        <f>I36</f>
        <v>0</v>
      </c>
      <c r="L42" s="1855" t="s">
        <v>625</v>
      </c>
      <c r="M42" s="1855"/>
      <c r="N42" s="663">
        <f>N36</f>
        <v>0</v>
      </c>
      <c r="Q42" s="1855" t="s">
        <v>625</v>
      </c>
      <c r="R42" s="1855"/>
      <c r="S42" s="663">
        <f>S36</f>
        <v>0</v>
      </c>
    </row>
    <row r="43" spans="1:20" s="469" customFormat="1" ht="20.25" customHeight="1">
      <c r="B43" s="1858" t="s">
        <v>692</v>
      </c>
      <c r="C43" s="1858"/>
      <c r="D43" s="904"/>
      <c r="G43" s="1858" t="s">
        <v>692</v>
      </c>
      <c r="H43" s="1858"/>
      <c r="I43" s="904"/>
      <c r="L43" s="1858" t="s">
        <v>692</v>
      </c>
      <c r="M43" s="1858"/>
      <c r="N43" s="904"/>
      <c r="Q43" s="1858" t="s">
        <v>692</v>
      </c>
      <c r="R43" s="1858"/>
      <c r="S43" s="904"/>
    </row>
    <row r="44" spans="1:20" s="469" customFormat="1" ht="20.25" customHeight="1">
      <c r="B44" s="1858" t="s">
        <v>693</v>
      </c>
      <c r="C44" s="1858"/>
      <c r="D44" s="904"/>
      <c r="G44" s="1858" t="s">
        <v>693</v>
      </c>
      <c r="H44" s="1858"/>
      <c r="I44" s="904"/>
      <c r="L44" s="1858" t="s">
        <v>693</v>
      </c>
      <c r="M44" s="1858"/>
      <c r="N44" s="904"/>
      <c r="Q44" s="1858" t="s">
        <v>693</v>
      </c>
      <c r="R44" s="1858"/>
      <c r="S44" s="904"/>
    </row>
    <row r="45" spans="1:20" s="469" customFormat="1" ht="20.25" customHeight="1" thickBot="1">
      <c r="B45" s="1857" t="s">
        <v>637</v>
      </c>
      <c r="C45" s="1857"/>
      <c r="D45" s="666">
        <f>'8.費用明細書（共用部）'!I71</f>
        <v>0</v>
      </c>
      <c r="G45" s="1857" t="s">
        <v>638</v>
      </c>
      <c r="H45" s="1857"/>
      <c r="I45" s="666">
        <f>'8.費用明細書（共用部）'!U71</f>
        <v>0</v>
      </c>
      <c r="L45" s="1857" t="s">
        <v>638</v>
      </c>
      <c r="M45" s="1857"/>
      <c r="N45" s="666">
        <f>'8.費用明細書（共用部）'!AG71</f>
        <v>0</v>
      </c>
      <c r="Q45" s="1857" t="s">
        <v>638</v>
      </c>
      <c r="R45" s="1857"/>
      <c r="S45" s="666">
        <f>'8.費用明細書（共用部）'!AS71</f>
        <v>0</v>
      </c>
    </row>
    <row r="46" spans="1:20" s="469" customFormat="1" ht="20.25" customHeight="1" thickTop="1">
      <c r="B46" s="1856" t="s">
        <v>629</v>
      </c>
      <c r="C46" s="1856"/>
      <c r="D46" s="665">
        <f>SUM(D40:D45)</f>
        <v>0</v>
      </c>
      <c r="G46" s="1856" t="s">
        <v>629</v>
      </c>
      <c r="H46" s="1856"/>
      <c r="I46" s="665">
        <f>SUM(I40:I45)</f>
        <v>0</v>
      </c>
      <c r="L46" s="1856" t="s">
        <v>629</v>
      </c>
      <c r="M46" s="1856"/>
      <c r="N46" s="665">
        <f>SUM(N40:N45)</f>
        <v>0</v>
      </c>
      <c r="Q46" s="1856" t="s">
        <v>629</v>
      </c>
      <c r="R46" s="1856"/>
      <c r="S46" s="665">
        <f>SUM(S40:S45)</f>
        <v>0</v>
      </c>
    </row>
    <row r="47" spans="1:20" ht="5.25" customHeight="1"/>
  </sheetData>
  <sheetProtection algorithmName="SHA-512" hashValue="rvhWPo0SklpSHBUCSPEnSJZKOfBLQYPuBv2rRxXDx3QJOQaLLovIbPCryRk+EVLV0PC2mZ5THANwcdJkqtf3mg==" saltValue="F/szYdR3J8LlHZ/vYUtxdg==" spinCount="100000" sheet="1" formatCells="0" formatRows="0" insertRows="0" deleteRows="0" selectLockedCells="1" autoFilter="0" pivotTables="0"/>
  <mergeCells count="48">
    <mergeCell ref="Q39:R39"/>
    <mergeCell ref="Q40:R40"/>
    <mergeCell ref="Q41:R41"/>
    <mergeCell ref="Q42:R42"/>
    <mergeCell ref="Q46:R46"/>
    <mergeCell ref="Q45:R45"/>
    <mergeCell ref="Q43:R43"/>
    <mergeCell ref="Q44:R44"/>
    <mergeCell ref="L39:M39"/>
    <mergeCell ref="L40:M40"/>
    <mergeCell ref="L41:M41"/>
    <mergeCell ref="L42:M42"/>
    <mergeCell ref="L46:M46"/>
    <mergeCell ref="L45:M45"/>
    <mergeCell ref="L43:M43"/>
    <mergeCell ref="L44:M44"/>
    <mergeCell ref="G39:H39"/>
    <mergeCell ref="G40:H40"/>
    <mergeCell ref="G41:H41"/>
    <mergeCell ref="G42:H42"/>
    <mergeCell ref="G46:H46"/>
    <mergeCell ref="G45:H45"/>
    <mergeCell ref="G43:H43"/>
    <mergeCell ref="G44:H44"/>
    <mergeCell ref="B39:C39"/>
    <mergeCell ref="B42:C42"/>
    <mergeCell ref="B41:C41"/>
    <mergeCell ref="B40:C40"/>
    <mergeCell ref="B46:C46"/>
    <mergeCell ref="B45:C45"/>
    <mergeCell ref="B43:C43"/>
    <mergeCell ref="B44:C44"/>
    <mergeCell ref="B7:D7"/>
    <mergeCell ref="G7:I7"/>
    <mergeCell ref="L7:N7"/>
    <mergeCell ref="Q7:S7"/>
    <mergeCell ref="B36:C36"/>
    <mergeCell ref="G36:H36"/>
    <mergeCell ref="L36:M36"/>
    <mergeCell ref="Q36:R36"/>
    <mergeCell ref="B21:C21"/>
    <mergeCell ref="G21:H21"/>
    <mergeCell ref="L21:M21"/>
    <mergeCell ref="Q21:R21"/>
    <mergeCell ref="B30:C30"/>
    <mergeCell ref="G30:H30"/>
    <mergeCell ref="L30:M30"/>
    <mergeCell ref="Q30:R30"/>
  </mergeCells>
  <phoneticPr fontId="18"/>
  <conditionalFormatting sqref="C11:C20">
    <cfRule type="containsBlanks" dxfId="93" priority="50">
      <formula>LEN(TRIM(C11))=0</formula>
    </cfRule>
  </conditionalFormatting>
  <conditionalFormatting sqref="C25:C29 C34:C35">
    <cfRule type="containsBlanks" dxfId="92" priority="48">
      <formula>LEN(TRIM(C25))=0</formula>
    </cfRule>
  </conditionalFormatting>
  <conditionalFormatting sqref="H11:H20">
    <cfRule type="containsBlanks" dxfId="91" priority="47">
      <formula>LEN(TRIM(H11))=0</formula>
    </cfRule>
  </conditionalFormatting>
  <conditionalFormatting sqref="H25:H29 H34:H35">
    <cfRule type="containsBlanks" dxfId="90" priority="46">
      <formula>LEN(TRIM(H25))=0</formula>
    </cfRule>
  </conditionalFormatting>
  <conditionalFormatting sqref="M11:M20">
    <cfRule type="containsBlanks" dxfId="89" priority="45">
      <formula>LEN(TRIM(M11))=0</formula>
    </cfRule>
  </conditionalFormatting>
  <conditionalFormatting sqref="M25:M29 M34:M35">
    <cfRule type="containsBlanks" dxfId="88" priority="44">
      <formula>LEN(TRIM(M25))=0</formula>
    </cfRule>
  </conditionalFormatting>
  <conditionalFormatting sqref="R11:R20">
    <cfRule type="containsBlanks" dxfId="87" priority="43">
      <formula>LEN(TRIM(R11))=0</formula>
    </cfRule>
  </conditionalFormatting>
  <conditionalFormatting sqref="R25:R29 R34:R35">
    <cfRule type="containsBlanks" dxfId="86" priority="42">
      <formula>LEN(TRIM(R25))=0</formula>
    </cfRule>
  </conditionalFormatting>
  <conditionalFormatting sqref="D44">
    <cfRule type="containsBlanks" dxfId="85" priority="14">
      <formula>LEN(TRIM(D44))=0</formula>
    </cfRule>
  </conditionalFormatting>
  <conditionalFormatting sqref="I44">
    <cfRule type="containsBlanks" dxfId="84" priority="13">
      <formula>LEN(TRIM(I44))=0</formula>
    </cfRule>
  </conditionalFormatting>
  <conditionalFormatting sqref="N44">
    <cfRule type="containsBlanks" dxfId="83" priority="12">
      <formula>LEN(TRIM(N44))=0</formula>
    </cfRule>
  </conditionalFormatting>
  <conditionalFormatting sqref="S44">
    <cfRule type="containsBlanks" dxfId="82" priority="11">
      <formula>LEN(TRIM(S44))=0</formula>
    </cfRule>
  </conditionalFormatting>
  <conditionalFormatting sqref="D43">
    <cfRule type="containsBlanks" dxfId="81" priority="10">
      <formula>LEN(TRIM(D43))=0</formula>
    </cfRule>
  </conditionalFormatting>
  <conditionalFormatting sqref="I43">
    <cfRule type="containsBlanks" dxfId="80" priority="9">
      <formula>LEN(TRIM(I43))=0</formula>
    </cfRule>
  </conditionalFormatting>
  <conditionalFormatting sqref="N43">
    <cfRule type="containsBlanks" dxfId="79" priority="8">
      <formula>LEN(TRIM(N43))=0</formula>
    </cfRule>
  </conditionalFormatting>
  <conditionalFormatting sqref="S43">
    <cfRule type="containsBlanks" dxfId="78" priority="7">
      <formula>LEN(TRIM(S43))=0</formula>
    </cfRule>
  </conditionalFormatting>
  <printOptions horizontalCentered="1"/>
  <pageMargins left="0.51181102362204722" right="0.11811023622047245" top="0.35433070866141736" bottom="0.35433070866141736" header="0.31496062992125984" footer="0.11811023622047245"/>
  <pageSetup paperSize="9" scale="90" orientation="portrait" r:id="rId1"/>
  <headerFooter scaleWithDoc="0">
    <oddFooter>&amp;R&amp;K00-044R5中層ZEH-M_ver.1.2</oddFooter>
  </headerFooter>
  <colBreaks count="3" manualBreakCount="3">
    <brk id="5" min="2" max="42" man="1"/>
    <brk id="10" min="2" max="42" man="1"/>
    <brk id="15" min="2" max="42" man="1"/>
  </colBreaks>
  <extLst>
    <ext xmlns:x14="http://schemas.microsoft.com/office/spreadsheetml/2009/9/main" uri="{78C0D931-6437-407d-A8EE-F0AAD7539E65}">
      <x14:conditionalFormattings>
        <x14:conditionalFormatting xmlns:xm="http://schemas.microsoft.com/office/excel/2006/main">
          <x14:cfRule type="expression" priority="24" id="{85BF6EC6-29CF-4317-81D3-4E2D77A50995}">
            <xm:f>入力シート!$F$13="単年度事業"</xm:f>
            <x14:dxf>
              <fill>
                <patternFill>
                  <bgColor theme="0" tint="-0.499984740745262"/>
                </patternFill>
              </fill>
            </x14:dxf>
          </x14:cfRule>
          <xm:sqref>F3:T37 F39:T42 F38 H38:K38 M38:P38 R38:T38 F45:T47 F43:F44 J43:K44 O43:P44 T43:T44</xm:sqref>
        </x14:conditionalFormatting>
        <x14:conditionalFormatting xmlns:xm="http://schemas.microsoft.com/office/excel/2006/main">
          <x14:cfRule type="expression" priority="23" id="{F8A21785-C8CD-414D-83B0-C6F249598567}">
            <xm:f>入力シート!$F$13="2年度事業（1年目）"</xm:f>
            <x14:dxf>
              <fill>
                <patternFill>
                  <bgColor theme="0" tint="-0.499984740745262"/>
                </patternFill>
              </fill>
            </x14:dxf>
          </x14:cfRule>
          <xm:sqref>K3:T37 K39:T42 K38 M38:P38 R38:T38 K45:T47 K43:K44 O43:P44 T43:T44</xm:sqref>
        </x14:conditionalFormatting>
        <x14:conditionalFormatting xmlns:xm="http://schemas.microsoft.com/office/excel/2006/main">
          <x14:cfRule type="expression" priority="21" id="{DC36F966-0B8D-4BED-8A52-21310DC35692}">
            <xm:f>入力シート!$F$13="3年度事業（1年目）"</xm:f>
            <x14:dxf>
              <fill>
                <patternFill>
                  <bgColor theme="0" tint="-0.499984740745262"/>
                </patternFill>
              </fill>
            </x14:dxf>
          </x14:cfRule>
          <xm:sqref>P3:T37 P39:T42 P38 R38:T38 P45:T47 P43:P44 T43:T44</xm:sqref>
        </x14:conditionalFormatting>
        <x14:conditionalFormatting xmlns:xm="http://schemas.microsoft.com/office/excel/2006/main">
          <x14:cfRule type="expression" priority="17" id="{7579E0E8-DC93-48D4-84F4-267F46B168DE}">
            <xm:f>入力シート!$F$13="単年度事業"</xm:f>
            <x14:dxf>
              <fill>
                <patternFill>
                  <bgColor theme="0" tint="-0.499984740745262"/>
                </patternFill>
              </fill>
            </x14:dxf>
          </x14:cfRule>
          <x14:cfRule type="expression" priority="20" id="{3C790195-3871-4086-A2F8-E6AA7F8BC941}">
            <xm:f>入力シート!$F$13="2年度事業（1年目）"</xm:f>
            <x14:dxf>
              <fill>
                <patternFill>
                  <bgColor theme="0" tint="-0.499984740745262"/>
                </patternFill>
              </fill>
            </x14:dxf>
          </x14:cfRule>
          <xm:sqref>L38</xm:sqref>
        </x14:conditionalFormatting>
        <x14:conditionalFormatting xmlns:xm="http://schemas.microsoft.com/office/excel/2006/main">
          <x14:cfRule type="expression" priority="15" id="{46431683-D344-4B9F-9BCA-E0FD23BF5723}">
            <xm:f>入力シート!$F$13="3年度事業（1年目）"</xm:f>
            <x14:dxf>
              <fill>
                <patternFill>
                  <bgColor theme="0" tint="-0.499984740745262"/>
                </patternFill>
              </fill>
            </x14:dxf>
          </x14:cfRule>
          <x14:cfRule type="expression" priority="16" id="{3E5E9086-0F5A-4D2B-8E32-6CCD5634FD08}">
            <xm:f>入力シート!$F$13="単年度事業"</xm:f>
            <x14:dxf>
              <fill>
                <patternFill>
                  <bgColor theme="0" tint="-0.499984740745262"/>
                </patternFill>
              </fill>
            </x14:dxf>
          </x14:cfRule>
          <x14:cfRule type="expression" priority="19" id="{BD9B7B89-2F30-4922-8D21-F3AC6C673105}">
            <xm:f>入力シート!$F$13="2年度事業（1年目）"</xm:f>
            <x14:dxf>
              <fill>
                <patternFill>
                  <bgColor theme="0" tint="-0.499984740745262"/>
                </patternFill>
              </fill>
            </x14:dxf>
          </x14:cfRule>
          <xm:sqref>Q38</xm:sqref>
        </x14:conditionalFormatting>
        <x14:conditionalFormatting xmlns:xm="http://schemas.microsoft.com/office/excel/2006/main">
          <x14:cfRule type="expression" priority="18" id="{70D39CF0-7613-4D50-9AC8-A2E7E02C4609}">
            <xm:f>入力シート!$F$13="単年度事業"</xm:f>
            <x14:dxf>
              <fill>
                <patternFill>
                  <bgColor theme="0" tint="-0.499984740745262"/>
                </patternFill>
              </fill>
            </x14:dxf>
          </x14:cfRule>
          <xm:sqref>G38</xm:sqref>
        </x14:conditionalFormatting>
        <x14:conditionalFormatting xmlns:xm="http://schemas.microsoft.com/office/excel/2006/main">
          <x14:cfRule type="expression" priority="6" id="{89C293C9-21DE-4CE2-9E24-C9D24BB511C9}">
            <xm:f>入力シート!$F$13="単年度事業"</xm:f>
            <x14:dxf>
              <fill>
                <patternFill>
                  <bgColor theme="0" tint="-0.499984740745262"/>
                </patternFill>
              </fill>
            </x14:dxf>
          </x14:cfRule>
          <xm:sqref>G43:I44</xm:sqref>
        </x14:conditionalFormatting>
        <x14:conditionalFormatting xmlns:xm="http://schemas.microsoft.com/office/excel/2006/main">
          <x14:cfRule type="expression" priority="3" id="{D0FAE524-45E6-4AC1-A7FB-AA8C90F92370}">
            <xm:f>入力シート!$F$13="2年度事業（1年目）"</xm:f>
            <x14:dxf>
              <fill>
                <patternFill>
                  <bgColor theme="0" tint="-0.499984740745262"/>
                </patternFill>
              </fill>
            </x14:dxf>
          </x14:cfRule>
          <x14:cfRule type="expression" priority="5" id="{A50BE3A7-B01A-4C72-A127-0FD2B1C72FA6}">
            <xm:f>入力シート!$F$13="単年度事業"</xm:f>
            <x14:dxf>
              <fill>
                <patternFill>
                  <bgColor theme="0" tint="-0.499984740745262"/>
                </patternFill>
              </fill>
            </x14:dxf>
          </x14:cfRule>
          <xm:sqref>L43:N44</xm:sqref>
        </x14:conditionalFormatting>
        <x14:conditionalFormatting xmlns:xm="http://schemas.microsoft.com/office/excel/2006/main">
          <x14:cfRule type="expression" priority="1" id="{DC91FC82-16F8-40BE-B23F-3DFC873A0D63}">
            <xm:f>入力シート!$F$13="3年度事業（1年目）"</xm:f>
            <x14:dxf>
              <fill>
                <patternFill>
                  <bgColor theme="0" tint="-0.499984740745262"/>
                </patternFill>
              </fill>
            </x14:dxf>
          </x14:cfRule>
          <x14:cfRule type="expression" priority="2" id="{8CD0A24D-B0C6-4BD7-9B3A-AF99EE3697AC}">
            <xm:f>入力シート!$F$13="2年度事業（1年目）"</xm:f>
            <x14:dxf>
              <fill>
                <patternFill>
                  <bgColor theme="0" tint="-0.499984740745262"/>
                </patternFill>
              </fill>
            </x14:dxf>
          </x14:cfRule>
          <x14:cfRule type="expression" priority="4" id="{C87D3814-5A73-4462-A2FF-E32DCDB5FD0E}">
            <xm:f>入力シート!$F$13="単年度事業"</xm:f>
            <x14:dxf>
              <fill>
                <patternFill>
                  <bgColor theme="0" tint="-0.499984740745262"/>
                </patternFill>
              </fill>
            </x14:dxf>
          </x14:cfRule>
          <xm:sqref>Q43:S44</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69D13-B686-4CCE-BE15-627B8652A91D}">
  <sheetPr>
    <pageSetUpPr fitToPage="1"/>
  </sheetPr>
  <dimension ref="A1:O49"/>
  <sheetViews>
    <sheetView showGridLines="0" view="pageBreakPreview" zoomScaleNormal="100" zoomScaleSheetLayoutView="100" workbookViewId="0">
      <selection activeCell="B7" sqref="B7:B11"/>
    </sheetView>
  </sheetViews>
  <sheetFormatPr defaultColWidth="9" defaultRowHeight="13.5"/>
  <cols>
    <col min="1" max="1" width="8.75" style="418" customWidth="1"/>
    <col min="2" max="4" width="8.75" style="417" customWidth="1"/>
    <col min="5" max="5" width="12" style="417" customWidth="1"/>
    <col min="6" max="6" width="1.375" style="417" customWidth="1"/>
    <col min="7" max="7" width="8.75" style="418" customWidth="1"/>
    <col min="8" max="10" width="8.75" style="417" customWidth="1"/>
    <col min="11" max="11" width="12" style="417" customWidth="1"/>
    <col min="12" max="12" width="0.875" style="417" customWidth="1"/>
    <col min="13" max="13" width="9" style="417"/>
    <col min="14" max="14" width="19.125" style="417" hidden="1" customWidth="1"/>
    <col min="15" max="15" width="15.625" style="417" hidden="1" customWidth="1"/>
    <col min="16" max="16384" width="9" style="417"/>
  </cols>
  <sheetData>
    <row r="1" spans="1:15">
      <c r="A1" s="416" t="s">
        <v>674</v>
      </c>
    </row>
    <row r="2" spans="1:15" ht="19.5" customHeight="1">
      <c r="A2" s="416" t="s">
        <v>658</v>
      </c>
    </row>
    <row r="3" spans="1:15" ht="24" customHeight="1">
      <c r="A3" s="453" t="s">
        <v>977</v>
      </c>
      <c r="B3" s="454"/>
      <c r="C3" s="454"/>
      <c r="D3" s="454"/>
      <c r="E3" s="454"/>
      <c r="F3" s="454"/>
      <c r="G3" s="455"/>
      <c r="H3" s="454"/>
      <c r="I3" s="454"/>
      <c r="J3" s="454"/>
      <c r="K3" s="454"/>
    </row>
    <row r="4" spans="1:15" ht="5.25" customHeight="1" thickBot="1">
      <c r="A4" s="455"/>
      <c r="B4" s="1885"/>
      <c r="C4" s="1885"/>
      <c r="D4" s="1885"/>
      <c r="E4" s="1885"/>
      <c r="F4" s="1885"/>
      <c r="G4" s="1885"/>
      <c r="H4" s="1885"/>
      <c r="I4" s="1885"/>
      <c r="J4" s="1885"/>
      <c r="K4" s="1885"/>
    </row>
    <row r="5" spans="1:15" ht="18.75" customHeight="1" thickBot="1">
      <c r="A5" s="1873" t="s">
        <v>610</v>
      </c>
      <c r="B5" s="1859" t="s">
        <v>829</v>
      </c>
      <c r="C5" s="1860"/>
      <c r="D5" s="1861" t="s">
        <v>538</v>
      </c>
      <c r="E5" s="1863" t="s">
        <v>478</v>
      </c>
      <c r="F5" s="456"/>
      <c r="G5" s="1873" t="s">
        <v>610</v>
      </c>
      <c r="H5" s="1859" t="s">
        <v>829</v>
      </c>
      <c r="I5" s="1860"/>
      <c r="J5" s="1861" t="s">
        <v>538</v>
      </c>
      <c r="K5" s="1863" t="s">
        <v>478</v>
      </c>
      <c r="L5" s="419"/>
      <c r="N5" s="417" t="s">
        <v>560</v>
      </c>
    </row>
    <row r="6" spans="1:15" ht="18.75" customHeight="1" thickBot="1">
      <c r="A6" s="1874"/>
      <c r="B6" s="457" t="s">
        <v>561</v>
      </c>
      <c r="C6" s="458" t="s">
        <v>562</v>
      </c>
      <c r="D6" s="1862"/>
      <c r="E6" s="1864"/>
      <c r="F6" s="456"/>
      <c r="G6" s="1874"/>
      <c r="H6" s="457" t="s">
        <v>561</v>
      </c>
      <c r="I6" s="458" t="s">
        <v>562</v>
      </c>
      <c r="J6" s="1862"/>
      <c r="K6" s="1864"/>
      <c r="L6" s="420"/>
      <c r="N6" s="1881" t="s">
        <v>563</v>
      </c>
      <c r="O6" s="1882"/>
    </row>
    <row r="7" spans="1:15" ht="26.45" customHeight="1" thickTop="1">
      <c r="A7" s="1865" t="s">
        <v>564</v>
      </c>
      <c r="B7" s="1877"/>
      <c r="C7" s="708"/>
      <c r="D7" s="711"/>
      <c r="E7" s="459"/>
      <c r="F7" s="460"/>
      <c r="G7" s="1865" t="s">
        <v>565</v>
      </c>
      <c r="H7" s="1877"/>
      <c r="I7" s="708"/>
      <c r="J7" s="711"/>
      <c r="K7" s="459"/>
      <c r="L7" s="420"/>
      <c r="N7" s="1883" t="s">
        <v>561</v>
      </c>
      <c r="O7" s="421">
        <v>25000</v>
      </c>
    </row>
    <row r="8" spans="1:15" ht="26.45" customHeight="1">
      <c r="A8" s="1866"/>
      <c r="B8" s="1878"/>
      <c r="C8" s="709"/>
      <c r="D8" s="712"/>
      <c r="E8" s="461"/>
      <c r="F8" s="460"/>
      <c r="G8" s="1866"/>
      <c r="H8" s="1878"/>
      <c r="I8" s="709"/>
      <c r="J8" s="712"/>
      <c r="K8" s="461"/>
      <c r="L8" s="420"/>
      <c r="N8" s="1884"/>
      <c r="O8" s="422">
        <v>100000</v>
      </c>
    </row>
    <row r="9" spans="1:15" ht="26.45" customHeight="1">
      <c r="A9" s="1866"/>
      <c r="B9" s="1878"/>
      <c r="C9" s="709"/>
      <c r="D9" s="712"/>
      <c r="E9" s="461"/>
      <c r="F9" s="460"/>
      <c r="G9" s="1866"/>
      <c r="H9" s="1878"/>
      <c r="I9" s="709"/>
      <c r="J9" s="712"/>
      <c r="K9" s="461"/>
      <c r="L9" s="420"/>
      <c r="N9" s="423" t="s">
        <v>562</v>
      </c>
      <c r="O9" s="424">
        <v>180000</v>
      </c>
    </row>
    <row r="10" spans="1:15" ht="26.45" customHeight="1" thickBot="1">
      <c r="A10" s="1866"/>
      <c r="B10" s="1878"/>
      <c r="C10" s="709"/>
      <c r="D10" s="712"/>
      <c r="E10" s="461"/>
      <c r="F10" s="460"/>
      <c r="G10" s="1866"/>
      <c r="H10" s="1878"/>
      <c r="I10" s="709"/>
      <c r="J10" s="712"/>
      <c r="K10" s="461"/>
      <c r="L10" s="420"/>
      <c r="N10" s="425" t="s">
        <v>566</v>
      </c>
      <c r="O10" s="426">
        <v>100000</v>
      </c>
    </row>
    <row r="11" spans="1:15" ht="26.45" customHeight="1">
      <c r="A11" s="1866"/>
      <c r="B11" s="1879"/>
      <c r="C11" s="710"/>
      <c r="D11" s="713"/>
      <c r="E11" s="462"/>
      <c r="F11" s="463"/>
      <c r="G11" s="1866"/>
      <c r="H11" s="1879"/>
      <c r="I11" s="710"/>
      <c r="J11" s="713"/>
      <c r="K11" s="462"/>
      <c r="L11" s="420"/>
    </row>
    <row r="12" spans="1:15" ht="26.25" customHeight="1" thickBot="1">
      <c r="A12" s="1867"/>
      <c r="B12" s="1871" t="s">
        <v>657</v>
      </c>
      <c r="C12" s="1872"/>
      <c r="D12" s="714"/>
      <c r="E12" s="668">
        <f>(B7*$O$7+IF(B7=0,0,$O$8)+SUM(D7:D11)*$O$9+D12*$O$10)</f>
        <v>0</v>
      </c>
      <c r="F12" s="460"/>
      <c r="G12" s="1867"/>
      <c r="H12" s="1871" t="s">
        <v>657</v>
      </c>
      <c r="I12" s="1872"/>
      <c r="J12" s="714"/>
      <c r="K12" s="668">
        <f>(H7*$O$7+IF(H7=0,0,$O$8)+SUM(J7:J11)*$O$9+J12*$O$10)</f>
        <v>0</v>
      </c>
      <c r="L12" s="420"/>
    </row>
    <row r="13" spans="1:15" s="450" customFormat="1" ht="8.25" customHeight="1" thickBot="1">
      <c r="A13" s="465"/>
      <c r="B13" s="464"/>
      <c r="C13" s="464"/>
      <c r="D13" s="464"/>
      <c r="E13" s="464"/>
      <c r="F13" s="464"/>
      <c r="G13" s="464"/>
      <c r="H13" s="464"/>
      <c r="I13" s="464"/>
      <c r="J13" s="464"/>
      <c r="K13" s="464"/>
      <c r="L13" s="448"/>
    </row>
    <row r="14" spans="1:15" ht="18.75" customHeight="1">
      <c r="A14" s="1873" t="s">
        <v>610</v>
      </c>
      <c r="B14" s="1859" t="s">
        <v>829</v>
      </c>
      <c r="C14" s="1860"/>
      <c r="D14" s="1861" t="s">
        <v>538</v>
      </c>
      <c r="E14" s="1863" t="s">
        <v>478</v>
      </c>
      <c r="F14" s="456"/>
      <c r="G14" s="1873" t="s">
        <v>610</v>
      </c>
      <c r="H14" s="1859" t="s">
        <v>829</v>
      </c>
      <c r="I14" s="1860"/>
      <c r="J14" s="1861" t="s">
        <v>538</v>
      </c>
      <c r="K14" s="1863" t="s">
        <v>478</v>
      </c>
      <c r="L14" s="420"/>
      <c r="N14" s="449"/>
      <c r="O14" s="449"/>
    </row>
    <row r="15" spans="1:15" ht="18.75" customHeight="1" thickBot="1">
      <c r="A15" s="1874"/>
      <c r="B15" s="457" t="s">
        <v>561</v>
      </c>
      <c r="C15" s="458" t="s">
        <v>562</v>
      </c>
      <c r="D15" s="1862"/>
      <c r="E15" s="1864"/>
      <c r="F15" s="456"/>
      <c r="G15" s="1874"/>
      <c r="H15" s="457" t="s">
        <v>561</v>
      </c>
      <c r="I15" s="458" t="s">
        <v>562</v>
      </c>
      <c r="J15" s="1862"/>
      <c r="K15" s="1864"/>
      <c r="L15" s="420"/>
      <c r="N15" s="1880"/>
      <c r="O15" s="1880"/>
    </row>
    <row r="16" spans="1:15" ht="26.45" customHeight="1" thickTop="1">
      <c r="A16" s="1865" t="s">
        <v>567</v>
      </c>
      <c r="B16" s="1877"/>
      <c r="C16" s="708"/>
      <c r="D16" s="711"/>
      <c r="E16" s="459"/>
      <c r="F16" s="460"/>
      <c r="G16" s="1865" t="s">
        <v>568</v>
      </c>
      <c r="H16" s="1877"/>
      <c r="I16" s="708"/>
      <c r="J16" s="711"/>
      <c r="K16" s="459"/>
      <c r="L16" s="420"/>
      <c r="N16" s="538"/>
      <c r="O16" s="539"/>
    </row>
    <row r="17" spans="1:15" ht="26.45" customHeight="1">
      <c r="A17" s="1866"/>
      <c r="B17" s="1878"/>
      <c r="C17" s="709"/>
      <c r="D17" s="712"/>
      <c r="E17" s="461"/>
      <c r="F17" s="460"/>
      <c r="G17" s="1866"/>
      <c r="H17" s="1878"/>
      <c r="I17" s="709"/>
      <c r="J17" s="712"/>
      <c r="K17" s="461"/>
      <c r="L17" s="420"/>
      <c r="N17" s="538"/>
      <c r="O17" s="539"/>
    </row>
    <row r="18" spans="1:15" ht="26.45" customHeight="1">
      <c r="A18" s="1866"/>
      <c r="B18" s="1878"/>
      <c r="C18" s="709"/>
      <c r="D18" s="712"/>
      <c r="E18" s="461"/>
      <c r="F18" s="460"/>
      <c r="G18" s="1866"/>
      <c r="H18" s="1878"/>
      <c r="I18" s="709"/>
      <c r="J18" s="712"/>
      <c r="K18" s="461"/>
      <c r="L18" s="420"/>
      <c r="N18" s="538"/>
      <c r="O18" s="539"/>
    </row>
    <row r="19" spans="1:15" ht="26.45" customHeight="1">
      <c r="A19" s="1866"/>
      <c r="B19" s="1878"/>
      <c r="C19" s="709"/>
      <c r="D19" s="712"/>
      <c r="E19" s="461"/>
      <c r="F19" s="460"/>
      <c r="G19" s="1866"/>
      <c r="H19" s="1878"/>
      <c r="I19" s="709"/>
      <c r="J19" s="712"/>
      <c r="K19" s="461"/>
      <c r="L19" s="420"/>
      <c r="N19" s="538"/>
      <c r="O19" s="539"/>
    </row>
    <row r="20" spans="1:15" ht="26.45" customHeight="1">
      <c r="A20" s="1866"/>
      <c r="B20" s="1879"/>
      <c r="C20" s="710"/>
      <c r="D20" s="713"/>
      <c r="E20" s="462"/>
      <c r="F20" s="463"/>
      <c r="G20" s="1866"/>
      <c r="H20" s="1879"/>
      <c r="I20" s="710"/>
      <c r="J20" s="713"/>
      <c r="K20" s="462"/>
      <c r="L20" s="420"/>
      <c r="N20" s="449"/>
      <c r="O20" s="539"/>
    </row>
    <row r="21" spans="1:15" ht="26.45" customHeight="1" thickBot="1">
      <c r="A21" s="1867"/>
      <c r="B21" s="1871" t="s">
        <v>657</v>
      </c>
      <c r="C21" s="1872"/>
      <c r="D21" s="714"/>
      <c r="E21" s="668">
        <f>(B16*$O$7+IF(B16=0,0,$O$8)+SUM(D16:D20)*$O$9+D21*$O$10)</f>
        <v>0</v>
      </c>
      <c r="F21" s="460"/>
      <c r="G21" s="1867"/>
      <c r="H21" s="1871" t="s">
        <v>657</v>
      </c>
      <c r="I21" s="1872"/>
      <c r="J21" s="714"/>
      <c r="K21" s="668">
        <f>(H16*$O$7+IF(H16=0,0,$O$8)+SUM(J16:J20)*$O$9+J21*$O$10)</f>
        <v>0</v>
      </c>
      <c r="L21" s="420"/>
      <c r="N21" s="449"/>
      <c r="O21" s="539"/>
    </row>
    <row r="22" spans="1:15" s="450" customFormat="1" ht="8.25" customHeight="1" thickBot="1">
      <c r="A22" s="465"/>
      <c r="B22" s="464"/>
      <c r="C22" s="464"/>
      <c r="D22" s="464"/>
      <c r="E22" s="464"/>
      <c r="F22" s="464"/>
      <c r="G22" s="464"/>
      <c r="H22" s="464"/>
      <c r="I22" s="464"/>
      <c r="J22" s="464"/>
      <c r="K22" s="464"/>
      <c r="L22" s="448"/>
    </row>
    <row r="23" spans="1:15" ht="18.75" customHeight="1">
      <c r="A23" s="1873" t="s">
        <v>610</v>
      </c>
      <c r="B23" s="1859" t="s">
        <v>829</v>
      </c>
      <c r="C23" s="1860"/>
      <c r="D23" s="1861" t="s">
        <v>538</v>
      </c>
      <c r="E23" s="1863" t="s">
        <v>478</v>
      </c>
      <c r="F23" s="456"/>
      <c r="G23" s="1873" t="s">
        <v>610</v>
      </c>
      <c r="H23" s="1859" t="s">
        <v>829</v>
      </c>
      <c r="I23" s="1860"/>
      <c r="J23" s="1861" t="s">
        <v>538</v>
      </c>
      <c r="K23" s="1863" t="s">
        <v>478</v>
      </c>
      <c r="L23" s="420"/>
      <c r="N23" s="449"/>
      <c r="O23" s="539"/>
    </row>
    <row r="24" spans="1:15" ht="18.75" customHeight="1" thickBot="1">
      <c r="A24" s="1874"/>
      <c r="B24" s="457" t="s">
        <v>561</v>
      </c>
      <c r="C24" s="458" t="s">
        <v>562</v>
      </c>
      <c r="D24" s="1862"/>
      <c r="E24" s="1864"/>
      <c r="F24" s="456"/>
      <c r="G24" s="1874"/>
      <c r="H24" s="457" t="s">
        <v>561</v>
      </c>
      <c r="I24" s="458" t="s">
        <v>562</v>
      </c>
      <c r="J24" s="1862"/>
      <c r="K24" s="1864"/>
      <c r="L24" s="420"/>
      <c r="N24" s="540"/>
      <c r="O24" s="539"/>
    </row>
    <row r="25" spans="1:15" ht="26.45" customHeight="1" thickTop="1">
      <c r="A25" s="1865" t="s">
        <v>569</v>
      </c>
      <c r="B25" s="1877"/>
      <c r="C25" s="708"/>
      <c r="D25" s="711"/>
      <c r="E25" s="459"/>
      <c r="F25" s="460"/>
      <c r="G25" s="1865" t="s">
        <v>570</v>
      </c>
      <c r="H25" s="1877"/>
      <c r="I25" s="708"/>
      <c r="J25" s="711"/>
      <c r="K25" s="459"/>
      <c r="L25" s="420"/>
      <c r="N25" s="449"/>
      <c r="O25" s="449"/>
    </row>
    <row r="26" spans="1:15" ht="26.45" customHeight="1">
      <c r="A26" s="1866"/>
      <c r="B26" s="1878"/>
      <c r="C26" s="709"/>
      <c r="D26" s="712"/>
      <c r="E26" s="461"/>
      <c r="F26" s="460"/>
      <c r="G26" s="1866"/>
      <c r="H26" s="1878"/>
      <c r="I26" s="709"/>
      <c r="J26" s="712"/>
      <c r="K26" s="461"/>
      <c r="L26" s="420"/>
    </row>
    <row r="27" spans="1:15" ht="26.45" customHeight="1">
      <c r="A27" s="1866"/>
      <c r="B27" s="1878"/>
      <c r="C27" s="709"/>
      <c r="D27" s="712"/>
      <c r="E27" s="461"/>
      <c r="F27" s="460"/>
      <c r="G27" s="1866"/>
      <c r="H27" s="1878"/>
      <c r="I27" s="709"/>
      <c r="J27" s="712"/>
      <c r="K27" s="461"/>
      <c r="L27" s="420"/>
    </row>
    <row r="28" spans="1:15" ht="26.45" customHeight="1">
      <c r="A28" s="1866"/>
      <c r="B28" s="1878"/>
      <c r="C28" s="709"/>
      <c r="D28" s="712"/>
      <c r="E28" s="461"/>
      <c r="F28" s="460"/>
      <c r="G28" s="1866"/>
      <c r="H28" s="1878"/>
      <c r="I28" s="709"/>
      <c r="J28" s="712"/>
      <c r="K28" s="461"/>
      <c r="L28" s="420"/>
    </row>
    <row r="29" spans="1:15" ht="26.45" customHeight="1">
      <c r="A29" s="1866"/>
      <c r="B29" s="1879"/>
      <c r="C29" s="710"/>
      <c r="D29" s="713"/>
      <c r="E29" s="462"/>
      <c r="F29" s="463"/>
      <c r="G29" s="1866"/>
      <c r="H29" s="1879"/>
      <c r="I29" s="710"/>
      <c r="J29" s="713"/>
      <c r="K29" s="462"/>
      <c r="L29" s="420"/>
    </row>
    <row r="30" spans="1:15" ht="26.45" customHeight="1" thickBot="1">
      <c r="A30" s="1867"/>
      <c r="B30" s="1871" t="s">
        <v>657</v>
      </c>
      <c r="C30" s="1872"/>
      <c r="D30" s="714"/>
      <c r="E30" s="668">
        <f>(B25*$O$7+IF(B25=0,0,$O$8)+SUM(D25:D29)*$O$9+D30*$O$10)</f>
        <v>0</v>
      </c>
      <c r="F30" s="460"/>
      <c r="G30" s="1867"/>
      <c r="H30" s="1871" t="s">
        <v>657</v>
      </c>
      <c r="I30" s="1872"/>
      <c r="J30" s="714"/>
      <c r="K30" s="668">
        <f>(H25*$O$7+IF(H25=0,0,$O$8)+SUM(J25:J29)*$O$9+J30*$O$10)</f>
        <v>0</v>
      </c>
      <c r="L30" s="420"/>
    </row>
    <row r="31" spans="1:15" s="450" customFormat="1" ht="8.25" customHeight="1" thickBot="1">
      <c r="A31" s="465"/>
      <c r="B31" s="464"/>
      <c r="C31" s="464"/>
      <c r="D31" s="464"/>
      <c r="E31" s="464"/>
      <c r="F31" s="464"/>
      <c r="G31" s="464"/>
      <c r="H31" s="464"/>
      <c r="I31" s="464"/>
      <c r="J31" s="464"/>
      <c r="K31" s="465"/>
      <c r="L31" s="448"/>
    </row>
    <row r="32" spans="1:15" ht="18.75" customHeight="1">
      <c r="A32" s="1873" t="s">
        <v>610</v>
      </c>
      <c r="B32" s="1859" t="s">
        <v>829</v>
      </c>
      <c r="C32" s="1860"/>
      <c r="D32" s="1861" t="s">
        <v>538</v>
      </c>
      <c r="E32" s="1875" t="s">
        <v>478</v>
      </c>
      <c r="F32" s="456"/>
      <c r="G32" s="1873" t="s">
        <v>610</v>
      </c>
      <c r="H32" s="1859" t="s">
        <v>829</v>
      </c>
      <c r="I32" s="1860"/>
      <c r="J32" s="1861" t="s">
        <v>538</v>
      </c>
      <c r="K32" s="1863" t="s">
        <v>478</v>
      </c>
      <c r="L32" s="420"/>
    </row>
    <row r="33" spans="1:13" ht="18.75" customHeight="1" thickBot="1">
      <c r="A33" s="1874"/>
      <c r="B33" s="457" t="s">
        <v>561</v>
      </c>
      <c r="C33" s="458" t="s">
        <v>562</v>
      </c>
      <c r="D33" s="1862"/>
      <c r="E33" s="1876"/>
      <c r="F33" s="456"/>
      <c r="G33" s="1874"/>
      <c r="H33" s="457" t="s">
        <v>561</v>
      </c>
      <c r="I33" s="458" t="s">
        <v>562</v>
      </c>
      <c r="J33" s="1862"/>
      <c r="K33" s="1864"/>
      <c r="L33" s="420"/>
    </row>
    <row r="34" spans="1:13" ht="26.45" customHeight="1" thickTop="1">
      <c r="A34" s="1865" t="s">
        <v>571</v>
      </c>
      <c r="B34" s="1877"/>
      <c r="C34" s="708"/>
      <c r="D34" s="711"/>
      <c r="E34" s="459"/>
      <c r="F34" s="460"/>
      <c r="G34" s="1868" t="s">
        <v>572</v>
      </c>
      <c r="H34" s="1877"/>
      <c r="I34" s="708"/>
      <c r="J34" s="711"/>
      <c r="K34" s="459"/>
      <c r="L34" s="420"/>
    </row>
    <row r="35" spans="1:13" ht="26.45" customHeight="1">
      <c r="A35" s="1866"/>
      <c r="B35" s="1878"/>
      <c r="C35" s="709"/>
      <c r="D35" s="712"/>
      <c r="E35" s="461"/>
      <c r="F35" s="460"/>
      <c r="G35" s="1869"/>
      <c r="H35" s="1878"/>
      <c r="I35" s="709"/>
      <c r="J35" s="712"/>
      <c r="K35" s="461"/>
      <c r="L35" s="420"/>
      <c r="M35" s="449"/>
    </row>
    <row r="36" spans="1:13" ht="26.45" customHeight="1">
      <c r="A36" s="1866"/>
      <c r="B36" s="1878"/>
      <c r="C36" s="709"/>
      <c r="D36" s="712"/>
      <c r="E36" s="461"/>
      <c r="F36" s="460"/>
      <c r="G36" s="1869"/>
      <c r="H36" s="1878"/>
      <c r="I36" s="709"/>
      <c r="J36" s="712"/>
      <c r="K36" s="461"/>
      <c r="L36" s="420"/>
    </row>
    <row r="37" spans="1:13" ht="26.45" customHeight="1">
      <c r="A37" s="1866"/>
      <c r="B37" s="1878"/>
      <c r="C37" s="709"/>
      <c r="D37" s="712"/>
      <c r="E37" s="461"/>
      <c r="F37" s="460"/>
      <c r="G37" s="1869"/>
      <c r="H37" s="1878"/>
      <c r="I37" s="709"/>
      <c r="J37" s="712"/>
      <c r="K37" s="461"/>
    </row>
    <row r="38" spans="1:13" ht="26.45" customHeight="1">
      <c r="A38" s="1866"/>
      <c r="B38" s="1879"/>
      <c r="C38" s="710"/>
      <c r="D38" s="713"/>
      <c r="E38" s="462"/>
      <c r="F38" s="463"/>
      <c r="G38" s="1869"/>
      <c r="H38" s="1879"/>
      <c r="I38" s="710"/>
      <c r="J38" s="713"/>
      <c r="K38" s="462"/>
    </row>
    <row r="39" spans="1:13" ht="26.45" customHeight="1" thickBot="1">
      <c r="A39" s="1867"/>
      <c r="B39" s="1871" t="s">
        <v>657</v>
      </c>
      <c r="C39" s="1872"/>
      <c r="D39" s="714"/>
      <c r="E39" s="668">
        <f>(B34*$O$7+IF(B34=0,0,$O$8)+SUM(D34:D38)*$O$9+D39*$O$10)</f>
        <v>0</v>
      </c>
      <c r="F39" s="460"/>
      <c r="G39" s="1870"/>
      <c r="H39" s="1871" t="s">
        <v>657</v>
      </c>
      <c r="I39" s="1872"/>
      <c r="J39" s="714"/>
      <c r="K39" s="668">
        <f>(H34*$O$7+IF(H34=0,0,$O$8)+SUM(J34:J38)*$O$9+J39*$O$10)</f>
        <v>0</v>
      </c>
    </row>
    <row r="40" spans="1:13" ht="6" customHeight="1" thickBot="1">
      <c r="A40" s="536"/>
      <c r="F40" s="449"/>
    </row>
    <row r="41" spans="1:13" ht="18.75" customHeight="1">
      <c r="A41" s="1873" t="s">
        <v>610</v>
      </c>
      <c r="B41" s="1859" t="s">
        <v>829</v>
      </c>
      <c r="C41" s="1860"/>
      <c r="D41" s="1861" t="s">
        <v>538</v>
      </c>
      <c r="E41" s="1875" t="s">
        <v>478</v>
      </c>
      <c r="F41" s="456"/>
      <c r="G41" s="1873" t="s">
        <v>610</v>
      </c>
      <c r="H41" s="1859" t="s">
        <v>829</v>
      </c>
      <c r="I41" s="1860"/>
      <c r="J41" s="1861" t="s">
        <v>538</v>
      </c>
      <c r="K41" s="1863" t="s">
        <v>478</v>
      </c>
    </row>
    <row r="42" spans="1:13" ht="18.75" customHeight="1" thickBot="1">
      <c r="A42" s="1874"/>
      <c r="B42" s="457" t="s">
        <v>561</v>
      </c>
      <c r="C42" s="458" t="s">
        <v>562</v>
      </c>
      <c r="D42" s="1862"/>
      <c r="E42" s="1876"/>
      <c r="F42" s="456"/>
      <c r="G42" s="1874"/>
      <c r="H42" s="457" t="s">
        <v>561</v>
      </c>
      <c r="I42" s="458" t="s">
        <v>562</v>
      </c>
      <c r="J42" s="1862"/>
      <c r="K42" s="1864"/>
    </row>
    <row r="43" spans="1:13" ht="26.25" customHeight="1" thickTop="1">
      <c r="A43" s="1865" t="s">
        <v>633</v>
      </c>
      <c r="B43" s="1877"/>
      <c r="C43" s="708"/>
      <c r="D43" s="711"/>
      <c r="E43" s="459"/>
      <c r="F43" s="460"/>
      <c r="G43" s="1868" t="s">
        <v>634</v>
      </c>
      <c r="H43" s="1877"/>
      <c r="I43" s="708"/>
      <c r="J43" s="711"/>
      <c r="K43" s="459"/>
    </row>
    <row r="44" spans="1:13" ht="26.25" customHeight="1">
      <c r="A44" s="1866"/>
      <c r="B44" s="1878"/>
      <c r="C44" s="709"/>
      <c r="D44" s="712"/>
      <c r="E44" s="461"/>
      <c r="F44" s="460"/>
      <c r="G44" s="1869"/>
      <c r="H44" s="1878"/>
      <c r="I44" s="709"/>
      <c r="J44" s="712"/>
      <c r="K44" s="461"/>
    </row>
    <row r="45" spans="1:13" ht="26.25" customHeight="1">
      <c r="A45" s="1866"/>
      <c r="B45" s="1878"/>
      <c r="C45" s="709"/>
      <c r="D45" s="712"/>
      <c r="E45" s="461"/>
      <c r="F45" s="460"/>
      <c r="G45" s="1869"/>
      <c r="H45" s="1878"/>
      <c r="I45" s="709"/>
      <c r="J45" s="712"/>
      <c r="K45" s="461"/>
    </row>
    <row r="46" spans="1:13" ht="26.25" customHeight="1">
      <c r="A46" s="1866"/>
      <c r="B46" s="1878"/>
      <c r="C46" s="709"/>
      <c r="D46" s="712"/>
      <c r="E46" s="461"/>
      <c r="F46" s="460"/>
      <c r="G46" s="1869"/>
      <c r="H46" s="1878"/>
      <c r="I46" s="709"/>
      <c r="J46" s="712"/>
      <c r="K46" s="461"/>
    </row>
    <row r="47" spans="1:13" ht="26.25" customHeight="1">
      <c r="A47" s="1866"/>
      <c r="B47" s="1879"/>
      <c r="C47" s="710"/>
      <c r="D47" s="713"/>
      <c r="E47" s="462"/>
      <c r="F47" s="463"/>
      <c r="G47" s="1869"/>
      <c r="H47" s="1879"/>
      <c r="I47" s="710"/>
      <c r="J47" s="713"/>
      <c r="K47" s="462"/>
    </row>
    <row r="48" spans="1:13" ht="26.25" customHeight="1" thickBot="1">
      <c r="A48" s="1867"/>
      <c r="B48" s="1871" t="s">
        <v>657</v>
      </c>
      <c r="C48" s="1872"/>
      <c r="D48" s="714"/>
      <c r="E48" s="668">
        <f>(B43*$O$7+IF(B43=0,0,$O$8)+SUM(D43:D47)*$O$9+D48*$O$10)</f>
        <v>0</v>
      </c>
      <c r="F48" s="460"/>
      <c r="G48" s="1870"/>
      <c r="H48" s="1871" t="s">
        <v>657</v>
      </c>
      <c r="I48" s="1872"/>
      <c r="J48" s="714"/>
      <c r="K48" s="668">
        <f>(H43*$O$7+IF(H43=0,0,$O$8)+SUM(J43:J47)*$O$9+J48*$O$10)</f>
        <v>0</v>
      </c>
    </row>
    <row r="49" spans="1:1">
      <c r="A49" s="537"/>
    </row>
  </sheetData>
  <sheetProtection algorithmName="SHA-512" hashValue="PHIY961IUlKR5B6dVMitDZMNO9/zyyzDxK0gBJzBTXJ4EZQ/6fVGEQApzQMjh8YCd7QVUbueaMD88n4Cf//zRw==" saltValue="BiR8g8Q5/uLR+pE4sUrgoQ==" spinCount="100000" sheet="1" formatCells="0" formatRows="0" insertRows="0" deleteRows="0" selectLockedCells="1" autoFilter="0" pivotTables="0"/>
  <mergeCells count="74">
    <mergeCell ref="B4:K4"/>
    <mergeCell ref="A5:A6"/>
    <mergeCell ref="B5:C5"/>
    <mergeCell ref="D5:D6"/>
    <mergeCell ref="E5:E6"/>
    <mergeCell ref="G5:G6"/>
    <mergeCell ref="H5:I5"/>
    <mergeCell ref="J5:J6"/>
    <mergeCell ref="K5:K6"/>
    <mergeCell ref="N6:O6"/>
    <mergeCell ref="A7:A12"/>
    <mergeCell ref="G7:G12"/>
    <mergeCell ref="N7:N8"/>
    <mergeCell ref="B12:C12"/>
    <mergeCell ref="H12:I12"/>
    <mergeCell ref="B7:B11"/>
    <mergeCell ref="H7:H11"/>
    <mergeCell ref="J14:J15"/>
    <mergeCell ref="K14:K15"/>
    <mergeCell ref="N15:O15"/>
    <mergeCell ref="A16:A21"/>
    <mergeCell ref="G16:G21"/>
    <mergeCell ref="B21:C21"/>
    <mergeCell ref="H21:I21"/>
    <mergeCell ref="A14:A15"/>
    <mergeCell ref="B14:C14"/>
    <mergeCell ref="D14:D15"/>
    <mergeCell ref="E14:E15"/>
    <mergeCell ref="G14:G15"/>
    <mergeCell ref="H14:I14"/>
    <mergeCell ref="B16:B20"/>
    <mergeCell ref="H16:H20"/>
    <mergeCell ref="J23:J24"/>
    <mergeCell ref="K23:K24"/>
    <mergeCell ref="A25:A30"/>
    <mergeCell ref="G25:G30"/>
    <mergeCell ref="B30:C30"/>
    <mergeCell ref="H30:I30"/>
    <mergeCell ref="A23:A24"/>
    <mergeCell ref="B23:C23"/>
    <mergeCell ref="D23:D24"/>
    <mergeCell ref="E23:E24"/>
    <mergeCell ref="G23:G24"/>
    <mergeCell ref="H23:I23"/>
    <mergeCell ref="B25:B29"/>
    <mergeCell ref="H25:H29"/>
    <mergeCell ref="J32:J33"/>
    <mergeCell ref="K32:K33"/>
    <mergeCell ref="A34:A39"/>
    <mergeCell ref="G34:G39"/>
    <mergeCell ref="B39:C39"/>
    <mergeCell ref="H39:I39"/>
    <mergeCell ref="A32:A33"/>
    <mergeCell ref="B32:C32"/>
    <mergeCell ref="D32:D33"/>
    <mergeCell ref="E32:E33"/>
    <mergeCell ref="G32:G33"/>
    <mergeCell ref="H32:I32"/>
    <mergeCell ref="B34:B38"/>
    <mergeCell ref="H34:H38"/>
    <mergeCell ref="H41:I41"/>
    <mergeCell ref="J41:J42"/>
    <mergeCell ref="K41:K42"/>
    <mergeCell ref="A43:A48"/>
    <mergeCell ref="G43:G48"/>
    <mergeCell ref="B48:C48"/>
    <mergeCell ref="H48:I48"/>
    <mergeCell ref="A41:A42"/>
    <mergeCell ref="B41:C41"/>
    <mergeCell ref="D41:D42"/>
    <mergeCell ref="E41:E42"/>
    <mergeCell ref="G41:G42"/>
    <mergeCell ref="B43:B47"/>
    <mergeCell ref="H43:H47"/>
  </mergeCells>
  <phoneticPr fontId="18"/>
  <conditionalFormatting sqref="B7 C8:D11 D12">
    <cfRule type="containsBlanks" dxfId="62" priority="27">
      <formula>LEN(TRIM(B7))=0</formula>
    </cfRule>
  </conditionalFormatting>
  <conditionalFormatting sqref="C7:D7">
    <cfRule type="containsBlanks" dxfId="61" priority="28">
      <formula>LEN(TRIM(C7))=0</formula>
    </cfRule>
  </conditionalFormatting>
  <conditionalFormatting sqref="H7 I8:J11 J12">
    <cfRule type="containsBlanks" dxfId="60" priority="3">
      <formula>LEN(TRIM(H7))=0</formula>
    </cfRule>
  </conditionalFormatting>
  <conditionalFormatting sqref="I7:J7">
    <cfRule type="containsBlanks" dxfId="59" priority="4">
      <formula>LEN(TRIM(I7))=0</formula>
    </cfRule>
  </conditionalFormatting>
  <conditionalFormatting sqref="H43 I44:J47 J48 B43 C44:D47 D48 H34 I35:J38 J39 B34 C35:D38 D39 H25 I26:J29 J30 B25 C26:D29 D30 H16 I17:J20 J21 B16 C17:D20 D21">
    <cfRule type="containsBlanks" dxfId="58" priority="1">
      <formula>LEN(TRIM(B16))=0</formula>
    </cfRule>
  </conditionalFormatting>
  <conditionalFormatting sqref="I43:J43 C43:D43 I34:J34 C34:D34 I25:J25 C25:D25 I16:J16 C16:D16">
    <cfRule type="containsBlanks" dxfId="57" priority="2">
      <formula>LEN(TRIM(C16))=0</formula>
    </cfRule>
  </conditionalFormatting>
  <dataValidations count="2">
    <dataValidation type="whole" allowBlank="1" showInputMessage="1" showErrorMessage="1" sqref="D8:D11 J26:J29 D35:D38 J8:J11 D17:D20 J17:J20 D26:D29 J35:J38 D44:D47 J44:J47" xr:uid="{B6B8DE4B-AC25-469D-B9B9-770E9A195C40}">
      <formula1>0</formula1>
      <formula2>100</formula2>
    </dataValidation>
    <dataValidation type="whole" allowBlank="1" showInputMessage="1" showErrorMessage="1" sqref="D12 D21 J21 J30 D30 D39 J39 D48 J48 J12" xr:uid="{764BE28A-7A9F-434E-9C25-9269DAE919C8}">
      <formula1>0</formula1>
      <formula2>SUM(D7:D11)</formula2>
    </dataValidation>
  </dataValidations>
  <printOptions horizontalCentered="1"/>
  <pageMargins left="0.51181102362204722" right="0.11811023622047245" top="0.35433070866141736" bottom="0.35433070866141736" header="0.31496062992125984" footer="0.11811023622047245"/>
  <pageSetup paperSize="9" scale="75" orientation="portrait" r:id="rId1"/>
  <headerFooter scaleWithDoc="0">
    <oddFooter>&amp;R&amp;K00-044R5中層ZEH-M_ver.1.2</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AA259-2F78-4596-9668-CFBA1008917F}">
  <dimension ref="A1:AV71"/>
  <sheetViews>
    <sheetView showGridLines="0" view="pageBreakPreview" zoomScale="70" zoomScaleNormal="100" zoomScaleSheetLayoutView="70" workbookViewId="0">
      <selection activeCell="B16" sqref="B16"/>
    </sheetView>
  </sheetViews>
  <sheetFormatPr defaultColWidth="9" defaultRowHeight="24"/>
  <cols>
    <col min="1" max="1" width="2.625" style="98" customWidth="1"/>
    <col min="2" max="2" width="30.625" style="52" customWidth="1"/>
    <col min="3" max="3" width="20.625" style="52" customWidth="1"/>
    <col min="4" max="4" width="6.625" style="52" customWidth="1"/>
    <col min="5" max="5" width="10.625" style="53" customWidth="1"/>
    <col min="6" max="6" width="5.625" style="52" customWidth="1"/>
    <col min="7" max="7" width="13.625" style="52" customWidth="1"/>
    <col min="8" max="8" width="5.625" style="52" customWidth="1"/>
    <col min="9" max="9" width="13.625" style="52" customWidth="1"/>
    <col min="10" max="10" width="5.625" style="52" customWidth="1"/>
    <col min="11" max="11" width="13.625" style="52" customWidth="1"/>
    <col min="12" max="12" width="20.625" style="52" customWidth="1"/>
    <col min="13" max="13" width="1.625" style="60" customWidth="1"/>
    <col min="14" max="14" width="30.625" style="52" customWidth="1"/>
    <col min="15" max="15" width="20.625" style="52" customWidth="1"/>
    <col min="16" max="16" width="6.625" style="52" customWidth="1"/>
    <col min="17" max="17" width="10.625" style="53" customWidth="1"/>
    <col min="18" max="18" width="5.625" style="52" customWidth="1"/>
    <col min="19" max="19" width="13.625" style="52" customWidth="1"/>
    <col min="20" max="20" width="5.625" style="52" customWidth="1"/>
    <col min="21" max="21" width="13.625" style="52" customWidth="1"/>
    <col min="22" max="22" width="5.625" style="52" customWidth="1"/>
    <col min="23" max="23" width="13.625" style="52" customWidth="1"/>
    <col min="24" max="24" width="20.625" style="52" customWidth="1"/>
    <col min="25" max="25" width="1.625" style="60" customWidth="1"/>
    <col min="26" max="26" width="30.625" style="52" customWidth="1"/>
    <col min="27" max="27" width="20.625" style="52" customWidth="1"/>
    <col min="28" max="28" width="6.625" style="52" customWidth="1"/>
    <col min="29" max="29" width="10.625" style="53" customWidth="1"/>
    <col min="30" max="30" width="5.625" style="52" customWidth="1"/>
    <col min="31" max="31" width="13.625" style="52" customWidth="1"/>
    <col min="32" max="32" width="5.625" style="52" customWidth="1"/>
    <col min="33" max="33" width="13.625" style="52" customWidth="1"/>
    <col min="34" max="34" width="5.625" style="52" customWidth="1"/>
    <col min="35" max="35" width="13.625" style="52" customWidth="1"/>
    <col min="36" max="36" width="20.625" style="52" customWidth="1"/>
    <col min="37" max="37" width="1.625" style="60" customWidth="1"/>
    <col min="38" max="38" width="30.625" style="52" customWidth="1"/>
    <col min="39" max="39" width="20.625" style="52" customWidth="1"/>
    <col min="40" max="40" width="6.625" style="52" customWidth="1"/>
    <col min="41" max="41" width="10.625" style="53" customWidth="1"/>
    <col min="42" max="42" width="5.625" style="52" customWidth="1"/>
    <col min="43" max="43" width="13.625" style="52" customWidth="1"/>
    <col min="44" max="44" width="5.625" style="52" customWidth="1"/>
    <col min="45" max="45" width="13.625" style="52" customWidth="1"/>
    <col min="46" max="46" width="5.625" style="52" customWidth="1"/>
    <col min="47" max="47" width="13.625" style="52" customWidth="1"/>
    <col min="48" max="48" width="20.625" style="52" customWidth="1"/>
    <col min="49" max="54" width="9" style="62"/>
    <col min="55" max="55" width="9" style="62" customWidth="1"/>
    <col min="56" max="16384" width="9" style="62"/>
  </cols>
  <sheetData>
    <row r="1" spans="1:48" ht="18.75">
      <c r="A1" s="274" t="s">
        <v>652</v>
      </c>
    </row>
    <row r="2" spans="1:48" s="280" customFormat="1" ht="18.75">
      <c r="A2" s="274" t="s">
        <v>445</v>
      </c>
      <c r="B2" s="274"/>
      <c r="C2" s="279"/>
      <c r="D2" s="275"/>
      <c r="E2" s="276"/>
      <c r="F2" s="275"/>
      <c r="G2" s="275"/>
      <c r="H2" s="275"/>
      <c r="I2" s="275"/>
      <c r="J2" s="277"/>
      <c r="K2" s="277"/>
      <c r="L2" s="277"/>
      <c r="M2" s="295"/>
      <c r="N2" s="279"/>
      <c r="O2" s="279"/>
      <c r="P2" s="275"/>
      <c r="Q2" s="276"/>
      <c r="R2" s="275"/>
      <c r="S2" s="275"/>
      <c r="T2" s="275"/>
      <c r="U2" s="275"/>
      <c r="V2" s="277"/>
      <c r="W2" s="277"/>
      <c r="X2" s="277"/>
      <c r="Y2" s="295"/>
      <c r="Z2" s="279"/>
      <c r="AA2" s="279"/>
      <c r="AB2" s="275"/>
      <c r="AC2" s="276"/>
      <c r="AD2" s="275"/>
      <c r="AE2" s="275"/>
      <c r="AF2" s="275"/>
      <c r="AG2" s="275"/>
      <c r="AH2" s="277"/>
      <c r="AI2" s="277"/>
      <c r="AJ2" s="277"/>
      <c r="AK2" s="295"/>
      <c r="AL2" s="279"/>
      <c r="AM2" s="279"/>
      <c r="AN2" s="275"/>
      <c r="AO2" s="276"/>
      <c r="AP2" s="275"/>
      <c r="AQ2" s="275"/>
      <c r="AR2" s="275"/>
      <c r="AS2" s="275"/>
      <c r="AT2" s="277"/>
      <c r="AU2" s="277"/>
      <c r="AV2" s="277"/>
    </row>
    <row r="3" spans="1:48" s="288" customFormat="1" ht="18.75">
      <c r="A3" s="281" t="s">
        <v>967</v>
      </c>
      <c r="B3" s="281"/>
      <c r="C3" s="282"/>
      <c r="D3" s="282"/>
      <c r="E3" s="283"/>
      <c r="F3" s="284"/>
      <c r="G3" s="284"/>
      <c r="H3" s="285"/>
      <c r="I3" s="286"/>
      <c r="J3" s="286"/>
      <c r="K3" s="287"/>
      <c r="L3" s="286"/>
      <c r="M3" s="295"/>
      <c r="N3" s="282"/>
      <c r="O3" s="282"/>
      <c r="P3" s="282"/>
      <c r="Q3" s="283"/>
      <c r="R3" s="284"/>
      <c r="S3" s="284"/>
      <c r="T3" s="285"/>
      <c r="U3" s="286"/>
      <c r="V3" s="286"/>
      <c r="W3" s="287"/>
      <c r="X3" s="286"/>
      <c r="Y3" s="295"/>
      <c r="Z3" s="282"/>
      <c r="AA3" s="282"/>
      <c r="AB3" s="282"/>
      <c r="AC3" s="283"/>
      <c r="AD3" s="284"/>
      <c r="AE3" s="284"/>
      <c r="AF3" s="285"/>
      <c r="AG3" s="286"/>
      <c r="AH3" s="286"/>
      <c r="AI3" s="287"/>
      <c r="AJ3" s="286"/>
      <c r="AK3" s="295"/>
      <c r="AL3" s="282"/>
      <c r="AM3" s="282"/>
      <c r="AN3" s="282"/>
      <c r="AO3" s="283"/>
      <c r="AP3" s="284"/>
      <c r="AQ3" s="284"/>
      <c r="AR3" s="285"/>
      <c r="AS3" s="286"/>
      <c r="AT3" s="286"/>
      <c r="AU3" s="287"/>
      <c r="AV3" s="286"/>
    </row>
    <row r="4" spans="1:48" s="294" customFormat="1" ht="18.75">
      <c r="A4" s="281" t="s">
        <v>446</v>
      </c>
      <c r="B4" s="281"/>
      <c r="C4" s="289"/>
      <c r="D4" s="289"/>
      <c r="E4" s="289"/>
      <c r="F4" s="290"/>
      <c r="G4" s="290"/>
      <c r="H4" s="291"/>
      <c r="I4" s="292"/>
      <c r="J4" s="292"/>
      <c r="K4" s="293"/>
      <c r="L4" s="292"/>
      <c r="M4" s="295"/>
      <c r="N4" s="289"/>
      <c r="O4" s="289"/>
      <c r="P4" s="289"/>
      <c r="Q4" s="289"/>
      <c r="R4" s="290"/>
      <c r="S4" s="290"/>
      <c r="T4" s="291"/>
      <c r="U4" s="292"/>
      <c r="V4" s="292"/>
      <c r="W4" s="293"/>
      <c r="X4" s="292"/>
      <c r="Y4" s="295"/>
      <c r="Z4" s="289"/>
      <c r="AA4" s="289"/>
      <c r="AB4" s="289"/>
      <c r="AC4" s="289"/>
      <c r="AD4" s="290"/>
      <c r="AE4" s="290"/>
      <c r="AF4" s="291"/>
      <c r="AG4" s="292"/>
      <c r="AH4" s="292"/>
      <c r="AI4" s="293"/>
      <c r="AJ4" s="292"/>
      <c r="AK4" s="295"/>
      <c r="AL4" s="289"/>
      <c r="AM4" s="289"/>
      <c r="AN4" s="289"/>
      <c r="AO4" s="289"/>
      <c r="AP4" s="290"/>
      <c r="AQ4" s="290"/>
      <c r="AR4" s="291"/>
      <c r="AS4" s="292"/>
      <c r="AT4" s="292"/>
      <c r="AU4" s="293"/>
      <c r="AV4" s="292"/>
    </row>
    <row r="5" spans="1:48" s="294" customFormat="1" ht="18.75">
      <c r="A5" s="281" t="s">
        <v>447</v>
      </c>
      <c r="B5" s="281"/>
      <c r="C5" s="289"/>
      <c r="D5" s="289"/>
      <c r="E5" s="289"/>
      <c r="F5" s="290"/>
      <c r="G5" s="290"/>
      <c r="H5" s="291"/>
      <c r="I5" s="292"/>
      <c r="J5" s="292"/>
      <c r="K5" s="293"/>
      <c r="L5" s="292"/>
      <c r="M5" s="278"/>
      <c r="N5" s="289"/>
      <c r="O5" s="289"/>
      <c r="P5" s="289"/>
      <c r="Q5" s="289"/>
      <c r="R5" s="290"/>
      <c r="S5" s="290"/>
      <c r="T5" s="291"/>
      <c r="U5" s="292"/>
      <c r="V5" s="292"/>
      <c r="W5" s="293"/>
      <c r="X5" s="292"/>
      <c r="Y5" s="278"/>
      <c r="Z5" s="289"/>
      <c r="AA5" s="289"/>
      <c r="AB5" s="289"/>
      <c r="AC5" s="289"/>
      <c r="AD5" s="290"/>
      <c r="AE5" s="290"/>
      <c r="AF5" s="291"/>
      <c r="AG5" s="292"/>
      <c r="AH5" s="292"/>
      <c r="AI5" s="293"/>
      <c r="AJ5" s="292"/>
      <c r="AK5" s="278"/>
      <c r="AL5" s="289"/>
      <c r="AM5" s="289"/>
      <c r="AN5" s="289"/>
      <c r="AO5" s="289"/>
      <c r="AP5" s="290"/>
      <c r="AQ5" s="290"/>
      <c r="AR5" s="291"/>
      <c r="AS5" s="292"/>
      <c r="AT5" s="292"/>
      <c r="AU5" s="293"/>
      <c r="AV5" s="292"/>
    </row>
    <row r="6" spans="1:48" s="110" customFormat="1" ht="14.25">
      <c r="B6" s="111"/>
      <c r="C6" s="112"/>
      <c r="D6" s="112"/>
      <c r="E6" s="112"/>
      <c r="F6" s="113"/>
      <c r="G6" s="113"/>
      <c r="H6" s="114"/>
      <c r="I6" s="115"/>
      <c r="J6" s="115"/>
      <c r="K6" s="116"/>
      <c r="L6" s="115"/>
      <c r="M6" s="1"/>
      <c r="N6" s="112"/>
      <c r="O6" s="112"/>
      <c r="P6" s="112"/>
      <c r="Q6" s="112"/>
      <c r="R6" s="113"/>
      <c r="S6" s="113"/>
      <c r="T6" s="114"/>
      <c r="U6" s="115"/>
      <c r="V6" s="115"/>
      <c r="W6" s="116"/>
      <c r="X6" s="115"/>
      <c r="Y6" s="1"/>
      <c r="Z6" s="112"/>
      <c r="AA6" s="112"/>
      <c r="AB6" s="112"/>
      <c r="AC6" s="112"/>
      <c r="AD6" s="113"/>
      <c r="AE6" s="113"/>
      <c r="AF6" s="114"/>
      <c r="AG6" s="115"/>
      <c r="AH6" s="115"/>
      <c r="AI6" s="116"/>
      <c r="AJ6" s="115"/>
      <c r="AK6" s="1"/>
      <c r="AL6" s="112"/>
      <c r="AM6" s="112"/>
      <c r="AN6" s="112"/>
      <c r="AO6" s="112"/>
      <c r="AP6" s="113"/>
      <c r="AQ6" s="113"/>
      <c r="AR6" s="114"/>
      <c r="AS6" s="115"/>
      <c r="AT6" s="115"/>
      <c r="AU6" s="116"/>
      <c r="AV6" s="115"/>
    </row>
    <row r="7" spans="1:48">
      <c r="B7" s="1887" t="s">
        <v>978</v>
      </c>
      <c r="C7" s="1887"/>
      <c r="D7" s="1887"/>
      <c r="E7" s="1887"/>
      <c r="F7" s="1887"/>
      <c r="G7" s="1887"/>
      <c r="H7" s="1887"/>
      <c r="I7" s="1887"/>
      <c r="J7" s="1887"/>
      <c r="K7" s="1887"/>
      <c r="L7" s="1887"/>
      <c r="N7" s="1887" t="s">
        <v>979</v>
      </c>
      <c r="O7" s="1887"/>
      <c r="P7" s="1887"/>
      <c r="Q7" s="1887"/>
      <c r="R7" s="1887"/>
      <c r="S7" s="1887"/>
      <c r="T7" s="1887"/>
      <c r="U7" s="1887"/>
      <c r="V7" s="1887"/>
      <c r="W7" s="1887"/>
      <c r="X7" s="1887"/>
      <c r="Z7" s="1887" t="s">
        <v>980</v>
      </c>
      <c r="AA7" s="1887"/>
      <c r="AB7" s="1887"/>
      <c r="AC7" s="1887"/>
      <c r="AD7" s="1887"/>
      <c r="AE7" s="1887"/>
      <c r="AF7" s="1887"/>
      <c r="AG7" s="1887"/>
      <c r="AH7" s="1887"/>
      <c r="AI7" s="1887"/>
      <c r="AJ7" s="1887"/>
      <c r="AL7" s="1887" t="s">
        <v>981</v>
      </c>
      <c r="AM7" s="1887"/>
      <c r="AN7" s="1887"/>
      <c r="AO7" s="1887"/>
      <c r="AP7" s="1887"/>
      <c r="AQ7" s="1887"/>
      <c r="AR7" s="1887"/>
      <c r="AS7" s="1887"/>
      <c r="AT7" s="1887"/>
      <c r="AU7" s="1887"/>
      <c r="AV7" s="1887"/>
    </row>
    <row r="8" spans="1:48" ht="17.25">
      <c r="A8" s="100"/>
      <c r="B8" s="301"/>
      <c r="C8" s="301"/>
      <c r="D8" s="301"/>
      <c r="E8" s="302"/>
      <c r="F8" s="301"/>
      <c r="G8" s="301"/>
      <c r="H8" s="301"/>
      <c r="I8" s="301"/>
      <c r="J8" s="301"/>
      <c r="K8" s="301"/>
      <c r="L8" s="301"/>
      <c r="M8" s="64"/>
      <c r="N8" s="301"/>
      <c r="O8" s="301"/>
      <c r="P8" s="301"/>
      <c r="Q8" s="302"/>
      <c r="R8" s="301"/>
      <c r="S8" s="301"/>
      <c r="T8" s="301"/>
      <c r="U8" s="301"/>
      <c r="V8" s="301"/>
      <c r="W8" s="301"/>
      <c r="X8" s="301"/>
      <c r="Y8" s="64"/>
      <c r="Z8" s="301"/>
      <c r="AA8" s="301"/>
      <c r="AB8" s="301"/>
      <c r="AC8" s="302"/>
      <c r="AD8" s="301"/>
      <c r="AE8" s="301"/>
      <c r="AF8" s="301"/>
      <c r="AG8" s="301"/>
      <c r="AH8" s="301"/>
      <c r="AI8" s="301"/>
      <c r="AJ8" s="301"/>
      <c r="AK8" s="64"/>
      <c r="AL8" s="301"/>
      <c r="AM8" s="301"/>
      <c r="AN8" s="301"/>
      <c r="AO8" s="302"/>
      <c r="AP8" s="301"/>
      <c r="AQ8" s="301"/>
      <c r="AR8" s="301"/>
      <c r="AS8" s="301"/>
      <c r="AT8" s="301"/>
      <c r="AU8" s="301"/>
      <c r="AV8" s="301"/>
    </row>
    <row r="9" spans="1:48">
      <c r="B9" s="1886" t="s">
        <v>694</v>
      </c>
      <c r="C9" s="1886"/>
      <c r="D9" s="1886"/>
      <c r="E9" s="1886"/>
      <c r="F9" s="1886"/>
      <c r="G9" s="1886"/>
      <c r="H9" s="1886"/>
      <c r="I9" s="1886"/>
      <c r="J9" s="1886"/>
      <c r="K9" s="1886"/>
      <c r="L9" s="303"/>
      <c r="M9" s="64"/>
      <c r="N9" s="1886" t="s">
        <v>694</v>
      </c>
      <c r="O9" s="1886"/>
      <c r="P9" s="1886"/>
      <c r="Q9" s="1886"/>
      <c r="R9" s="1886"/>
      <c r="S9" s="1886"/>
      <c r="T9" s="1886"/>
      <c r="U9" s="1886"/>
      <c r="V9" s="1886"/>
      <c r="W9" s="1886"/>
      <c r="X9" s="303"/>
      <c r="Y9" s="64"/>
      <c r="Z9" s="1886" t="s">
        <v>694</v>
      </c>
      <c r="AA9" s="1886"/>
      <c r="AB9" s="1886"/>
      <c r="AC9" s="1886"/>
      <c r="AD9" s="1886"/>
      <c r="AE9" s="1886"/>
      <c r="AF9" s="1886"/>
      <c r="AG9" s="1886"/>
      <c r="AH9" s="1886"/>
      <c r="AI9" s="1886"/>
      <c r="AJ9" s="303"/>
      <c r="AK9" s="64"/>
      <c r="AL9" s="1886" t="s">
        <v>694</v>
      </c>
      <c r="AM9" s="1886"/>
      <c r="AN9" s="1886"/>
      <c r="AO9" s="1886"/>
      <c r="AP9" s="1886"/>
      <c r="AQ9" s="1886"/>
      <c r="AR9" s="1886"/>
      <c r="AS9" s="1886"/>
      <c r="AT9" s="1886"/>
      <c r="AU9" s="1886"/>
      <c r="AV9" s="303"/>
    </row>
    <row r="10" spans="1:48">
      <c r="B10" s="1886"/>
      <c r="C10" s="1886"/>
      <c r="D10" s="1886"/>
      <c r="E10" s="1886"/>
      <c r="F10" s="1886"/>
      <c r="G10" s="1886"/>
      <c r="H10" s="1886"/>
      <c r="I10" s="1886"/>
      <c r="J10" s="1886"/>
      <c r="K10" s="1886"/>
      <c r="L10" s="303"/>
      <c r="M10" s="64"/>
      <c r="N10" s="1886"/>
      <c r="O10" s="1886"/>
      <c r="P10" s="1886"/>
      <c r="Q10" s="1886"/>
      <c r="R10" s="1886"/>
      <c r="S10" s="1886"/>
      <c r="T10" s="1886"/>
      <c r="U10" s="1886"/>
      <c r="V10" s="1886"/>
      <c r="W10" s="1886"/>
      <c r="X10" s="303"/>
      <c r="Y10" s="64"/>
      <c r="Z10" s="1886"/>
      <c r="AA10" s="1886"/>
      <c r="AB10" s="1886"/>
      <c r="AC10" s="1886"/>
      <c r="AD10" s="1886"/>
      <c r="AE10" s="1886"/>
      <c r="AF10" s="1886"/>
      <c r="AG10" s="1886"/>
      <c r="AH10" s="1886"/>
      <c r="AI10" s="1886"/>
      <c r="AJ10" s="303"/>
      <c r="AK10" s="64"/>
      <c r="AL10" s="1886"/>
      <c r="AM10" s="1886"/>
      <c r="AN10" s="1886"/>
      <c r="AO10" s="1886"/>
      <c r="AP10" s="1886"/>
      <c r="AQ10" s="1886"/>
      <c r="AR10" s="1886"/>
      <c r="AS10" s="1886"/>
      <c r="AT10" s="1886"/>
      <c r="AU10" s="1886"/>
      <c r="AV10" s="303"/>
    </row>
    <row r="11" spans="1:48" ht="17.25">
      <c r="A11" s="100"/>
      <c r="M11" s="64"/>
      <c r="N11" s="58"/>
      <c r="P11" s="58"/>
      <c r="Q11" s="59"/>
      <c r="R11" s="58"/>
      <c r="S11" s="58"/>
      <c r="T11" s="58"/>
      <c r="U11" s="58"/>
      <c r="V11" s="58"/>
      <c r="W11" s="58"/>
      <c r="X11" s="58"/>
      <c r="Y11" s="64"/>
      <c r="Z11" s="58"/>
      <c r="AB11" s="58"/>
      <c r="AC11" s="59"/>
      <c r="AD11" s="58"/>
      <c r="AE11" s="58"/>
      <c r="AF11" s="58"/>
      <c r="AG11" s="58"/>
      <c r="AH11" s="58"/>
      <c r="AI11" s="58"/>
      <c r="AJ11" s="58"/>
      <c r="AK11" s="64"/>
      <c r="AL11" s="58"/>
      <c r="AN11" s="58"/>
      <c r="AO11" s="59"/>
      <c r="AP11" s="58"/>
      <c r="AQ11" s="58"/>
      <c r="AR11" s="58"/>
      <c r="AS11" s="58"/>
      <c r="AT11" s="58"/>
      <c r="AU11" s="58"/>
      <c r="AV11" s="58"/>
    </row>
    <row r="12" spans="1:48" ht="24.75" thickBot="1">
      <c r="B12" s="1888" t="s">
        <v>315</v>
      </c>
      <c r="C12" s="1889"/>
      <c r="D12" s="1889"/>
      <c r="E12" s="1889"/>
      <c r="F12" s="1889"/>
      <c r="G12" s="1889"/>
      <c r="H12" s="1889"/>
      <c r="I12" s="1889"/>
      <c r="J12" s="1889"/>
      <c r="K12" s="1889"/>
      <c r="L12" s="1890"/>
      <c r="N12" s="1888" t="s">
        <v>312</v>
      </c>
      <c r="O12" s="1889"/>
      <c r="P12" s="1889"/>
      <c r="Q12" s="1889"/>
      <c r="R12" s="1889"/>
      <c r="S12" s="1889"/>
      <c r="T12" s="1889"/>
      <c r="U12" s="1889"/>
      <c r="V12" s="1889"/>
      <c r="W12" s="1889"/>
      <c r="X12" s="1890"/>
      <c r="Z12" s="1888" t="s">
        <v>313</v>
      </c>
      <c r="AA12" s="1889"/>
      <c r="AB12" s="1889"/>
      <c r="AC12" s="1889"/>
      <c r="AD12" s="1889"/>
      <c r="AE12" s="1889"/>
      <c r="AF12" s="1889"/>
      <c r="AG12" s="1889"/>
      <c r="AH12" s="1889"/>
      <c r="AI12" s="1889"/>
      <c r="AJ12" s="1890"/>
      <c r="AL12" s="1888" t="s">
        <v>314</v>
      </c>
      <c r="AM12" s="1889"/>
      <c r="AN12" s="1889"/>
      <c r="AO12" s="1889"/>
      <c r="AP12" s="1889"/>
      <c r="AQ12" s="1889"/>
      <c r="AR12" s="1889"/>
      <c r="AS12" s="1889"/>
      <c r="AT12" s="1889"/>
      <c r="AU12" s="1889"/>
      <c r="AV12" s="1890"/>
    </row>
    <row r="13" spans="1:48" s="61" customFormat="1" ht="17.25">
      <c r="A13" s="99"/>
      <c r="B13" s="1909" t="s">
        <v>297</v>
      </c>
      <c r="C13" s="1915" t="s">
        <v>339</v>
      </c>
      <c r="D13" s="1912" t="s">
        <v>298</v>
      </c>
      <c r="E13" s="1896" t="s">
        <v>964</v>
      </c>
      <c r="F13" s="1897"/>
      <c r="G13" s="1897"/>
      <c r="H13" s="1897"/>
      <c r="I13" s="1897"/>
      <c r="J13" s="1897"/>
      <c r="K13" s="1898"/>
      <c r="L13" s="1893" t="s">
        <v>300</v>
      </c>
      <c r="M13" s="60"/>
      <c r="N13" s="1909" t="s">
        <v>297</v>
      </c>
      <c r="O13" s="1915" t="s">
        <v>339</v>
      </c>
      <c r="P13" s="1912" t="s">
        <v>298</v>
      </c>
      <c r="Q13" s="1896" t="s">
        <v>299</v>
      </c>
      <c r="R13" s="1897"/>
      <c r="S13" s="1897"/>
      <c r="T13" s="1897"/>
      <c r="U13" s="1897"/>
      <c r="V13" s="1897"/>
      <c r="W13" s="1898"/>
      <c r="X13" s="1893" t="s">
        <v>300</v>
      </c>
      <c r="Y13" s="60"/>
      <c r="Z13" s="1909" t="s">
        <v>297</v>
      </c>
      <c r="AA13" s="1915" t="s">
        <v>339</v>
      </c>
      <c r="AB13" s="1912" t="s">
        <v>298</v>
      </c>
      <c r="AC13" s="1896" t="s">
        <v>299</v>
      </c>
      <c r="AD13" s="1897"/>
      <c r="AE13" s="1897"/>
      <c r="AF13" s="1897"/>
      <c r="AG13" s="1897"/>
      <c r="AH13" s="1897"/>
      <c r="AI13" s="1898"/>
      <c r="AJ13" s="1893" t="s">
        <v>300</v>
      </c>
      <c r="AK13" s="60"/>
      <c r="AL13" s="1909" t="s">
        <v>297</v>
      </c>
      <c r="AM13" s="1915" t="s">
        <v>339</v>
      </c>
      <c r="AN13" s="1912" t="s">
        <v>298</v>
      </c>
      <c r="AO13" s="1896" t="s">
        <v>299</v>
      </c>
      <c r="AP13" s="1897"/>
      <c r="AQ13" s="1897"/>
      <c r="AR13" s="1897"/>
      <c r="AS13" s="1897"/>
      <c r="AT13" s="1897"/>
      <c r="AU13" s="1898"/>
      <c r="AV13" s="1893" t="s">
        <v>300</v>
      </c>
    </row>
    <row r="14" spans="1:48" s="61" customFormat="1" ht="17.25">
      <c r="A14" s="99"/>
      <c r="B14" s="1910"/>
      <c r="C14" s="1916"/>
      <c r="D14" s="1913"/>
      <c r="E14" s="1899" t="s">
        <v>301</v>
      </c>
      <c r="F14" s="1905" t="s">
        <v>302</v>
      </c>
      <c r="G14" s="1906"/>
      <c r="H14" s="1903" t="s">
        <v>303</v>
      </c>
      <c r="I14" s="1904"/>
      <c r="J14" s="1891" t="s">
        <v>304</v>
      </c>
      <c r="K14" s="1892"/>
      <c r="L14" s="1894"/>
      <c r="M14" s="60"/>
      <c r="N14" s="1910"/>
      <c r="O14" s="1916"/>
      <c r="P14" s="1913"/>
      <c r="Q14" s="1899" t="s">
        <v>301</v>
      </c>
      <c r="R14" s="1905" t="s">
        <v>302</v>
      </c>
      <c r="S14" s="1906"/>
      <c r="T14" s="1903" t="s">
        <v>303</v>
      </c>
      <c r="U14" s="1904"/>
      <c r="V14" s="1891" t="s">
        <v>304</v>
      </c>
      <c r="W14" s="1892"/>
      <c r="X14" s="1894"/>
      <c r="Y14" s="60"/>
      <c r="Z14" s="1910"/>
      <c r="AA14" s="1916"/>
      <c r="AB14" s="1913"/>
      <c r="AC14" s="1899" t="s">
        <v>301</v>
      </c>
      <c r="AD14" s="1905" t="s">
        <v>302</v>
      </c>
      <c r="AE14" s="1906"/>
      <c r="AF14" s="1903" t="s">
        <v>303</v>
      </c>
      <c r="AG14" s="1904"/>
      <c r="AH14" s="1891" t="s">
        <v>304</v>
      </c>
      <c r="AI14" s="1892"/>
      <c r="AJ14" s="1894"/>
      <c r="AK14" s="60"/>
      <c r="AL14" s="1910"/>
      <c r="AM14" s="1916"/>
      <c r="AN14" s="1913"/>
      <c r="AO14" s="1899" t="s">
        <v>301</v>
      </c>
      <c r="AP14" s="1905" t="s">
        <v>302</v>
      </c>
      <c r="AQ14" s="1906"/>
      <c r="AR14" s="1903" t="s">
        <v>303</v>
      </c>
      <c r="AS14" s="1904"/>
      <c r="AT14" s="1891" t="s">
        <v>304</v>
      </c>
      <c r="AU14" s="1892"/>
      <c r="AV14" s="1894"/>
    </row>
    <row r="15" spans="1:48" s="61" customFormat="1" ht="18" thickBot="1">
      <c r="A15" s="99"/>
      <c r="B15" s="1911"/>
      <c r="C15" s="1917"/>
      <c r="D15" s="1914"/>
      <c r="E15" s="1900"/>
      <c r="F15" s="57" t="s">
        <v>305</v>
      </c>
      <c r="G15" s="57" t="s">
        <v>306</v>
      </c>
      <c r="H15" s="56" t="s">
        <v>305</v>
      </c>
      <c r="I15" s="56" t="s">
        <v>306</v>
      </c>
      <c r="J15" s="39" t="s">
        <v>305</v>
      </c>
      <c r="K15" s="39" t="s">
        <v>306</v>
      </c>
      <c r="L15" s="1895"/>
      <c r="M15" s="60"/>
      <c r="N15" s="1911"/>
      <c r="O15" s="1917"/>
      <c r="P15" s="1914"/>
      <c r="Q15" s="1900"/>
      <c r="R15" s="57" t="s">
        <v>305</v>
      </c>
      <c r="S15" s="57" t="s">
        <v>306</v>
      </c>
      <c r="T15" s="56" t="s">
        <v>305</v>
      </c>
      <c r="U15" s="56" t="s">
        <v>306</v>
      </c>
      <c r="V15" s="39" t="s">
        <v>305</v>
      </c>
      <c r="W15" s="39" t="s">
        <v>306</v>
      </c>
      <c r="X15" s="1895"/>
      <c r="Y15" s="60"/>
      <c r="Z15" s="1911"/>
      <c r="AA15" s="1917"/>
      <c r="AB15" s="1914"/>
      <c r="AC15" s="1900"/>
      <c r="AD15" s="57" t="s">
        <v>305</v>
      </c>
      <c r="AE15" s="57" t="s">
        <v>306</v>
      </c>
      <c r="AF15" s="56" t="s">
        <v>305</v>
      </c>
      <c r="AG15" s="56" t="s">
        <v>306</v>
      </c>
      <c r="AH15" s="39" t="s">
        <v>305</v>
      </c>
      <c r="AI15" s="39" t="s">
        <v>306</v>
      </c>
      <c r="AJ15" s="1895"/>
      <c r="AK15" s="60"/>
      <c r="AL15" s="1911"/>
      <c r="AM15" s="1917"/>
      <c r="AN15" s="1914"/>
      <c r="AO15" s="1900"/>
      <c r="AP15" s="57" t="s">
        <v>305</v>
      </c>
      <c r="AQ15" s="57" t="s">
        <v>306</v>
      </c>
      <c r="AR15" s="56" t="s">
        <v>305</v>
      </c>
      <c r="AS15" s="56" t="s">
        <v>306</v>
      </c>
      <c r="AT15" s="39" t="s">
        <v>305</v>
      </c>
      <c r="AU15" s="39" t="s">
        <v>306</v>
      </c>
      <c r="AV15" s="1895"/>
    </row>
    <row r="16" spans="1:48" s="61" customFormat="1">
      <c r="A16" s="97"/>
      <c r="B16" s="117"/>
      <c r="C16" s="118"/>
      <c r="D16" s="119"/>
      <c r="E16" s="715"/>
      <c r="F16" s="716"/>
      <c r="G16" s="717">
        <f>INT(E16*F16)</f>
        <v>0</v>
      </c>
      <c r="H16" s="718"/>
      <c r="I16" s="719">
        <f t="shared" ref="I16:I25" si="0">INT(E16*H16)</f>
        <v>0</v>
      </c>
      <c r="J16" s="720">
        <f>F16-H16</f>
        <v>0</v>
      </c>
      <c r="K16" s="720">
        <f>G16-I16</f>
        <v>0</v>
      </c>
      <c r="L16" s="124"/>
      <c r="M16" s="60"/>
      <c r="N16" s="117"/>
      <c r="O16" s="118"/>
      <c r="P16" s="119"/>
      <c r="Q16" s="715"/>
      <c r="R16" s="716"/>
      <c r="S16" s="717">
        <f t="shared" ref="S16:S25" si="1">INT(Q16*R16)</f>
        <v>0</v>
      </c>
      <c r="T16" s="718"/>
      <c r="U16" s="719">
        <f t="shared" ref="U16:U25" si="2">INT(Q16*T16)</f>
        <v>0</v>
      </c>
      <c r="V16" s="720">
        <f t="shared" ref="V16:V25" si="3">R16-T16</f>
        <v>0</v>
      </c>
      <c r="W16" s="720">
        <f t="shared" ref="W16:W25" si="4">S16-U16</f>
        <v>0</v>
      </c>
      <c r="X16" s="124"/>
      <c r="Y16" s="60"/>
      <c r="Z16" s="117"/>
      <c r="AA16" s="118"/>
      <c r="AB16" s="119"/>
      <c r="AC16" s="715"/>
      <c r="AD16" s="716"/>
      <c r="AE16" s="717">
        <f t="shared" ref="AE16:AE25" si="5">INT(AC16*AD16)</f>
        <v>0</v>
      </c>
      <c r="AF16" s="718"/>
      <c r="AG16" s="719">
        <f t="shared" ref="AG16:AG25" si="6">INT(AC16*AF16)</f>
        <v>0</v>
      </c>
      <c r="AH16" s="720">
        <f t="shared" ref="AH16:AH25" si="7">AD16-AF16</f>
        <v>0</v>
      </c>
      <c r="AI16" s="720">
        <f t="shared" ref="AI16:AI25" si="8">AE16-AG16</f>
        <v>0</v>
      </c>
      <c r="AJ16" s="124"/>
      <c r="AK16" s="60"/>
      <c r="AL16" s="117"/>
      <c r="AM16" s="118"/>
      <c r="AN16" s="119"/>
      <c r="AO16" s="715"/>
      <c r="AP16" s="716"/>
      <c r="AQ16" s="717">
        <f t="shared" ref="AQ16:AQ25" si="9">INT(AO16*AP16)</f>
        <v>0</v>
      </c>
      <c r="AR16" s="718"/>
      <c r="AS16" s="719">
        <f t="shared" ref="AS16:AS25" si="10">INT(AO16*AR16)</f>
        <v>0</v>
      </c>
      <c r="AT16" s="720">
        <f t="shared" ref="AT16:AT25" si="11">AP16-AR16</f>
        <v>0</v>
      </c>
      <c r="AU16" s="720">
        <f t="shared" ref="AU16:AU25" si="12">AQ16-AS16</f>
        <v>0</v>
      </c>
      <c r="AV16" s="124"/>
    </row>
    <row r="17" spans="1:48" s="61" customFormat="1">
      <c r="A17" s="97"/>
      <c r="B17" s="120"/>
      <c r="C17" s="121"/>
      <c r="D17" s="119"/>
      <c r="E17" s="715"/>
      <c r="F17" s="716"/>
      <c r="G17" s="717">
        <f t="shared" ref="G17:G25" si="13">INT(E17*F17)</f>
        <v>0</v>
      </c>
      <c r="H17" s="718"/>
      <c r="I17" s="719">
        <f t="shared" si="0"/>
        <v>0</v>
      </c>
      <c r="J17" s="720">
        <f t="shared" ref="J17:K25" si="14">F17-H17</f>
        <v>0</v>
      </c>
      <c r="K17" s="720">
        <f t="shared" si="14"/>
        <v>0</v>
      </c>
      <c r="L17" s="124"/>
      <c r="M17" s="60"/>
      <c r="N17" s="120"/>
      <c r="O17" s="121"/>
      <c r="P17" s="119"/>
      <c r="Q17" s="715"/>
      <c r="R17" s="716"/>
      <c r="S17" s="717">
        <f t="shared" si="1"/>
        <v>0</v>
      </c>
      <c r="T17" s="718"/>
      <c r="U17" s="719">
        <f t="shared" si="2"/>
        <v>0</v>
      </c>
      <c r="V17" s="720">
        <f t="shared" si="3"/>
        <v>0</v>
      </c>
      <c r="W17" s="720">
        <f t="shared" si="4"/>
        <v>0</v>
      </c>
      <c r="X17" s="124"/>
      <c r="Y17" s="60"/>
      <c r="Z17" s="120"/>
      <c r="AA17" s="121"/>
      <c r="AB17" s="119"/>
      <c r="AC17" s="715"/>
      <c r="AD17" s="716"/>
      <c r="AE17" s="717">
        <f t="shared" si="5"/>
        <v>0</v>
      </c>
      <c r="AF17" s="718"/>
      <c r="AG17" s="719">
        <f t="shared" si="6"/>
        <v>0</v>
      </c>
      <c r="AH17" s="720">
        <f t="shared" si="7"/>
        <v>0</v>
      </c>
      <c r="AI17" s="720">
        <f t="shared" si="8"/>
        <v>0</v>
      </c>
      <c r="AJ17" s="124"/>
      <c r="AK17" s="60"/>
      <c r="AL17" s="120"/>
      <c r="AM17" s="121"/>
      <c r="AN17" s="119"/>
      <c r="AO17" s="715"/>
      <c r="AP17" s="716"/>
      <c r="AQ17" s="717">
        <f t="shared" si="9"/>
        <v>0</v>
      </c>
      <c r="AR17" s="718"/>
      <c r="AS17" s="719">
        <f t="shared" si="10"/>
        <v>0</v>
      </c>
      <c r="AT17" s="720">
        <f t="shared" si="11"/>
        <v>0</v>
      </c>
      <c r="AU17" s="720">
        <f t="shared" si="12"/>
        <v>0</v>
      </c>
      <c r="AV17" s="124"/>
    </row>
    <row r="18" spans="1:48" s="61" customFormat="1">
      <c r="A18" s="97"/>
      <c r="B18" s="120"/>
      <c r="C18" s="121"/>
      <c r="D18" s="119"/>
      <c r="E18" s="715"/>
      <c r="F18" s="716"/>
      <c r="G18" s="717">
        <f t="shared" si="13"/>
        <v>0</v>
      </c>
      <c r="H18" s="718"/>
      <c r="I18" s="719">
        <f t="shared" si="0"/>
        <v>0</v>
      </c>
      <c r="J18" s="720">
        <f t="shared" si="14"/>
        <v>0</v>
      </c>
      <c r="K18" s="720">
        <f t="shared" si="14"/>
        <v>0</v>
      </c>
      <c r="L18" s="124"/>
      <c r="M18" s="60"/>
      <c r="N18" s="120"/>
      <c r="O18" s="121"/>
      <c r="P18" s="119"/>
      <c r="Q18" s="715"/>
      <c r="R18" s="716"/>
      <c r="S18" s="717">
        <f t="shared" si="1"/>
        <v>0</v>
      </c>
      <c r="T18" s="718"/>
      <c r="U18" s="719">
        <f t="shared" si="2"/>
        <v>0</v>
      </c>
      <c r="V18" s="720">
        <f t="shared" si="3"/>
        <v>0</v>
      </c>
      <c r="W18" s="720">
        <f t="shared" si="4"/>
        <v>0</v>
      </c>
      <c r="X18" s="124"/>
      <c r="Y18" s="60"/>
      <c r="Z18" s="120"/>
      <c r="AA18" s="121"/>
      <c r="AB18" s="119"/>
      <c r="AC18" s="715"/>
      <c r="AD18" s="716"/>
      <c r="AE18" s="717">
        <f t="shared" si="5"/>
        <v>0</v>
      </c>
      <c r="AF18" s="718"/>
      <c r="AG18" s="719">
        <f t="shared" si="6"/>
        <v>0</v>
      </c>
      <c r="AH18" s="720">
        <f t="shared" si="7"/>
        <v>0</v>
      </c>
      <c r="AI18" s="720">
        <f t="shared" si="8"/>
        <v>0</v>
      </c>
      <c r="AJ18" s="124"/>
      <c r="AK18" s="60"/>
      <c r="AL18" s="120"/>
      <c r="AM18" s="121"/>
      <c r="AN18" s="119"/>
      <c r="AO18" s="715"/>
      <c r="AP18" s="716"/>
      <c r="AQ18" s="717">
        <f t="shared" si="9"/>
        <v>0</v>
      </c>
      <c r="AR18" s="718"/>
      <c r="AS18" s="719">
        <f t="shared" si="10"/>
        <v>0</v>
      </c>
      <c r="AT18" s="720">
        <f t="shared" si="11"/>
        <v>0</v>
      </c>
      <c r="AU18" s="720">
        <f t="shared" si="12"/>
        <v>0</v>
      </c>
      <c r="AV18" s="124"/>
    </row>
    <row r="19" spans="1:48" s="61" customFormat="1">
      <c r="A19" s="97"/>
      <c r="B19" s="120"/>
      <c r="C19" s="121"/>
      <c r="D19" s="119"/>
      <c r="E19" s="715"/>
      <c r="F19" s="716"/>
      <c r="G19" s="717">
        <f t="shared" si="13"/>
        <v>0</v>
      </c>
      <c r="H19" s="718"/>
      <c r="I19" s="719">
        <f t="shared" si="0"/>
        <v>0</v>
      </c>
      <c r="J19" s="720">
        <f t="shared" si="14"/>
        <v>0</v>
      </c>
      <c r="K19" s="720">
        <f t="shared" si="14"/>
        <v>0</v>
      </c>
      <c r="L19" s="124"/>
      <c r="M19" s="60"/>
      <c r="N19" s="120"/>
      <c r="O19" s="121"/>
      <c r="P19" s="119"/>
      <c r="Q19" s="715"/>
      <c r="R19" s="716"/>
      <c r="S19" s="717">
        <f t="shared" si="1"/>
        <v>0</v>
      </c>
      <c r="T19" s="718"/>
      <c r="U19" s="719">
        <f t="shared" si="2"/>
        <v>0</v>
      </c>
      <c r="V19" s="720">
        <f t="shared" si="3"/>
        <v>0</v>
      </c>
      <c r="W19" s="720">
        <f t="shared" si="4"/>
        <v>0</v>
      </c>
      <c r="X19" s="124"/>
      <c r="Y19" s="60"/>
      <c r="Z19" s="120"/>
      <c r="AA19" s="121"/>
      <c r="AB19" s="119"/>
      <c r="AC19" s="715"/>
      <c r="AD19" s="716"/>
      <c r="AE19" s="717">
        <f t="shared" si="5"/>
        <v>0</v>
      </c>
      <c r="AF19" s="718"/>
      <c r="AG19" s="719">
        <f t="shared" si="6"/>
        <v>0</v>
      </c>
      <c r="AH19" s="720">
        <f t="shared" si="7"/>
        <v>0</v>
      </c>
      <c r="AI19" s="720">
        <f t="shared" si="8"/>
        <v>0</v>
      </c>
      <c r="AJ19" s="124"/>
      <c r="AK19" s="60"/>
      <c r="AL19" s="120"/>
      <c r="AM19" s="121"/>
      <c r="AN19" s="119"/>
      <c r="AO19" s="715"/>
      <c r="AP19" s="716"/>
      <c r="AQ19" s="717">
        <f t="shared" si="9"/>
        <v>0</v>
      </c>
      <c r="AR19" s="718"/>
      <c r="AS19" s="719">
        <f t="shared" si="10"/>
        <v>0</v>
      </c>
      <c r="AT19" s="720">
        <f t="shared" si="11"/>
        <v>0</v>
      </c>
      <c r="AU19" s="720">
        <f t="shared" si="12"/>
        <v>0</v>
      </c>
      <c r="AV19" s="124"/>
    </row>
    <row r="20" spans="1:48" s="61" customFormat="1">
      <c r="A20" s="97"/>
      <c r="B20" s="120"/>
      <c r="C20" s="121"/>
      <c r="D20" s="119"/>
      <c r="E20" s="715"/>
      <c r="F20" s="716"/>
      <c r="G20" s="717">
        <f t="shared" si="13"/>
        <v>0</v>
      </c>
      <c r="H20" s="718"/>
      <c r="I20" s="719">
        <f t="shared" si="0"/>
        <v>0</v>
      </c>
      <c r="J20" s="720">
        <f t="shared" si="14"/>
        <v>0</v>
      </c>
      <c r="K20" s="720">
        <f t="shared" si="14"/>
        <v>0</v>
      </c>
      <c r="L20" s="124"/>
      <c r="M20" s="60"/>
      <c r="N20" s="120"/>
      <c r="O20" s="121"/>
      <c r="P20" s="119"/>
      <c r="Q20" s="715"/>
      <c r="R20" s="716"/>
      <c r="S20" s="717">
        <f t="shared" si="1"/>
        <v>0</v>
      </c>
      <c r="T20" s="718"/>
      <c r="U20" s="719">
        <f t="shared" si="2"/>
        <v>0</v>
      </c>
      <c r="V20" s="720">
        <f t="shared" si="3"/>
        <v>0</v>
      </c>
      <c r="W20" s="720">
        <f t="shared" si="4"/>
        <v>0</v>
      </c>
      <c r="X20" s="124"/>
      <c r="Y20" s="60"/>
      <c r="Z20" s="120"/>
      <c r="AA20" s="121"/>
      <c r="AB20" s="119"/>
      <c r="AC20" s="715"/>
      <c r="AD20" s="716"/>
      <c r="AE20" s="717">
        <f t="shared" si="5"/>
        <v>0</v>
      </c>
      <c r="AF20" s="718"/>
      <c r="AG20" s="719">
        <f t="shared" si="6"/>
        <v>0</v>
      </c>
      <c r="AH20" s="720">
        <f t="shared" si="7"/>
        <v>0</v>
      </c>
      <c r="AI20" s="720">
        <f t="shared" si="8"/>
        <v>0</v>
      </c>
      <c r="AJ20" s="124"/>
      <c r="AK20" s="60"/>
      <c r="AL20" s="120"/>
      <c r="AM20" s="121"/>
      <c r="AN20" s="119"/>
      <c r="AO20" s="715"/>
      <c r="AP20" s="716"/>
      <c r="AQ20" s="717">
        <f t="shared" si="9"/>
        <v>0</v>
      </c>
      <c r="AR20" s="718"/>
      <c r="AS20" s="719">
        <f t="shared" si="10"/>
        <v>0</v>
      </c>
      <c r="AT20" s="720">
        <f t="shared" si="11"/>
        <v>0</v>
      </c>
      <c r="AU20" s="720">
        <f t="shared" si="12"/>
        <v>0</v>
      </c>
      <c r="AV20" s="124"/>
    </row>
    <row r="21" spans="1:48" s="61" customFormat="1">
      <c r="A21" s="97"/>
      <c r="B21" s="120"/>
      <c r="C21" s="121"/>
      <c r="D21" s="119"/>
      <c r="E21" s="715"/>
      <c r="F21" s="716"/>
      <c r="G21" s="717">
        <f t="shared" si="13"/>
        <v>0</v>
      </c>
      <c r="H21" s="718"/>
      <c r="I21" s="719">
        <f t="shared" si="0"/>
        <v>0</v>
      </c>
      <c r="J21" s="720">
        <f t="shared" si="14"/>
        <v>0</v>
      </c>
      <c r="K21" s="720">
        <f t="shared" si="14"/>
        <v>0</v>
      </c>
      <c r="L21" s="124"/>
      <c r="M21" s="60"/>
      <c r="N21" s="120"/>
      <c r="O21" s="121"/>
      <c r="P21" s="119"/>
      <c r="Q21" s="715"/>
      <c r="R21" s="716"/>
      <c r="S21" s="717">
        <f t="shared" si="1"/>
        <v>0</v>
      </c>
      <c r="T21" s="718"/>
      <c r="U21" s="719">
        <f t="shared" si="2"/>
        <v>0</v>
      </c>
      <c r="V21" s="720">
        <f t="shared" si="3"/>
        <v>0</v>
      </c>
      <c r="W21" s="720">
        <f t="shared" si="4"/>
        <v>0</v>
      </c>
      <c r="X21" s="124"/>
      <c r="Y21" s="60"/>
      <c r="Z21" s="120"/>
      <c r="AA21" s="121"/>
      <c r="AB21" s="119"/>
      <c r="AC21" s="715"/>
      <c r="AD21" s="716"/>
      <c r="AE21" s="717">
        <f t="shared" si="5"/>
        <v>0</v>
      </c>
      <c r="AF21" s="718"/>
      <c r="AG21" s="719">
        <f t="shared" si="6"/>
        <v>0</v>
      </c>
      <c r="AH21" s="720">
        <f t="shared" si="7"/>
        <v>0</v>
      </c>
      <c r="AI21" s="720">
        <f t="shared" si="8"/>
        <v>0</v>
      </c>
      <c r="AJ21" s="124"/>
      <c r="AK21" s="60"/>
      <c r="AL21" s="120"/>
      <c r="AM21" s="121"/>
      <c r="AN21" s="119"/>
      <c r="AO21" s="715"/>
      <c r="AP21" s="716"/>
      <c r="AQ21" s="717">
        <f t="shared" si="9"/>
        <v>0</v>
      </c>
      <c r="AR21" s="718"/>
      <c r="AS21" s="719">
        <f t="shared" si="10"/>
        <v>0</v>
      </c>
      <c r="AT21" s="720">
        <f t="shared" si="11"/>
        <v>0</v>
      </c>
      <c r="AU21" s="720">
        <f t="shared" si="12"/>
        <v>0</v>
      </c>
      <c r="AV21" s="124"/>
    </row>
    <row r="22" spans="1:48" s="61" customFormat="1">
      <c r="A22" s="97"/>
      <c r="B22" s="120"/>
      <c r="C22" s="121"/>
      <c r="D22" s="119"/>
      <c r="E22" s="715"/>
      <c r="F22" s="716"/>
      <c r="G22" s="717">
        <f t="shared" si="13"/>
        <v>0</v>
      </c>
      <c r="H22" s="718"/>
      <c r="I22" s="719">
        <f t="shared" si="0"/>
        <v>0</v>
      </c>
      <c r="J22" s="720">
        <f t="shared" si="14"/>
        <v>0</v>
      </c>
      <c r="K22" s="720">
        <f t="shared" si="14"/>
        <v>0</v>
      </c>
      <c r="L22" s="124"/>
      <c r="M22" s="60"/>
      <c r="N22" s="120"/>
      <c r="O22" s="121"/>
      <c r="P22" s="119"/>
      <c r="Q22" s="715"/>
      <c r="R22" s="716"/>
      <c r="S22" s="717">
        <f t="shared" si="1"/>
        <v>0</v>
      </c>
      <c r="T22" s="718"/>
      <c r="U22" s="719">
        <f t="shared" si="2"/>
        <v>0</v>
      </c>
      <c r="V22" s="720">
        <f t="shared" si="3"/>
        <v>0</v>
      </c>
      <c r="W22" s="720">
        <f t="shared" si="4"/>
        <v>0</v>
      </c>
      <c r="X22" s="124"/>
      <c r="Y22" s="60"/>
      <c r="Z22" s="120"/>
      <c r="AA22" s="121"/>
      <c r="AB22" s="119"/>
      <c r="AC22" s="715"/>
      <c r="AD22" s="716"/>
      <c r="AE22" s="717">
        <f t="shared" si="5"/>
        <v>0</v>
      </c>
      <c r="AF22" s="718"/>
      <c r="AG22" s="719">
        <f t="shared" si="6"/>
        <v>0</v>
      </c>
      <c r="AH22" s="720">
        <f t="shared" si="7"/>
        <v>0</v>
      </c>
      <c r="AI22" s="720">
        <f t="shared" si="8"/>
        <v>0</v>
      </c>
      <c r="AJ22" s="124"/>
      <c r="AK22" s="60"/>
      <c r="AL22" s="120"/>
      <c r="AM22" s="121"/>
      <c r="AN22" s="119"/>
      <c r="AO22" s="715"/>
      <c r="AP22" s="716"/>
      <c r="AQ22" s="717">
        <f t="shared" si="9"/>
        <v>0</v>
      </c>
      <c r="AR22" s="718"/>
      <c r="AS22" s="719">
        <f t="shared" si="10"/>
        <v>0</v>
      </c>
      <c r="AT22" s="720">
        <f t="shared" si="11"/>
        <v>0</v>
      </c>
      <c r="AU22" s="720">
        <f t="shared" si="12"/>
        <v>0</v>
      </c>
      <c r="AV22" s="124"/>
    </row>
    <row r="23" spans="1:48" s="61" customFormat="1">
      <c r="A23" s="97"/>
      <c r="B23" s="120"/>
      <c r="C23" s="121"/>
      <c r="D23" s="119"/>
      <c r="E23" s="715"/>
      <c r="F23" s="716"/>
      <c r="G23" s="717">
        <f t="shared" si="13"/>
        <v>0</v>
      </c>
      <c r="H23" s="718"/>
      <c r="I23" s="719">
        <f t="shared" si="0"/>
        <v>0</v>
      </c>
      <c r="J23" s="720">
        <f t="shared" si="14"/>
        <v>0</v>
      </c>
      <c r="K23" s="720">
        <f t="shared" si="14"/>
        <v>0</v>
      </c>
      <c r="L23" s="124"/>
      <c r="M23" s="60"/>
      <c r="N23" s="120"/>
      <c r="O23" s="121"/>
      <c r="P23" s="119"/>
      <c r="Q23" s="715"/>
      <c r="R23" s="716"/>
      <c r="S23" s="717">
        <f t="shared" si="1"/>
        <v>0</v>
      </c>
      <c r="T23" s="718"/>
      <c r="U23" s="719">
        <f t="shared" si="2"/>
        <v>0</v>
      </c>
      <c r="V23" s="720">
        <f t="shared" si="3"/>
        <v>0</v>
      </c>
      <c r="W23" s="720">
        <f t="shared" si="4"/>
        <v>0</v>
      </c>
      <c r="X23" s="124"/>
      <c r="Y23" s="60"/>
      <c r="Z23" s="120"/>
      <c r="AA23" s="121"/>
      <c r="AB23" s="119"/>
      <c r="AC23" s="715"/>
      <c r="AD23" s="716"/>
      <c r="AE23" s="717">
        <f t="shared" si="5"/>
        <v>0</v>
      </c>
      <c r="AF23" s="718"/>
      <c r="AG23" s="719">
        <f t="shared" si="6"/>
        <v>0</v>
      </c>
      <c r="AH23" s="720">
        <f t="shared" si="7"/>
        <v>0</v>
      </c>
      <c r="AI23" s="720">
        <f t="shared" si="8"/>
        <v>0</v>
      </c>
      <c r="AJ23" s="124"/>
      <c r="AK23" s="60"/>
      <c r="AL23" s="120"/>
      <c r="AM23" s="121"/>
      <c r="AN23" s="119"/>
      <c r="AO23" s="715"/>
      <c r="AP23" s="716"/>
      <c r="AQ23" s="717">
        <f t="shared" si="9"/>
        <v>0</v>
      </c>
      <c r="AR23" s="718"/>
      <c r="AS23" s="719">
        <f t="shared" si="10"/>
        <v>0</v>
      </c>
      <c r="AT23" s="720">
        <f t="shared" si="11"/>
        <v>0</v>
      </c>
      <c r="AU23" s="720">
        <f t="shared" si="12"/>
        <v>0</v>
      </c>
      <c r="AV23" s="124"/>
    </row>
    <row r="24" spans="1:48" s="61" customFormat="1">
      <c r="A24" s="97"/>
      <c r="B24" s="120"/>
      <c r="C24" s="121"/>
      <c r="D24" s="119"/>
      <c r="E24" s="715"/>
      <c r="F24" s="716"/>
      <c r="G24" s="717">
        <f t="shared" si="13"/>
        <v>0</v>
      </c>
      <c r="H24" s="718"/>
      <c r="I24" s="719">
        <f t="shared" si="0"/>
        <v>0</v>
      </c>
      <c r="J24" s="720">
        <f t="shared" si="14"/>
        <v>0</v>
      </c>
      <c r="K24" s="720">
        <f t="shared" si="14"/>
        <v>0</v>
      </c>
      <c r="L24" s="124"/>
      <c r="M24" s="60"/>
      <c r="N24" s="120"/>
      <c r="O24" s="121"/>
      <c r="P24" s="119"/>
      <c r="Q24" s="715"/>
      <c r="R24" s="716"/>
      <c r="S24" s="717">
        <f t="shared" si="1"/>
        <v>0</v>
      </c>
      <c r="T24" s="718"/>
      <c r="U24" s="719">
        <f t="shared" si="2"/>
        <v>0</v>
      </c>
      <c r="V24" s="720">
        <f t="shared" si="3"/>
        <v>0</v>
      </c>
      <c r="W24" s="720">
        <f t="shared" si="4"/>
        <v>0</v>
      </c>
      <c r="X24" s="124"/>
      <c r="Y24" s="60"/>
      <c r="Z24" s="120"/>
      <c r="AA24" s="121"/>
      <c r="AB24" s="119"/>
      <c r="AC24" s="715"/>
      <c r="AD24" s="716"/>
      <c r="AE24" s="717">
        <f t="shared" si="5"/>
        <v>0</v>
      </c>
      <c r="AF24" s="718"/>
      <c r="AG24" s="719">
        <f t="shared" si="6"/>
        <v>0</v>
      </c>
      <c r="AH24" s="720">
        <f t="shared" si="7"/>
        <v>0</v>
      </c>
      <c r="AI24" s="720">
        <f t="shared" si="8"/>
        <v>0</v>
      </c>
      <c r="AJ24" s="124"/>
      <c r="AK24" s="60"/>
      <c r="AL24" s="120"/>
      <c r="AM24" s="121"/>
      <c r="AN24" s="119"/>
      <c r="AO24" s="715"/>
      <c r="AP24" s="716"/>
      <c r="AQ24" s="717">
        <f t="shared" si="9"/>
        <v>0</v>
      </c>
      <c r="AR24" s="718"/>
      <c r="AS24" s="719">
        <f t="shared" si="10"/>
        <v>0</v>
      </c>
      <c r="AT24" s="720">
        <f t="shared" si="11"/>
        <v>0</v>
      </c>
      <c r="AU24" s="720">
        <f t="shared" si="12"/>
        <v>0</v>
      </c>
      <c r="AV24" s="124"/>
    </row>
    <row r="25" spans="1:48" s="61" customFormat="1" ht="24.75" thickBot="1">
      <c r="A25" s="97"/>
      <c r="B25" s="122"/>
      <c r="C25" s="742"/>
      <c r="D25" s="123"/>
      <c r="E25" s="721"/>
      <c r="F25" s="722"/>
      <c r="G25" s="723">
        <f t="shared" si="13"/>
        <v>0</v>
      </c>
      <c r="H25" s="724"/>
      <c r="I25" s="725">
        <f t="shared" si="0"/>
        <v>0</v>
      </c>
      <c r="J25" s="726">
        <f t="shared" si="14"/>
        <v>0</v>
      </c>
      <c r="K25" s="726">
        <f t="shared" si="14"/>
        <v>0</v>
      </c>
      <c r="L25" s="125"/>
      <c r="M25" s="60"/>
      <c r="N25" s="122"/>
      <c r="O25" s="742"/>
      <c r="P25" s="123"/>
      <c r="Q25" s="721"/>
      <c r="R25" s="722"/>
      <c r="S25" s="723">
        <f t="shared" si="1"/>
        <v>0</v>
      </c>
      <c r="T25" s="724"/>
      <c r="U25" s="725">
        <f t="shared" si="2"/>
        <v>0</v>
      </c>
      <c r="V25" s="726">
        <f t="shared" si="3"/>
        <v>0</v>
      </c>
      <c r="W25" s="726">
        <f t="shared" si="4"/>
        <v>0</v>
      </c>
      <c r="X25" s="125"/>
      <c r="Y25" s="60"/>
      <c r="Z25" s="122"/>
      <c r="AA25" s="742"/>
      <c r="AB25" s="123"/>
      <c r="AC25" s="721"/>
      <c r="AD25" s="722"/>
      <c r="AE25" s="723">
        <f t="shared" si="5"/>
        <v>0</v>
      </c>
      <c r="AF25" s="724"/>
      <c r="AG25" s="725">
        <f t="shared" si="6"/>
        <v>0</v>
      </c>
      <c r="AH25" s="726">
        <f t="shared" si="7"/>
        <v>0</v>
      </c>
      <c r="AI25" s="726">
        <f t="shared" si="8"/>
        <v>0</v>
      </c>
      <c r="AJ25" s="125"/>
      <c r="AK25" s="60"/>
      <c r="AL25" s="122"/>
      <c r="AM25" s="742"/>
      <c r="AN25" s="123"/>
      <c r="AO25" s="721"/>
      <c r="AP25" s="722"/>
      <c r="AQ25" s="723">
        <f t="shared" si="9"/>
        <v>0</v>
      </c>
      <c r="AR25" s="724"/>
      <c r="AS25" s="725">
        <f t="shared" si="10"/>
        <v>0</v>
      </c>
      <c r="AT25" s="726">
        <f t="shared" si="11"/>
        <v>0</v>
      </c>
      <c r="AU25" s="726">
        <f t="shared" si="12"/>
        <v>0</v>
      </c>
      <c r="AV25" s="125"/>
    </row>
    <row r="26" spans="1:48" s="61" customFormat="1" ht="25.5" thickTop="1" thickBot="1">
      <c r="A26" s="97"/>
      <c r="B26" s="1901" t="s">
        <v>311</v>
      </c>
      <c r="C26" s="1902"/>
      <c r="D26" s="1902"/>
      <c r="E26" s="1902"/>
      <c r="F26" s="727"/>
      <c r="G26" s="727">
        <f>SUM(G16:G25)</f>
        <v>0</v>
      </c>
      <c r="H26" s="728"/>
      <c r="I26" s="728">
        <f>SUM(I16:I25)</f>
        <v>0</v>
      </c>
      <c r="J26" s="729"/>
      <c r="K26" s="729">
        <f>SUM(K16:K25)</f>
        <v>0</v>
      </c>
      <c r="L26" s="55"/>
      <c r="M26" s="60"/>
      <c r="N26" s="1901" t="s">
        <v>311</v>
      </c>
      <c r="O26" s="1902"/>
      <c r="P26" s="1902"/>
      <c r="Q26" s="1902"/>
      <c r="R26" s="727"/>
      <c r="S26" s="727">
        <f>SUM(S16:S25)</f>
        <v>0</v>
      </c>
      <c r="T26" s="728"/>
      <c r="U26" s="728">
        <f>SUM(U16:U25)</f>
        <v>0</v>
      </c>
      <c r="V26" s="729"/>
      <c r="W26" s="729">
        <f>SUM(W16:W25)</f>
        <v>0</v>
      </c>
      <c r="X26" s="55"/>
      <c r="Y26" s="60"/>
      <c r="Z26" s="1901" t="s">
        <v>311</v>
      </c>
      <c r="AA26" s="1902"/>
      <c r="AB26" s="1902"/>
      <c r="AC26" s="1902"/>
      <c r="AD26" s="727"/>
      <c r="AE26" s="727">
        <f>SUM(AE16:AE25)</f>
        <v>0</v>
      </c>
      <c r="AF26" s="728"/>
      <c r="AG26" s="728">
        <f>SUM(AG16:AG25)</f>
        <v>0</v>
      </c>
      <c r="AH26" s="729"/>
      <c r="AI26" s="729">
        <f>SUM(AI16:AI25)</f>
        <v>0</v>
      </c>
      <c r="AJ26" s="55"/>
      <c r="AK26" s="60"/>
      <c r="AL26" s="1901" t="s">
        <v>311</v>
      </c>
      <c r="AM26" s="1902"/>
      <c r="AN26" s="1902"/>
      <c r="AO26" s="1902"/>
      <c r="AP26" s="727"/>
      <c r="AQ26" s="727">
        <f>SUM(AQ16:AQ25)</f>
        <v>0</v>
      </c>
      <c r="AR26" s="728"/>
      <c r="AS26" s="728">
        <f>SUM(AS16:AS25)</f>
        <v>0</v>
      </c>
      <c r="AT26" s="729"/>
      <c r="AU26" s="729">
        <f>SUM(AU16:AU25)</f>
        <v>0</v>
      </c>
      <c r="AV26" s="55"/>
    </row>
    <row r="27" spans="1:48" s="61" customFormat="1">
      <c r="A27" s="97"/>
      <c r="B27" s="117"/>
      <c r="C27" s="118"/>
      <c r="D27" s="119"/>
      <c r="E27" s="715"/>
      <c r="F27" s="716"/>
      <c r="G27" s="717">
        <f t="shared" ref="G27:G34" si="15">INT(E27*F27)</f>
        <v>0</v>
      </c>
      <c r="H27" s="718"/>
      <c r="I27" s="719">
        <f t="shared" ref="I27:I34" si="16">INT(E27*H27)</f>
        <v>0</v>
      </c>
      <c r="J27" s="720">
        <f t="shared" ref="J27:J34" si="17">F27-H27</f>
        <v>0</v>
      </c>
      <c r="K27" s="720">
        <f t="shared" ref="K27:K34" si="18">G27-I27</f>
        <v>0</v>
      </c>
      <c r="L27" s="124"/>
      <c r="M27" s="60"/>
      <c r="N27" s="117"/>
      <c r="O27" s="118"/>
      <c r="P27" s="119"/>
      <c r="Q27" s="715"/>
      <c r="R27" s="716"/>
      <c r="S27" s="717">
        <f t="shared" ref="S27:S36" si="19">INT(Q27*R27)</f>
        <v>0</v>
      </c>
      <c r="T27" s="718"/>
      <c r="U27" s="719">
        <f t="shared" ref="U27:U36" si="20">INT(Q27*T27)</f>
        <v>0</v>
      </c>
      <c r="V27" s="720">
        <f t="shared" ref="V27:V36" si="21">R27-T27</f>
        <v>0</v>
      </c>
      <c r="W27" s="720">
        <f t="shared" ref="W27:W36" si="22">S27-U27</f>
        <v>0</v>
      </c>
      <c r="X27" s="124"/>
      <c r="Y27" s="60"/>
      <c r="Z27" s="117"/>
      <c r="AA27" s="118"/>
      <c r="AB27" s="119"/>
      <c r="AC27" s="715"/>
      <c r="AD27" s="716"/>
      <c r="AE27" s="717">
        <f t="shared" ref="AE27:AE36" si="23">INT(AC27*AD27)</f>
        <v>0</v>
      </c>
      <c r="AF27" s="718"/>
      <c r="AG27" s="719">
        <f t="shared" ref="AG27:AG36" si="24">INT(AC27*AF27)</f>
        <v>0</v>
      </c>
      <c r="AH27" s="720">
        <f t="shared" ref="AH27:AH36" si="25">AD27-AF27</f>
        <v>0</v>
      </c>
      <c r="AI27" s="720">
        <f t="shared" ref="AI27:AI36" si="26">AE27-AG27</f>
        <v>0</v>
      </c>
      <c r="AJ27" s="124"/>
      <c r="AK27" s="60"/>
      <c r="AL27" s="117"/>
      <c r="AM27" s="118"/>
      <c r="AN27" s="119"/>
      <c r="AO27" s="715"/>
      <c r="AP27" s="716"/>
      <c r="AQ27" s="717">
        <f t="shared" ref="AQ27:AQ36" si="27">INT(AO27*AP27)</f>
        <v>0</v>
      </c>
      <c r="AR27" s="718"/>
      <c r="AS27" s="719">
        <f t="shared" ref="AS27:AS36" si="28">INT(AO27*AR27)</f>
        <v>0</v>
      </c>
      <c r="AT27" s="720">
        <f t="shared" ref="AT27:AT36" si="29">AP27-AR27</f>
        <v>0</v>
      </c>
      <c r="AU27" s="720">
        <f t="shared" ref="AU27:AU36" si="30">AQ27-AS27</f>
        <v>0</v>
      </c>
      <c r="AV27" s="124"/>
    </row>
    <row r="28" spans="1:48" s="61" customFormat="1">
      <c r="A28" s="97"/>
      <c r="B28" s="120"/>
      <c r="C28" s="121"/>
      <c r="D28" s="119"/>
      <c r="E28" s="715"/>
      <c r="F28" s="716"/>
      <c r="G28" s="717">
        <f t="shared" si="15"/>
        <v>0</v>
      </c>
      <c r="H28" s="718"/>
      <c r="I28" s="719">
        <f t="shared" si="16"/>
        <v>0</v>
      </c>
      <c r="J28" s="720">
        <f t="shared" si="17"/>
        <v>0</v>
      </c>
      <c r="K28" s="720">
        <f t="shared" si="18"/>
        <v>0</v>
      </c>
      <c r="L28" s="124"/>
      <c r="M28" s="60"/>
      <c r="N28" s="120"/>
      <c r="O28" s="121"/>
      <c r="P28" s="119"/>
      <c r="Q28" s="715"/>
      <c r="R28" s="716"/>
      <c r="S28" s="717">
        <f t="shared" si="19"/>
        <v>0</v>
      </c>
      <c r="T28" s="718"/>
      <c r="U28" s="719">
        <f t="shared" si="20"/>
        <v>0</v>
      </c>
      <c r="V28" s="720">
        <f t="shared" si="21"/>
        <v>0</v>
      </c>
      <c r="W28" s="720">
        <f t="shared" si="22"/>
        <v>0</v>
      </c>
      <c r="X28" s="124"/>
      <c r="Y28" s="60"/>
      <c r="Z28" s="120"/>
      <c r="AA28" s="121"/>
      <c r="AB28" s="119"/>
      <c r="AC28" s="715"/>
      <c r="AD28" s="716"/>
      <c r="AE28" s="717">
        <f t="shared" si="23"/>
        <v>0</v>
      </c>
      <c r="AF28" s="718"/>
      <c r="AG28" s="719">
        <f t="shared" si="24"/>
        <v>0</v>
      </c>
      <c r="AH28" s="720">
        <f t="shared" si="25"/>
        <v>0</v>
      </c>
      <c r="AI28" s="720">
        <f t="shared" si="26"/>
        <v>0</v>
      </c>
      <c r="AJ28" s="124"/>
      <c r="AK28" s="60"/>
      <c r="AL28" s="120"/>
      <c r="AM28" s="121"/>
      <c r="AN28" s="119"/>
      <c r="AO28" s="715"/>
      <c r="AP28" s="716"/>
      <c r="AQ28" s="717">
        <f t="shared" si="27"/>
        <v>0</v>
      </c>
      <c r="AR28" s="718"/>
      <c r="AS28" s="719">
        <f t="shared" si="28"/>
        <v>0</v>
      </c>
      <c r="AT28" s="720">
        <f t="shared" si="29"/>
        <v>0</v>
      </c>
      <c r="AU28" s="720">
        <f t="shared" si="30"/>
        <v>0</v>
      </c>
      <c r="AV28" s="124"/>
    </row>
    <row r="29" spans="1:48" s="61" customFormat="1">
      <c r="A29" s="97"/>
      <c r="B29" s="120"/>
      <c r="C29" s="121"/>
      <c r="D29" s="119"/>
      <c r="E29" s="715"/>
      <c r="F29" s="716"/>
      <c r="G29" s="717">
        <f t="shared" si="15"/>
        <v>0</v>
      </c>
      <c r="H29" s="718"/>
      <c r="I29" s="719">
        <f t="shared" si="16"/>
        <v>0</v>
      </c>
      <c r="J29" s="720">
        <f t="shared" si="17"/>
        <v>0</v>
      </c>
      <c r="K29" s="720">
        <f t="shared" si="18"/>
        <v>0</v>
      </c>
      <c r="L29" s="124"/>
      <c r="M29" s="60"/>
      <c r="N29" s="120"/>
      <c r="O29" s="121"/>
      <c r="P29" s="119"/>
      <c r="Q29" s="715"/>
      <c r="R29" s="716"/>
      <c r="S29" s="717">
        <f t="shared" si="19"/>
        <v>0</v>
      </c>
      <c r="T29" s="718"/>
      <c r="U29" s="719">
        <f t="shared" si="20"/>
        <v>0</v>
      </c>
      <c r="V29" s="720">
        <f t="shared" si="21"/>
        <v>0</v>
      </c>
      <c r="W29" s="720">
        <f t="shared" si="22"/>
        <v>0</v>
      </c>
      <c r="X29" s="124"/>
      <c r="Y29" s="60"/>
      <c r="Z29" s="120"/>
      <c r="AA29" s="121"/>
      <c r="AB29" s="119"/>
      <c r="AC29" s="715"/>
      <c r="AD29" s="716"/>
      <c r="AE29" s="717">
        <f t="shared" si="23"/>
        <v>0</v>
      </c>
      <c r="AF29" s="718"/>
      <c r="AG29" s="719">
        <f t="shared" si="24"/>
        <v>0</v>
      </c>
      <c r="AH29" s="720">
        <f t="shared" si="25"/>
        <v>0</v>
      </c>
      <c r="AI29" s="720">
        <f t="shared" si="26"/>
        <v>0</v>
      </c>
      <c r="AJ29" s="124"/>
      <c r="AK29" s="60"/>
      <c r="AL29" s="120"/>
      <c r="AM29" s="121"/>
      <c r="AN29" s="119"/>
      <c r="AO29" s="715"/>
      <c r="AP29" s="716"/>
      <c r="AQ29" s="717">
        <f t="shared" si="27"/>
        <v>0</v>
      </c>
      <c r="AR29" s="718"/>
      <c r="AS29" s="719">
        <f t="shared" si="28"/>
        <v>0</v>
      </c>
      <c r="AT29" s="720">
        <f t="shared" si="29"/>
        <v>0</v>
      </c>
      <c r="AU29" s="720">
        <f t="shared" si="30"/>
        <v>0</v>
      </c>
      <c r="AV29" s="124"/>
    </row>
    <row r="30" spans="1:48" s="61" customFormat="1">
      <c r="A30" s="97"/>
      <c r="B30" s="120"/>
      <c r="C30" s="121"/>
      <c r="D30" s="119"/>
      <c r="E30" s="715"/>
      <c r="F30" s="716"/>
      <c r="G30" s="717">
        <f t="shared" si="15"/>
        <v>0</v>
      </c>
      <c r="H30" s="718"/>
      <c r="I30" s="719">
        <f t="shared" si="16"/>
        <v>0</v>
      </c>
      <c r="J30" s="720">
        <f t="shared" si="17"/>
        <v>0</v>
      </c>
      <c r="K30" s="720">
        <f t="shared" si="18"/>
        <v>0</v>
      </c>
      <c r="L30" s="124"/>
      <c r="M30" s="60"/>
      <c r="N30" s="120"/>
      <c r="O30" s="121"/>
      <c r="P30" s="119"/>
      <c r="Q30" s="715"/>
      <c r="R30" s="716"/>
      <c r="S30" s="717">
        <f t="shared" si="19"/>
        <v>0</v>
      </c>
      <c r="T30" s="718"/>
      <c r="U30" s="719">
        <f t="shared" si="20"/>
        <v>0</v>
      </c>
      <c r="V30" s="720">
        <f t="shared" si="21"/>
        <v>0</v>
      </c>
      <c r="W30" s="720">
        <f t="shared" si="22"/>
        <v>0</v>
      </c>
      <c r="X30" s="124"/>
      <c r="Y30" s="60"/>
      <c r="Z30" s="120"/>
      <c r="AA30" s="121"/>
      <c r="AB30" s="119"/>
      <c r="AC30" s="715"/>
      <c r="AD30" s="716"/>
      <c r="AE30" s="717">
        <f t="shared" si="23"/>
        <v>0</v>
      </c>
      <c r="AF30" s="718"/>
      <c r="AG30" s="719">
        <f t="shared" si="24"/>
        <v>0</v>
      </c>
      <c r="AH30" s="720">
        <f t="shared" si="25"/>
        <v>0</v>
      </c>
      <c r="AI30" s="720">
        <f t="shared" si="26"/>
        <v>0</v>
      </c>
      <c r="AJ30" s="124"/>
      <c r="AK30" s="60"/>
      <c r="AL30" s="120"/>
      <c r="AM30" s="121"/>
      <c r="AN30" s="119"/>
      <c r="AO30" s="715"/>
      <c r="AP30" s="716"/>
      <c r="AQ30" s="717">
        <f t="shared" si="27"/>
        <v>0</v>
      </c>
      <c r="AR30" s="718"/>
      <c r="AS30" s="719">
        <f t="shared" si="28"/>
        <v>0</v>
      </c>
      <c r="AT30" s="720">
        <f t="shared" si="29"/>
        <v>0</v>
      </c>
      <c r="AU30" s="720">
        <f t="shared" si="30"/>
        <v>0</v>
      </c>
      <c r="AV30" s="124"/>
    </row>
    <row r="31" spans="1:48" s="61" customFormat="1">
      <c r="A31" s="97"/>
      <c r="B31" s="120"/>
      <c r="C31" s="121"/>
      <c r="D31" s="119"/>
      <c r="E31" s="715"/>
      <c r="F31" s="716"/>
      <c r="G31" s="717">
        <f t="shared" si="15"/>
        <v>0</v>
      </c>
      <c r="H31" s="718"/>
      <c r="I31" s="719">
        <f t="shared" si="16"/>
        <v>0</v>
      </c>
      <c r="J31" s="720">
        <f t="shared" si="17"/>
        <v>0</v>
      </c>
      <c r="K31" s="720">
        <f t="shared" si="18"/>
        <v>0</v>
      </c>
      <c r="L31" s="124"/>
      <c r="M31" s="60"/>
      <c r="N31" s="120"/>
      <c r="O31" s="121"/>
      <c r="P31" s="119"/>
      <c r="Q31" s="715"/>
      <c r="R31" s="716"/>
      <c r="S31" s="717">
        <f t="shared" si="19"/>
        <v>0</v>
      </c>
      <c r="T31" s="718"/>
      <c r="U31" s="719">
        <f t="shared" si="20"/>
        <v>0</v>
      </c>
      <c r="V31" s="720">
        <f t="shared" si="21"/>
        <v>0</v>
      </c>
      <c r="W31" s="720">
        <f t="shared" si="22"/>
        <v>0</v>
      </c>
      <c r="X31" s="124"/>
      <c r="Y31" s="60"/>
      <c r="Z31" s="120"/>
      <c r="AA31" s="121"/>
      <c r="AB31" s="119"/>
      <c r="AC31" s="715"/>
      <c r="AD31" s="716"/>
      <c r="AE31" s="717">
        <f t="shared" si="23"/>
        <v>0</v>
      </c>
      <c r="AF31" s="718"/>
      <c r="AG31" s="719">
        <f t="shared" si="24"/>
        <v>0</v>
      </c>
      <c r="AH31" s="720">
        <f t="shared" si="25"/>
        <v>0</v>
      </c>
      <c r="AI31" s="720">
        <f t="shared" si="26"/>
        <v>0</v>
      </c>
      <c r="AJ31" s="124"/>
      <c r="AK31" s="60"/>
      <c r="AL31" s="120"/>
      <c r="AM31" s="121"/>
      <c r="AN31" s="119"/>
      <c r="AO31" s="715"/>
      <c r="AP31" s="716"/>
      <c r="AQ31" s="717">
        <f t="shared" si="27"/>
        <v>0</v>
      </c>
      <c r="AR31" s="718"/>
      <c r="AS31" s="719">
        <f t="shared" si="28"/>
        <v>0</v>
      </c>
      <c r="AT31" s="720">
        <f t="shared" si="29"/>
        <v>0</v>
      </c>
      <c r="AU31" s="720">
        <f t="shared" si="30"/>
        <v>0</v>
      </c>
      <c r="AV31" s="124"/>
    </row>
    <row r="32" spans="1:48" s="61" customFormat="1">
      <c r="A32" s="97"/>
      <c r="B32" s="120"/>
      <c r="C32" s="121"/>
      <c r="D32" s="119"/>
      <c r="E32" s="715"/>
      <c r="F32" s="716"/>
      <c r="G32" s="717">
        <f t="shared" si="15"/>
        <v>0</v>
      </c>
      <c r="H32" s="718"/>
      <c r="I32" s="719">
        <f t="shared" si="16"/>
        <v>0</v>
      </c>
      <c r="J32" s="720">
        <f t="shared" si="17"/>
        <v>0</v>
      </c>
      <c r="K32" s="720">
        <f t="shared" si="18"/>
        <v>0</v>
      </c>
      <c r="L32" s="124"/>
      <c r="M32" s="60"/>
      <c r="N32" s="120"/>
      <c r="O32" s="121"/>
      <c r="P32" s="119"/>
      <c r="Q32" s="715"/>
      <c r="R32" s="716"/>
      <c r="S32" s="717">
        <f t="shared" si="19"/>
        <v>0</v>
      </c>
      <c r="T32" s="718"/>
      <c r="U32" s="719">
        <f t="shared" si="20"/>
        <v>0</v>
      </c>
      <c r="V32" s="720">
        <f t="shared" si="21"/>
        <v>0</v>
      </c>
      <c r="W32" s="720">
        <f t="shared" si="22"/>
        <v>0</v>
      </c>
      <c r="X32" s="124"/>
      <c r="Y32" s="60"/>
      <c r="Z32" s="120"/>
      <c r="AA32" s="121"/>
      <c r="AB32" s="119"/>
      <c r="AC32" s="715"/>
      <c r="AD32" s="716"/>
      <c r="AE32" s="717">
        <f t="shared" si="23"/>
        <v>0</v>
      </c>
      <c r="AF32" s="718"/>
      <c r="AG32" s="719">
        <f t="shared" si="24"/>
        <v>0</v>
      </c>
      <c r="AH32" s="720">
        <f t="shared" si="25"/>
        <v>0</v>
      </c>
      <c r="AI32" s="720">
        <f t="shared" si="26"/>
        <v>0</v>
      </c>
      <c r="AJ32" s="124"/>
      <c r="AK32" s="60"/>
      <c r="AL32" s="120"/>
      <c r="AM32" s="121"/>
      <c r="AN32" s="119"/>
      <c r="AO32" s="715"/>
      <c r="AP32" s="716"/>
      <c r="AQ32" s="717">
        <f t="shared" si="27"/>
        <v>0</v>
      </c>
      <c r="AR32" s="718"/>
      <c r="AS32" s="719">
        <f t="shared" si="28"/>
        <v>0</v>
      </c>
      <c r="AT32" s="720">
        <f t="shared" si="29"/>
        <v>0</v>
      </c>
      <c r="AU32" s="720">
        <f t="shared" si="30"/>
        <v>0</v>
      </c>
      <c r="AV32" s="124"/>
    </row>
    <row r="33" spans="1:48" s="61" customFormat="1">
      <c r="A33" s="97"/>
      <c r="B33" s="120"/>
      <c r="C33" s="121"/>
      <c r="D33" s="119"/>
      <c r="E33" s="715"/>
      <c r="F33" s="716"/>
      <c r="G33" s="717">
        <f t="shared" si="15"/>
        <v>0</v>
      </c>
      <c r="H33" s="718"/>
      <c r="I33" s="719">
        <f t="shared" si="16"/>
        <v>0</v>
      </c>
      <c r="J33" s="720">
        <f t="shared" si="17"/>
        <v>0</v>
      </c>
      <c r="K33" s="720">
        <f t="shared" si="18"/>
        <v>0</v>
      </c>
      <c r="L33" s="124"/>
      <c r="M33" s="60"/>
      <c r="N33" s="120"/>
      <c r="O33" s="121"/>
      <c r="P33" s="119"/>
      <c r="Q33" s="715"/>
      <c r="R33" s="716"/>
      <c r="S33" s="717">
        <f t="shared" si="19"/>
        <v>0</v>
      </c>
      <c r="T33" s="718"/>
      <c r="U33" s="719">
        <f t="shared" si="20"/>
        <v>0</v>
      </c>
      <c r="V33" s="720">
        <f t="shared" si="21"/>
        <v>0</v>
      </c>
      <c r="W33" s="720">
        <f t="shared" si="22"/>
        <v>0</v>
      </c>
      <c r="X33" s="124"/>
      <c r="Y33" s="60"/>
      <c r="Z33" s="120"/>
      <c r="AA33" s="121"/>
      <c r="AB33" s="119"/>
      <c r="AC33" s="715"/>
      <c r="AD33" s="716"/>
      <c r="AE33" s="717">
        <f t="shared" si="23"/>
        <v>0</v>
      </c>
      <c r="AF33" s="718"/>
      <c r="AG33" s="719">
        <f t="shared" si="24"/>
        <v>0</v>
      </c>
      <c r="AH33" s="720">
        <f t="shared" si="25"/>
        <v>0</v>
      </c>
      <c r="AI33" s="720">
        <f t="shared" si="26"/>
        <v>0</v>
      </c>
      <c r="AJ33" s="124"/>
      <c r="AK33" s="60"/>
      <c r="AL33" s="120"/>
      <c r="AM33" s="121"/>
      <c r="AN33" s="119"/>
      <c r="AO33" s="715"/>
      <c r="AP33" s="716"/>
      <c r="AQ33" s="717">
        <f t="shared" si="27"/>
        <v>0</v>
      </c>
      <c r="AR33" s="718"/>
      <c r="AS33" s="719">
        <f t="shared" si="28"/>
        <v>0</v>
      </c>
      <c r="AT33" s="720">
        <f t="shared" si="29"/>
        <v>0</v>
      </c>
      <c r="AU33" s="720">
        <f t="shared" si="30"/>
        <v>0</v>
      </c>
      <c r="AV33" s="124"/>
    </row>
    <row r="34" spans="1:48" s="61" customFormat="1">
      <c r="A34" s="97"/>
      <c r="B34" s="120"/>
      <c r="C34" s="121"/>
      <c r="D34" s="119"/>
      <c r="E34" s="715"/>
      <c r="F34" s="716"/>
      <c r="G34" s="717">
        <f t="shared" si="15"/>
        <v>0</v>
      </c>
      <c r="H34" s="718"/>
      <c r="I34" s="719">
        <f t="shared" si="16"/>
        <v>0</v>
      </c>
      <c r="J34" s="720">
        <f t="shared" si="17"/>
        <v>0</v>
      </c>
      <c r="K34" s="720">
        <f t="shared" si="18"/>
        <v>0</v>
      </c>
      <c r="L34" s="124"/>
      <c r="M34" s="60"/>
      <c r="N34" s="120"/>
      <c r="O34" s="121"/>
      <c r="P34" s="119"/>
      <c r="Q34" s="715"/>
      <c r="R34" s="716"/>
      <c r="S34" s="717">
        <f t="shared" si="19"/>
        <v>0</v>
      </c>
      <c r="T34" s="718"/>
      <c r="U34" s="719">
        <f t="shared" si="20"/>
        <v>0</v>
      </c>
      <c r="V34" s="720">
        <f t="shared" si="21"/>
        <v>0</v>
      </c>
      <c r="W34" s="720">
        <f t="shared" si="22"/>
        <v>0</v>
      </c>
      <c r="X34" s="124"/>
      <c r="Y34" s="60"/>
      <c r="Z34" s="120"/>
      <c r="AA34" s="121"/>
      <c r="AB34" s="119"/>
      <c r="AC34" s="715"/>
      <c r="AD34" s="716"/>
      <c r="AE34" s="717">
        <f t="shared" si="23"/>
        <v>0</v>
      </c>
      <c r="AF34" s="718"/>
      <c r="AG34" s="719">
        <f t="shared" si="24"/>
        <v>0</v>
      </c>
      <c r="AH34" s="720">
        <f t="shared" si="25"/>
        <v>0</v>
      </c>
      <c r="AI34" s="720">
        <f t="shared" si="26"/>
        <v>0</v>
      </c>
      <c r="AJ34" s="124"/>
      <c r="AK34" s="60"/>
      <c r="AL34" s="120"/>
      <c r="AM34" s="121"/>
      <c r="AN34" s="119"/>
      <c r="AO34" s="715"/>
      <c r="AP34" s="716"/>
      <c r="AQ34" s="717">
        <f t="shared" si="27"/>
        <v>0</v>
      </c>
      <c r="AR34" s="718"/>
      <c r="AS34" s="719">
        <f t="shared" si="28"/>
        <v>0</v>
      </c>
      <c r="AT34" s="720">
        <f t="shared" si="29"/>
        <v>0</v>
      </c>
      <c r="AU34" s="720">
        <f t="shared" si="30"/>
        <v>0</v>
      </c>
      <c r="AV34" s="124"/>
    </row>
    <row r="35" spans="1:48" s="61" customFormat="1">
      <c r="A35" s="97"/>
      <c r="B35" s="120"/>
      <c r="C35" s="121"/>
      <c r="D35" s="119"/>
      <c r="E35" s="715"/>
      <c r="F35" s="716"/>
      <c r="G35" s="717">
        <f>INT(E35*F35)</f>
        <v>0</v>
      </c>
      <c r="H35" s="718"/>
      <c r="I35" s="719">
        <f>INT(E35*H35)</f>
        <v>0</v>
      </c>
      <c r="J35" s="720">
        <f>F35-H35</f>
        <v>0</v>
      </c>
      <c r="K35" s="720">
        <f>G35-I35</f>
        <v>0</v>
      </c>
      <c r="L35" s="124"/>
      <c r="M35" s="60"/>
      <c r="N35" s="120"/>
      <c r="O35" s="121"/>
      <c r="P35" s="119"/>
      <c r="Q35" s="715"/>
      <c r="R35" s="716"/>
      <c r="S35" s="717">
        <f t="shared" si="19"/>
        <v>0</v>
      </c>
      <c r="T35" s="718"/>
      <c r="U35" s="719">
        <f t="shared" si="20"/>
        <v>0</v>
      </c>
      <c r="V35" s="720">
        <f t="shared" si="21"/>
        <v>0</v>
      </c>
      <c r="W35" s="720">
        <f t="shared" si="22"/>
        <v>0</v>
      </c>
      <c r="X35" s="124"/>
      <c r="Y35" s="60"/>
      <c r="Z35" s="120"/>
      <c r="AA35" s="121"/>
      <c r="AB35" s="119"/>
      <c r="AC35" s="715"/>
      <c r="AD35" s="716"/>
      <c r="AE35" s="717">
        <f t="shared" si="23"/>
        <v>0</v>
      </c>
      <c r="AF35" s="718"/>
      <c r="AG35" s="719">
        <f t="shared" si="24"/>
        <v>0</v>
      </c>
      <c r="AH35" s="720">
        <f t="shared" si="25"/>
        <v>0</v>
      </c>
      <c r="AI35" s="720">
        <f t="shared" si="26"/>
        <v>0</v>
      </c>
      <c r="AJ35" s="124"/>
      <c r="AK35" s="60"/>
      <c r="AL35" s="120"/>
      <c r="AM35" s="121"/>
      <c r="AN35" s="119"/>
      <c r="AO35" s="715"/>
      <c r="AP35" s="716"/>
      <c r="AQ35" s="717">
        <f t="shared" si="27"/>
        <v>0</v>
      </c>
      <c r="AR35" s="718"/>
      <c r="AS35" s="719">
        <f t="shared" si="28"/>
        <v>0</v>
      </c>
      <c r="AT35" s="720">
        <f t="shared" si="29"/>
        <v>0</v>
      </c>
      <c r="AU35" s="720">
        <f t="shared" si="30"/>
        <v>0</v>
      </c>
      <c r="AV35" s="124"/>
    </row>
    <row r="36" spans="1:48" s="61" customFormat="1" ht="24.75" thickBot="1">
      <c r="A36" s="97"/>
      <c r="B36" s="122"/>
      <c r="C36" s="742"/>
      <c r="D36" s="123"/>
      <c r="E36" s="721"/>
      <c r="F36" s="722"/>
      <c r="G36" s="723">
        <f>INT(E36*F36)</f>
        <v>0</v>
      </c>
      <c r="H36" s="724"/>
      <c r="I36" s="725">
        <f>INT(E36*H36)</f>
        <v>0</v>
      </c>
      <c r="J36" s="726">
        <f>F36-H36</f>
        <v>0</v>
      </c>
      <c r="K36" s="726">
        <f>G36-I36</f>
        <v>0</v>
      </c>
      <c r="L36" s="124"/>
      <c r="M36" s="60"/>
      <c r="N36" s="122"/>
      <c r="O36" s="742"/>
      <c r="P36" s="123"/>
      <c r="Q36" s="721"/>
      <c r="R36" s="722"/>
      <c r="S36" s="723">
        <f t="shared" si="19"/>
        <v>0</v>
      </c>
      <c r="T36" s="724"/>
      <c r="U36" s="725">
        <f t="shared" si="20"/>
        <v>0</v>
      </c>
      <c r="V36" s="726">
        <f t="shared" si="21"/>
        <v>0</v>
      </c>
      <c r="W36" s="726">
        <f t="shared" si="22"/>
        <v>0</v>
      </c>
      <c r="X36" s="124"/>
      <c r="Y36" s="60"/>
      <c r="Z36" s="122"/>
      <c r="AA36" s="742"/>
      <c r="AB36" s="123"/>
      <c r="AC36" s="721"/>
      <c r="AD36" s="722"/>
      <c r="AE36" s="723">
        <f t="shared" si="23"/>
        <v>0</v>
      </c>
      <c r="AF36" s="724"/>
      <c r="AG36" s="725">
        <f t="shared" si="24"/>
        <v>0</v>
      </c>
      <c r="AH36" s="726">
        <f t="shared" si="25"/>
        <v>0</v>
      </c>
      <c r="AI36" s="726">
        <f t="shared" si="26"/>
        <v>0</v>
      </c>
      <c r="AJ36" s="124"/>
      <c r="AK36" s="60"/>
      <c r="AL36" s="122"/>
      <c r="AM36" s="742"/>
      <c r="AN36" s="123"/>
      <c r="AO36" s="721"/>
      <c r="AP36" s="722"/>
      <c r="AQ36" s="723">
        <f t="shared" si="27"/>
        <v>0</v>
      </c>
      <c r="AR36" s="724"/>
      <c r="AS36" s="725">
        <f t="shared" si="28"/>
        <v>0</v>
      </c>
      <c r="AT36" s="726">
        <f t="shared" si="29"/>
        <v>0</v>
      </c>
      <c r="AU36" s="726">
        <f t="shared" si="30"/>
        <v>0</v>
      </c>
      <c r="AV36" s="124"/>
    </row>
    <row r="37" spans="1:48" s="61" customFormat="1" ht="25.5" thickTop="1" thickBot="1">
      <c r="A37" s="97"/>
      <c r="B37" s="1901" t="s">
        <v>338</v>
      </c>
      <c r="C37" s="1902"/>
      <c r="D37" s="1902"/>
      <c r="E37" s="1902"/>
      <c r="F37" s="727"/>
      <c r="G37" s="727">
        <f>SUM(G27:G36)</f>
        <v>0</v>
      </c>
      <c r="H37" s="728"/>
      <c r="I37" s="728">
        <f>SUM(I27:I36)</f>
        <v>0</v>
      </c>
      <c r="J37" s="729"/>
      <c r="K37" s="729">
        <f>SUM(K27:K36)</f>
        <v>0</v>
      </c>
      <c r="L37" s="55"/>
      <c r="M37" s="60"/>
      <c r="N37" s="1901" t="s">
        <v>338</v>
      </c>
      <c r="O37" s="1902"/>
      <c r="P37" s="1902"/>
      <c r="Q37" s="1902"/>
      <c r="R37" s="727"/>
      <c r="S37" s="727">
        <f>SUM(S27:S36)</f>
        <v>0</v>
      </c>
      <c r="T37" s="728"/>
      <c r="U37" s="728">
        <f>SUM(U27:U36)</f>
        <v>0</v>
      </c>
      <c r="V37" s="729"/>
      <c r="W37" s="729">
        <f>SUM(W27:W36)</f>
        <v>0</v>
      </c>
      <c r="X37" s="55"/>
      <c r="Y37" s="60"/>
      <c r="Z37" s="1901" t="s">
        <v>338</v>
      </c>
      <c r="AA37" s="1902"/>
      <c r="AB37" s="1902"/>
      <c r="AC37" s="1902"/>
      <c r="AD37" s="727"/>
      <c r="AE37" s="727">
        <f>SUM(AE27:AE36)</f>
        <v>0</v>
      </c>
      <c r="AF37" s="728"/>
      <c r="AG37" s="728">
        <f>SUM(AG27:AG36)</f>
        <v>0</v>
      </c>
      <c r="AH37" s="729"/>
      <c r="AI37" s="729">
        <f>SUM(AI27:AI36)</f>
        <v>0</v>
      </c>
      <c r="AJ37" s="55"/>
      <c r="AK37" s="60"/>
      <c r="AL37" s="1901" t="s">
        <v>338</v>
      </c>
      <c r="AM37" s="1902"/>
      <c r="AN37" s="1902"/>
      <c r="AO37" s="1902"/>
      <c r="AP37" s="727"/>
      <c r="AQ37" s="727">
        <f>SUM(AQ27:AQ36)</f>
        <v>0</v>
      </c>
      <c r="AR37" s="728"/>
      <c r="AS37" s="728">
        <f>SUM(AS27:AS36)</f>
        <v>0</v>
      </c>
      <c r="AT37" s="729"/>
      <c r="AU37" s="729">
        <f>SUM(AU27:AU36)</f>
        <v>0</v>
      </c>
      <c r="AV37" s="55"/>
    </row>
    <row r="38" spans="1:48" s="61" customFormat="1">
      <c r="A38" s="97"/>
      <c r="B38" s="117"/>
      <c r="C38" s="118"/>
      <c r="D38" s="119"/>
      <c r="E38" s="715"/>
      <c r="F38" s="716"/>
      <c r="G38" s="717">
        <f t="shared" ref="G38:G47" si="31">INT(E38*F38)</f>
        <v>0</v>
      </c>
      <c r="H38" s="718"/>
      <c r="I38" s="719">
        <f t="shared" ref="I38:I47" si="32">INT(E38*H38)</f>
        <v>0</v>
      </c>
      <c r="J38" s="720">
        <f t="shared" ref="J38:J47" si="33">F38-H38</f>
        <v>0</v>
      </c>
      <c r="K38" s="720">
        <f t="shared" ref="K38:K47" si="34">G38-I38</f>
        <v>0</v>
      </c>
      <c r="L38" s="124"/>
      <c r="M38" s="60"/>
      <c r="N38" s="117"/>
      <c r="O38" s="118"/>
      <c r="P38" s="119"/>
      <c r="Q38" s="715"/>
      <c r="R38" s="716"/>
      <c r="S38" s="717">
        <f t="shared" ref="S38:S47" si="35">INT(Q38*R38)</f>
        <v>0</v>
      </c>
      <c r="T38" s="718"/>
      <c r="U38" s="719">
        <f t="shared" ref="U38:U47" si="36">INT(Q38*T38)</f>
        <v>0</v>
      </c>
      <c r="V38" s="720">
        <f t="shared" ref="V38:V47" si="37">R38-T38</f>
        <v>0</v>
      </c>
      <c r="W38" s="720">
        <f t="shared" ref="W38:W47" si="38">S38-U38</f>
        <v>0</v>
      </c>
      <c r="X38" s="124"/>
      <c r="Y38" s="60"/>
      <c r="Z38" s="117"/>
      <c r="AA38" s="118"/>
      <c r="AB38" s="119"/>
      <c r="AC38" s="715"/>
      <c r="AD38" s="716"/>
      <c r="AE38" s="717">
        <f t="shared" ref="AE38:AE47" si="39">INT(AC38*AD38)</f>
        <v>0</v>
      </c>
      <c r="AF38" s="718"/>
      <c r="AG38" s="719">
        <f t="shared" ref="AG38:AG47" si="40">INT(AC38*AF38)</f>
        <v>0</v>
      </c>
      <c r="AH38" s="720">
        <f t="shared" ref="AH38:AH47" si="41">AD38-AF38</f>
        <v>0</v>
      </c>
      <c r="AI38" s="720">
        <f t="shared" ref="AI38:AI47" si="42">AE38-AG38</f>
        <v>0</v>
      </c>
      <c r="AJ38" s="124"/>
      <c r="AK38" s="60"/>
      <c r="AL38" s="117"/>
      <c r="AM38" s="118"/>
      <c r="AN38" s="119"/>
      <c r="AO38" s="715"/>
      <c r="AP38" s="716"/>
      <c r="AQ38" s="717">
        <f t="shared" ref="AQ38:AQ47" si="43">INT(AO38*AP38)</f>
        <v>0</v>
      </c>
      <c r="AR38" s="718"/>
      <c r="AS38" s="719">
        <f t="shared" ref="AS38:AS47" si="44">INT(AO38*AR38)</f>
        <v>0</v>
      </c>
      <c r="AT38" s="720">
        <f t="shared" ref="AT38:AT47" si="45">AP38-AR38</f>
        <v>0</v>
      </c>
      <c r="AU38" s="720">
        <f t="shared" ref="AU38:AU47" si="46">AQ38-AS38</f>
        <v>0</v>
      </c>
      <c r="AV38" s="124"/>
    </row>
    <row r="39" spans="1:48" s="61" customFormat="1">
      <c r="A39" s="97"/>
      <c r="B39" s="120"/>
      <c r="C39" s="121"/>
      <c r="D39" s="119"/>
      <c r="E39" s="715"/>
      <c r="F39" s="716"/>
      <c r="G39" s="717">
        <f t="shared" si="31"/>
        <v>0</v>
      </c>
      <c r="H39" s="718"/>
      <c r="I39" s="719">
        <f t="shared" si="32"/>
        <v>0</v>
      </c>
      <c r="J39" s="720">
        <f t="shared" si="33"/>
        <v>0</v>
      </c>
      <c r="K39" s="720">
        <f t="shared" si="34"/>
        <v>0</v>
      </c>
      <c r="L39" s="124"/>
      <c r="M39" s="60"/>
      <c r="N39" s="120"/>
      <c r="O39" s="121"/>
      <c r="P39" s="119"/>
      <c r="Q39" s="715"/>
      <c r="R39" s="716"/>
      <c r="S39" s="717">
        <f t="shared" si="35"/>
        <v>0</v>
      </c>
      <c r="T39" s="718"/>
      <c r="U39" s="719">
        <f t="shared" si="36"/>
        <v>0</v>
      </c>
      <c r="V39" s="720">
        <f t="shared" si="37"/>
        <v>0</v>
      </c>
      <c r="W39" s="720">
        <f t="shared" si="38"/>
        <v>0</v>
      </c>
      <c r="X39" s="124"/>
      <c r="Y39" s="60"/>
      <c r="Z39" s="120"/>
      <c r="AA39" s="121"/>
      <c r="AB39" s="119"/>
      <c r="AC39" s="715"/>
      <c r="AD39" s="716"/>
      <c r="AE39" s="717">
        <f t="shared" si="39"/>
        <v>0</v>
      </c>
      <c r="AF39" s="718"/>
      <c r="AG39" s="719">
        <f t="shared" si="40"/>
        <v>0</v>
      </c>
      <c r="AH39" s="720">
        <f t="shared" si="41"/>
        <v>0</v>
      </c>
      <c r="AI39" s="720">
        <f t="shared" si="42"/>
        <v>0</v>
      </c>
      <c r="AJ39" s="124"/>
      <c r="AK39" s="60"/>
      <c r="AL39" s="120"/>
      <c r="AM39" s="121"/>
      <c r="AN39" s="119"/>
      <c r="AO39" s="715"/>
      <c r="AP39" s="716"/>
      <c r="AQ39" s="717">
        <f t="shared" si="43"/>
        <v>0</v>
      </c>
      <c r="AR39" s="718"/>
      <c r="AS39" s="719">
        <f t="shared" si="44"/>
        <v>0</v>
      </c>
      <c r="AT39" s="720">
        <f t="shared" si="45"/>
        <v>0</v>
      </c>
      <c r="AU39" s="720">
        <f t="shared" si="46"/>
        <v>0</v>
      </c>
      <c r="AV39" s="124"/>
    </row>
    <row r="40" spans="1:48" s="61" customFormat="1">
      <c r="A40" s="97"/>
      <c r="B40" s="120"/>
      <c r="C40" s="121"/>
      <c r="D40" s="119"/>
      <c r="E40" s="715"/>
      <c r="F40" s="716"/>
      <c r="G40" s="717">
        <f t="shared" si="31"/>
        <v>0</v>
      </c>
      <c r="H40" s="718"/>
      <c r="I40" s="719">
        <f t="shared" si="32"/>
        <v>0</v>
      </c>
      <c r="J40" s="720">
        <f t="shared" si="33"/>
        <v>0</v>
      </c>
      <c r="K40" s="720">
        <f t="shared" si="34"/>
        <v>0</v>
      </c>
      <c r="L40" s="124"/>
      <c r="M40" s="60"/>
      <c r="N40" s="120"/>
      <c r="O40" s="121"/>
      <c r="P40" s="119"/>
      <c r="Q40" s="715"/>
      <c r="R40" s="716"/>
      <c r="S40" s="717">
        <f t="shared" si="35"/>
        <v>0</v>
      </c>
      <c r="T40" s="718"/>
      <c r="U40" s="719">
        <f t="shared" si="36"/>
        <v>0</v>
      </c>
      <c r="V40" s="720">
        <f t="shared" si="37"/>
        <v>0</v>
      </c>
      <c r="W40" s="720">
        <f t="shared" si="38"/>
        <v>0</v>
      </c>
      <c r="X40" s="124"/>
      <c r="Y40" s="60"/>
      <c r="Z40" s="120"/>
      <c r="AA40" s="121"/>
      <c r="AB40" s="119"/>
      <c r="AC40" s="715"/>
      <c r="AD40" s="716"/>
      <c r="AE40" s="717">
        <f t="shared" si="39"/>
        <v>0</v>
      </c>
      <c r="AF40" s="718"/>
      <c r="AG40" s="719">
        <f t="shared" si="40"/>
        <v>0</v>
      </c>
      <c r="AH40" s="720">
        <f t="shared" si="41"/>
        <v>0</v>
      </c>
      <c r="AI40" s="720">
        <f t="shared" si="42"/>
        <v>0</v>
      </c>
      <c r="AJ40" s="124"/>
      <c r="AK40" s="60"/>
      <c r="AL40" s="120"/>
      <c r="AM40" s="121"/>
      <c r="AN40" s="119"/>
      <c r="AO40" s="715"/>
      <c r="AP40" s="716"/>
      <c r="AQ40" s="717">
        <f t="shared" si="43"/>
        <v>0</v>
      </c>
      <c r="AR40" s="718"/>
      <c r="AS40" s="719">
        <f t="shared" si="44"/>
        <v>0</v>
      </c>
      <c r="AT40" s="720">
        <f t="shared" si="45"/>
        <v>0</v>
      </c>
      <c r="AU40" s="720">
        <f t="shared" si="46"/>
        <v>0</v>
      </c>
      <c r="AV40" s="124"/>
    </row>
    <row r="41" spans="1:48" s="61" customFormat="1">
      <c r="A41" s="97"/>
      <c r="B41" s="120"/>
      <c r="C41" s="121"/>
      <c r="D41" s="119"/>
      <c r="E41" s="715"/>
      <c r="F41" s="716"/>
      <c r="G41" s="717">
        <f t="shared" si="31"/>
        <v>0</v>
      </c>
      <c r="H41" s="718"/>
      <c r="I41" s="719">
        <f t="shared" si="32"/>
        <v>0</v>
      </c>
      <c r="J41" s="720">
        <f t="shared" si="33"/>
        <v>0</v>
      </c>
      <c r="K41" s="720">
        <f t="shared" si="34"/>
        <v>0</v>
      </c>
      <c r="L41" s="124"/>
      <c r="M41" s="60"/>
      <c r="N41" s="120"/>
      <c r="O41" s="121"/>
      <c r="P41" s="119"/>
      <c r="Q41" s="715"/>
      <c r="R41" s="716"/>
      <c r="S41" s="717">
        <f t="shared" si="35"/>
        <v>0</v>
      </c>
      <c r="T41" s="718"/>
      <c r="U41" s="719">
        <f t="shared" si="36"/>
        <v>0</v>
      </c>
      <c r="V41" s="720">
        <f t="shared" si="37"/>
        <v>0</v>
      </c>
      <c r="W41" s="720">
        <f t="shared" si="38"/>
        <v>0</v>
      </c>
      <c r="X41" s="124"/>
      <c r="Y41" s="60"/>
      <c r="Z41" s="120"/>
      <c r="AA41" s="121"/>
      <c r="AB41" s="119"/>
      <c r="AC41" s="715"/>
      <c r="AD41" s="716"/>
      <c r="AE41" s="717">
        <f t="shared" si="39"/>
        <v>0</v>
      </c>
      <c r="AF41" s="718"/>
      <c r="AG41" s="719">
        <f t="shared" si="40"/>
        <v>0</v>
      </c>
      <c r="AH41" s="720">
        <f t="shared" si="41"/>
        <v>0</v>
      </c>
      <c r="AI41" s="720">
        <f t="shared" si="42"/>
        <v>0</v>
      </c>
      <c r="AJ41" s="124"/>
      <c r="AK41" s="60"/>
      <c r="AL41" s="120"/>
      <c r="AM41" s="121"/>
      <c r="AN41" s="119"/>
      <c r="AO41" s="715"/>
      <c r="AP41" s="716"/>
      <c r="AQ41" s="717">
        <f t="shared" si="43"/>
        <v>0</v>
      </c>
      <c r="AR41" s="718"/>
      <c r="AS41" s="719">
        <f t="shared" si="44"/>
        <v>0</v>
      </c>
      <c r="AT41" s="720">
        <f t="shared" si="45"/>
        <v>0</v>
      </c>
      <c r="AU41" s="720">
        <f t="shared" si="46"/>
        <v>0</v>
      </c>
      <c r="AV41" s="124"/>
    </row>
    <row r="42" spans="1:48" s="61" customFormat="1">
      <c r="A42" s="97"/>
      <c r="B42" s="120"/>
      <c r="C42" s="121"/>
      <c r="D42" s="119"/>
      <c r="E42" s="715"/>
      <c r="F42" s="716"/>
      <c r="G42" s="717">
        <f t="shared" si="31"/>
        <v>0</v>
      </c>
      <c r="H42" s="718"/>
      <c r="I42" s="719">
        <f t="shared" si="32"/>
        <v>0</v>
      </c>
      <c r="J42" s="720">
        <f t="shared" si="33"/>
        <v>0</v>
      </c>
      <c r="K42" s="720">
        <f t="shared" si="34"/>
        <v>0</v>
      </c>
      <c r="L42" s="124"/>
      <c r="M42" s="60"/>
      <c r="N42" s="120"/>
      <c r="O42" s="121"/>
      <c r="P42" s="119"/>
      <c r="Q42" s="715"/>
      <c r="R42" s="716"/>
      <c r="S42" s="717">
        <f t="shared" si="35"/>
        <v>0</v>
      </c>
      <c r="T42" s="718"/>
      <c r="U42" s="719">
        <f t="shared" si="36"/>
        <v>0</v>
      </c>
      <c r="V42" s="720">
        <f t="shared" si="37"/>
        <v>0</v>
      </c>
      <c r="W42" s="720">
        <f t="shared" si="38"/>
        <v>0</v>
      </c>
      <c r="X42" s="124"/>
      <c r="Y42" s="60"/>
      <c r="Z42" s="120"/>
      <c r="AA42" s="121"/>
      <c r="AB42" s="119"/>
      <c r="AC42" s="715"/>
      <c r="AD42" s="716"/>
      <c r="AE42" s="717">
        <f t="shared" si="39"/>
        <v>0</v>
      </c>
      <c r="AF42" s="718"/>
      <c r="AG42" s="719">
        <f t="shared" si="40"/>
        <v>0</v>
      </c>
      <c r="AH42" s="720">
        <f t="shared" si="41"/>
        <v>0</v>
      </c>
      <c r="AI42" s="720">
        <f t="shared" si="42"/>
        <v>0</v>
      </c>
      <c r="AJ42" s="124"/>
      <c r="AK42" s="60"/>
      <c r="AL42" s="120"/>
      <c r="AM42" s="121"/>
      <c r="AN42" s="119"/>
      <c r="AO42" s="715"/>
      <c r="AP42" s="716"/>
      <c r="AQ42" s="717">
        <f t="shared" si="43"/>
        <v>0</v>
      </c>
      <c r="AR42" s="718"/>
      <c r="AS42" s="719">
        <f t="shared" si="44"/>
        <v>0</v>
      </c>
      <c r="AT42" s="720">
        <f t="shared" si="45"/>
        <v>0</v>
      </c>
      <c r="AU42" s="720">
        <f t="shared" si="46"/>
        <v>0</v>
      </c>
      <c r="AV42" s="124"/>
    </row>
    <row r="43" spans="1:48" s="61" customFormat="1">
      <c r="A43" s="97"/>
      <c r="B43" s="120"/>
      <c r="C43" s="121"/>
      <c r="D43" s="119"/>
      <c r="E43" s="715"/>
      <c r="F43" s="716"/>
      <c r="G43" s="717">
        <f t="shared" si="31"/>
        <v>0</v>
      </c>
      <c r="H43" s="718"/>
      <c r="I43" s="719">
        <f t="shared" si="32"/>
        <v>0</v>
      </c>
      <c r="J43" s="720">
        <f t="shared" si="33"/>
        <v>0</v>
      </c>
      <c r="K43" s="720">
        <f t="shared" si="34"/>
        <v>0</v>
      </c>
      <c r="L43" s="124"/>
      <c r="M43" s="60"/>
      <c r="N43" s="120"/>
      <c r="O43" s="121"/>
      <c r="P43" s="119"/>
      <c r="Q43" s="715"/>
      <c r="R43" s="716"/>
      <c r="S43" s="717">
        <f t="shared" si="35"/>
        <v>0</v>
      </c>
      <c r="T43" s="718"/>
      <c r="U43" s="719">
        <f t="shared" si="36"/>
        <v>0</v>
      </c>
      <c r="V43" s="720">
        <f t="shared" si="37"/>
        <v>0</v>
      </c>
      <c r="W43" s="720">
        <f t="shared" si="38"/>
        <v>0</v>
      </c>
      <c r="X43" s="124"/>
      <c r="Y43" s="60"/>
      <c r="Z43" s="120"/>
      <c r="AA43" s="121"/>
      <c r="AB43" s="119"/>
      <c r="AC43" s="715"/>
      <c r="AD43" s="716"/>
      <c r="AE43" s="717">
        <f t="shared" si="39"/>
        <v>0</v>
      </c>
      <c r="AF43" s="718"/>
      <c r="AG43" s="719">
        <f t="shared" si="40"/>
        <v>0</v>
      </c>
      <c r="AH43" s="720">
        <f t="shared" si="41"/>
        <v>0</v>
      </c>
      <c r="AI43" s="720">
        <f t="shared" si="42"/>
        <v>0</v>
      </c>
      <c r="AJ43" s="124"/>
      <c r="AK43" s="60"/>
      <c r="AL43" s="120"/>
      <c r="AM43" s="121"/>
      <c r="AN43" s="119"/>
      <c r="AO43" s="715"/>
      <c r="AP43" s="716"/>
      <c r="AQ43" s="717">
        <f t="shared" si="43"/>
        <v>0</v>
      </c>
      <c r="AR43" s="718"/>
      <c r="AS43" s="719">
        <f t="shared" si="44"/>
        <v>0</v>
      </c>
      <c r="AT43" s="720">
        <f t="shared" si="45"/>
        <v>0</v>
      </c>
      <c r="AU43" s="720">
        <f t="shared" si="46"/>
        <v>0</v>
      </c>
      <c r="AV43" s="124"/>
    </row>
    <row r="44" spans="1:48" s="61" customFormat="1">
      <c r="A44" s="97"/>
      <c r="B44" s="120"/>
      <c r="C44" s="121"/>
      <c r="D44" s="119"/>
      <c r="E44" s="715"/>
      <c r="F44" s="716"/>
      <c r="G44" s="717">
        <f t="shared" si="31"/>
        <v>0</v>
      </c>
      <c r="H44" s="718"/>
      <c r="I44" s="719">
        <f t="shared" si="32"/>
        <v>0</v>
      </c>
      <c r="J44" s="720">
        <f t="shared" si="33"/>
        <v>0</v>
      </c>
      <c r="K44" s="720">
        <f t="shared" si="34"/>
        <v>0</v>
      </c>
      <c r="L44" s="124"/>
      <c r="M44" s="60"/>
      <c r="N44" s="120"/>
      <c r="O44" s="121"/>
      <c r="P44" s="119"/>
      <c r="Q44" s="715"/>
      <c r="R44" s="716"/>
      <c r="S44" s="717">
        <f t="shared" si="35"/>
        <v>0</v>
      </c>
      <c r="T44" s="718"/>
      <c r="U44" s="719">
        <f t="shared" si="36"/>
        <v>0</v>
      </c>
      <c r="V44" s="720">
        <f t="shared" si="37"/>
        <v>0</v>
      </c>
      <c r="W44" s="720">
        <f t="shared" si="38"/>
        <v>0</v>
      </c>
      <c r="X44" s="124"/>
      <c r="Y44" s="60"/>
      <c r="Z44" s="120"/>
      <c r="AA44" s="121"/>
      <c r="AB44" s="119"/>
      <c r="AC44" s="715"/>
      <c r="AD44" s="716"/>
      <c r="AE44" s="717">
        <f t="shared" si="39"/>
        <v>0</v>
      </c>
      <c r="AF44" s="718"/>
      <c r="AG44" s="719">
        <f t="shared" si="40"/>
        <v>0</v>
      </c>
      <c r="AH44" s="720">
        <f t="shared" si="41"/>
        <v>0</v>
      </c>
      <c r="AI44" s="720">
        <f t="shared" si="42"/>
        <v>0</v>
      </c>
      <c r="AJ44" s="124"/>
      <c r="AK44" s="60"/>
      <c r="AL44" s="120"/>
      <c r="AM44" s="121"/>
      <c r="AN44" s="119"/>
      <c r="AO44" s="715"/>
      <c r="AP44" s="716"/>
      <c r="AQ44" s="717">
        <f t="shared" si="43"/>
        <v>0</v>
      </c>
      <c r="AR44" s="718"/>
      <c r="AS44" s="719">
        <f t="shared" si="44"/>
        <v>0</v>
      </c>
      <c r="AT44" s="720">
        <f t="shared" si="45"/>
        <v>0</v>
      </c>
      <c r="AU44" s="720">
        <f t="shared" si="46"/>
        <v>0</v>
      </c>
      <c r="AV44" s="124"/>
    </row>
    <row r="45" spans="1:48" s="61" customFormat="1">
      <c r="A45" s="97"/>
      <c r="B45" s="120"/>
      <c r="C45" s="121"/>
      <c r="D45" s="119"/>
      <c r="E45" s="715"/>
      <c r="F45" s="716"/>
      <c r="G45" s="717">
        <f t="shared" si="31"/>
        <v>0</v>
      </c>
      <c r="H45" s="718"/>
      <c r="I45" s="719">
        <f t="shared" si="32"/>
        <v>0</v>
      </c>
      <c r="J45" s="720">
        <f t="shared" si="33"/>
        <v>0</v>
      </c>
      <c r="K45" s="720">
        <f t="shared" si="34"/>
        <v>0</v>
      </c>
      <c r="L45" s="124"/>
      <c r="M45" s="60"/>
      <c r="N45" s="120"/>
      <c r="O45" s="121"/>
      <c r="P45" s="119"/>
      <c r="Q45" s="715"/>
      <c r="R45" s="716"/>
      <c r="S45" s="717">
        <f t="shared" si="35"/>
        <v>0</v>
      </c>
      <c r="T45" s="718"/>
      <c r="U45" s="719">
        <f t="shared" si="36"/>
        <v>0</v>
      </c>
      <c r="V45" s="720">
        <f t="shared" si="37"/>
        <v>0</v>
      </c>
      <c r="W45" s="720">
        <f t="shared" si="38"/>
        <v>0</v>
      </c>
      <c r="X45" s="124"/>
      <c r="Y45" s="60"/>
      <c r="Z45" s="120"/>
      <c r="AA45" s="121"/>
      <c r="AB45" s="119"/>
      <c r="AC45" s="715"/>
      <c r="AD45" s="716"/>
      <c r="AE45" s="717">
        <f t="shared" si="39"/>
        <v>0</v>
      </c>
      <c r="AF45" s="718"/>
      <c r="AG45" s="719">
        <f t="shared" si="40"/>
        <v>0</v>
      </c>
      <c r="AH45" s="720">
        <f t="shared" si="41"/>
        <v>0</v>
      </c>
      <c r="AI45" s="720">
        <f t="shared" si="42"/>
        <v>0</v>
      </c>
      <c r="AJ45" s="124"/>
      <c r="AK45" s="60"/>
      <c r="AL45" s="120"/>
      <c r="AM45" s="121"/>
      <c r="AN45" s="119"/>
      <c r="AO45" s="715"/>
      <c r="AP45" s="716"/>
      <c r="AQ45" s="717">
        <f t="shared" si="43"/>
        <v>0</v>
      </c>
      <c r="AR45" s="718"/>
      <c r="AS45" s="719">
        <f t="shared" si="44"/>
        <v>0</v>
      </c>
      <c r="AT45" s="720">
        <f t="shared" si="45"/>
        <v>0</v>
      </c>
      <c r="AU45" s="720">
        <f t="shared" si="46"/>
        <v>0</v>
      </c>
      <c r="AV45" s="124"/>
    </row>
    <row r="46" spans="1:48" s="61" customFormat="1">
      <c r="A46" s="97"/>
      <c r="B46" s="120"/>
      <c r="C46" s="121"/>
      <c r="D46" s="119"/>
      <c r="E46" s="715"/>
      <c r="F46" s="716"/>
      <c r="G46" s="717">
        <f t="shared" si="31"/>
        <v>0</v>
      </c>
      <c r="H46" s="718"/>
      <c r="I46" s="719">
        <f t="shared" si="32"/>
        <v>0</v>
      </c>
      <c r="J46" s="720">
        <f t="shared" si="33"/>
        <v>0</v>
      </c>
      <c r="K46" s="720">
        <f t="shared" si="34"/>
        <v>0</v>
      </c>
      <c r="L46" s="124"/>
      <c r="M46" s="60"/>
      <c r="N46" s="120"/>
      <c r="O46" s="121"/>
      <c r="P46" s="119"/>
      <c r="Q46" s="715"/>
      <c r="R46" s="716"/>
      <c r="S46" s="717">
        <f t="shared" si="35"/>
        <v>0</v>
      </c>
      <c r="T46" s="718"/>
      <c r="U46" s="719">
        <f t="shared" si="36"/>
        <v>0</v>
      </c>
      <c r="V46" s="720">
        <f t="shared" si="37"/>
        <v>0</v>
      </c>
      <c r="W46" s="720">
        <f t="shared" si="38"/>
        <v>0</v>
      </c>
      <c r="X46" s="124"/>
      <c r="Y46" s="60"/>
      <c r="Z46" s="120"/>
      <c r="AA46" s="121"/>
      <c r="AB46" s="119"/>
      <c r="AC46" s="715"/>
      <c r="AD46" s="716"/>
      <c r="AE46" s="717">
        <f t="shared" si="39"/>
        <v>0</v>
      </c>
      <c r="AF46" s="718"/>
      <c r="AG46" s="719">
        <f t="shared" si="40"/>
        <v>0</v>
      </c>
      <c r="AH46" s="720">
        <f t="shared" si="41"/>
        <v>0</v>
      </c>
      <c r="AI46" s="720">
        <f t="shared" si="42"/>
        <v>0</v>
      </c>
      <c r="AJ46" s="124"/>
      <c r="AK46" s="60"/>
      <c r="AL46" s="120"/>
      <c r="AM46" s="121"/>
      <c r="AN46" s="119"/>
      <c r="AO46" s="715"/>
      <c r="AP46" s="716"/>
      <c r="AQ46" s="717">
        <f t="shared" si="43"/>
        <v>0</v>
      </c>
      <c r="AR46" s="718"/>
      <c r="AS46" s="719">
        <f t="shared" si="44"/>
        <v>0</v>
      </c>
      <c r="AT46" s="720">
        <f t="shared" si="45"/>
        <v>0</v>
      </c>
      <c r="AU46" s="720">
        <f t="shared" si="46"/>
        <v>0</v>
      </c>
      <c r="AV46" s="124"/>
    </row>
    <row r="47" spans="1:48" s="61" customFormat="1" ht="24.75" thickBot="1">
      <c r="A47" s="97"/>
      <c r="B47" s="122"/>
      <c r="C47" s="742"/>
      <c r="D47" s="123"/>
      <c r="E47" s="721"/>
      <c r="F47" s="722"/>
      <c r="G47" s="723">
        <f t="shared" si="31"/>
        <v>0</v>
      </c>
      <c r="H47" s="724"/>
      <c r="I47" s="725">
        <f t="shared" si="32"/>
        <v>0</v>
      </c>
      <c r="J47" s="726">
        <f t="shared" si="33"/>
        <v>0</v>
      </c>
      <c r="K47" s="726">
        <f t="shared" si="34"/>
        <v>0</v>
      </c>
      <c r="L47" s="125"/>
      <c r="M47" s="60"/>
      <c r="N47" s="122"/>
      <c r="O47" s="742"/>
      <c r="P47" s="123"/>
      <c r="Q47" s="721"/>
      <c r="R47" s="722"/>
      <c r="S47" s="723">
        <f t="shared" si="35"/>
        <v>0</v>
      </c>
      <c r="T47" s="724"/>
      <c r="U47" s="725">
        <f t="shared" si="36"/>
        <v>0</v>
      </c>
      <c r="V47" s="726">
        <f t="shared" si="37"/>
        <v>0</v>
      </c>
      <c r="W47" s="726">
        <f t="shared" si="38"/>
        <v>0</v>
      </c>
      <c r="X47" s="125"/>
      <c r="Y47" s="60"/>
      <c r="Z47" s="122"/>
      <c r="AA47" s="742"/>
      <c r="AB47" s="123"/>
      <c r="AC47" s="721"/>
      <c r="AD47" s="722"/>
      <c r="AE47" s="723">
        <f t="shared" si="39"/>
        <v>0</v>
      </c>
      <c r="AF47" s="724"/>
      <c r="AG47" s="725">
        <f t="shared" si="40"/>
        <v>0</v>
      </c>
      <c r="AH47" s="726">
        <f t="shared" si="41"/>
        <v>0</v>
      </c>
      <c r="AI47" s="726">
        <f t="shared" si="42"/>
        <v>0</v>
      </c>
      <c r="AJ47" s="125"/>
      <c r="AK47" s="60"/>
      <c r="AL47" s="122"/>
      <c r="AM47" s="742"/>
      <c r="AN47" s="123"/>
      <c r="AO47" s="721"/>
      <c r="AP47" s="722"/>
      <c r="AQ47" s="723">
        <f t="shared" si="43"/>
        <v>0</v>
      </c>
      <c r="AR47" s="724"/>
      <c r="AS47" s="725">
        <f t="shared" si="44"/>
        <v>0</v>
      </c>
      <c r="AT47" s="726">
        <f t="shared" si="45"/>
        <v>0</v>
      </c>
      <c r="AU47" s="726">
        <f t="shared" si="46"/>
        <v>0</v>
      </c>
      <c r="AV47" s="125"/>
    </row>
    <row r="48" spans="1:48" s="61" customFormat="1" ht="25.5" thickTop="1" thickBot="1">
      <c r="A48" s="97"/>
      <c r="B48" s="1901" t="s">
        <v>337</v>
      </c>
      <c r="C48" s="1902"/>
      <c r="D48" s="1902"/>
      <c r="E48" s="1902"/>
      <c r="F48" s="727"/>
      <c r="G48" s="727">
        <f>SUM(G38:G47)</f>
        <v>0</v>
      </c>
      <c r="H48" s="728"/>
      <c r="I48" s="728">
        <f>SUM(I38:I47)</f>
        <v>0</v>
      </c>
      <c r="J48" s="729"/>
      <c r="K48" s="729">
        <f>SUM(K38:K47)</f>
        <v>0</v>
      </c>
      <c r="L48" s="54"/>
      <c r="M48" s="60"/>
      <c r="N48" s="1901" t="s">
        <v>337</v>
      </c>
      <c r="O48" s="1902"/>
      <c r="P48" s="1902"/>
      <c r="Q48" s="1902"/>
      <c r="R48" s="727"/>
      <c r="S48" s="727">
        <f>SUM(S38:S47)</f>
        <v>0</v>
      </c>
      <c r="T48" s="728"/>
      <c r="U48" s="728">
        <f>SUM(U38:U47)</f>
        <v>0</v>
      </c>
      <c r="V48" s="729"/>
      <c r="W48" s="729">
        <f>SUM(W38:W47)</f>
        <v>0</v>
      </c>
      <c r="X48" s="54"/>
      <c r="Y48" s="60"/>
      <c r="Z48" s="1901" t="s">
        <v>337</v>
      </c>
      <c r="AA48" s="1902"/>
      <c r="AB48" s="1902"/>
      <c r="AC48" s="1902"/>
      <c r="AD48" s="727"/>
      <c r="AE48" s="727">
        <f>SUM(AE38:AE47)</f>
        <v>0</v>
      </c>
      <c r="AF48" s="728"/>
      <c r="AG48" s="728">
        <f>SUM(AG38:AG47)</f>
        <v>0</v>
      </c>
      <c r="AH48" s="729"/>
      <c r="AI48" s="729">
        <f>SUM(AI38:AI47)</f>
        <v>0</v>
      </c>
      <c r="AJ48" s="54"/>
      <c r="AK48" s="60"/>
      <c r="AL48" s="1901" t="s">
        <v>337</v>
      </c>
      <c r="AM48" s="1902"/>
      <c r="AN48" s="1902"/>
      <c r="AO48" s="1902"/>
      <c r="AP48" s="727"/>
      <c r="AQ48" s="727">
        <f>SUM(AQ38:AQ47)</f>
        <v>0</v>
      </c>
      <c r="AR48" s="728"/>
      <c r="AS48" s="728">
        <f>SUM(AS38:AS47)</f>
        <v>0</v>
      </c>
      <c r="AT48" s="729"/>
      <c r="AU48" s="729">
        <f>SUM(AU38:AU47)</f>
        <v>0</v>
      </c>
      <c r="AV48" s="54"/>
    </row>
    <row r="49" spans="1:48" s="61" customFormat="1">
      <c r="A49" s="97"/>
      <c r="B49" s="117"/>
      <c r="C49" s="118"/>
      <c r="D49" s="119"/>
      <c r="E49" s="715"/>
      <c r="F49" s="716"/>
      <c r="G49" s="717">
        <f t="shared" ref="G49:G58" si="47">INT(E49*F49)</f>
        <v>0</v>
      </c>
      <c r="H49" s="718"/>
      <c r="I49" s="719">
        <f t="shared" ref="I49:I58" si="48">INT(E49*H49)</f>
        <v>0</v>
      </c>
      <c r="J49" s="720">
        <f t="shared" ref="J49:J58" si="49">F49-H49</f>
        <v>0</v>
      </c>
      <c r="K49" s="720">
        <f t="shared" ref="K49:K58" si="50">G49-I49</f>
        <v>0</v>
      </c>
      <c r="L49" s="124"/>
      <c r="M49" s="60"/>
      <c r="N49" s="117"/>
      <c r="O49" s="118"/>
      <c r="P49" s="119"/>
      <c r="Q49" s="715"/>
      <c r="R49" s="716"/>
      <c r="S49" s="717">
        <f t="shared" ref="S49:S58" si="51">INT(Q49*R49)</f>
        <v>0</v>
      </c>
      <c r="T49" s="718"/>
      <c r="U49" s="719">
        <f t="shared" ref="U49:U58" si="52">INT(Q49*T49)</f>
        <v>0</v>
      </c>
      <c r="V49" s="720">
        <f t="shared" ref="V49:V58" si="53">R49-T49</f>
        <v>0</v>
      </c>
      <c r="W49" s="720">
        <f t="shared" ref="W49:W58" si="54">S49-U49</f>
        <v>0</v>
      </c>
      <c r="X49" s="124"/>
      <c r="Y49" s="60"/>
      <c r="Z49" s="117"/>
      <c r="AA49" s="118"/>
      <c r="AB49" s="119"/>
      <c r="AC49" s="715"/>
      <c r="AD49" s="716"/>
      <c r="AE49" s="717">
        <f t="shared" ref="AE49:AE58" si="55">INT(AC49*AD49)</f>
        <v>0</v>
      </c>
      <c r="AF49" s="718"/>
      <c r="AG49" s="719">
        <f t="shared" ref="AG49:AG58" si="56">INT(AC49*AF49)</f>
        <v>0</v>
      </c>
      <c r="AH49" s="720">
        <f t="shared" ref="AH49:AH58" si="57">AD49-AF49</f>
        <v>0</v>
      </c>
      <c r="AI49" s="720">
        <f t="shared" ref="AI49:AI58" si="58">AE49-AG49</f>
        <v>0</v>
      </c>
      <c r="AJ49" s="124"/>
      <c r="AK49" s="60"/>
      <c r="AL49" s="117"/>
      <c r="AM49" s="118"/>
      <c r="AN49" s="119"/>
      <c r="AO49" s="715"/>
      <c r="AP49" s="716"/>
      <c r="AQ49" s="717">
        <f t="shared" ref="AQ49:AQ58" si="59">INT(AO49*AP49)</f>
        <v>0</v>
      </c>
      <c r="AR49" s="718"/>
      <c r="AS49" s="719">
        <f t="shared" ref="AS49:AS58" si="60">INT(AO49*AR49)</f>
        <v>0</v>
      </c>
      <c r="AT49" s="720">
        <f t="shared" ref="AT49:AT58" si="61">AP49-AR49</f>
        <v>0</v>
      </c>
      <c r="AU49" s="720">
        <f t="shared" ref="AU49:AU58" si="62">AQ49-AS49</f>
        <v>0</v>
      </c>
      <c r="AV49" s="124"/>
    </row>
    <row r="50" spans="1:48" s="61" customFormat="1">
      <c r="A50" s="97"/>
      <c r="B50" s="120"/>
      <c r="C50" s="121"/>
      <c r="D50" s="119"/>
      <c r="E50" s="715"/>
      <c r="F50" s="716"/>
      <c r="G50" s="717">
        <f t="shared" si="47"/>
        <v>0</v>
      </c>
      <c r="H50" s="718"/>
      <c r="I50" s="719">
        <f t="shared" si="48"/>
        <v>0</v>
      </c>
      <c r="J50" s="720">
        <f t="shared" si="49"/>
        <v>0</v>
      </c>
      <c r="K50" s="720">
        <f t="shared" si="50"/>
        <v>0</v>
      </c>
      <c r="L50" s="124"/>
      <c r="M50" s="60"/>
      <c r="N50" s="120"/>
      <c r="O50" s="121"/>
      <c r="P50" s="119"/>
      <c r="Q50" s="715"/>
      <c r="R50" s="716"/>
      <c r="S50" s="717">
        <f t="shared" si="51"/>
        <v>0</v>
      </c>
      <c r="T50" s="718"/>
      <c r="U50" s="719">
        <f t="shared" si="52"/>
        <v>0</v>
      </c>
      <c r="V50" s="720">
        <f t="shared" si="53"/>
        <v>0</v>
      </c>
      <c r="W50" s="720">
        <f t="shared" si="54"/>
        <v>0</v>
      </c>
      <c r="X50" s="124"/>
      <c r="Y50" s="60"/>
      <c r="Z50" s="120"/>
      <c r="AA50" s="121"/>
      <c r="AB50" s="119"/>
      <c r="AC50" s="715"/>
      <c r="AD50" s="716"/>
      <c r="AE50" s="717">
        <f t="shared" si="55"/>
        <v>0</v>
      </c>
      <c r="AF50" s="718"/>
      <c r="AG50" s="719">
        <f t="shared" si="56"/>
        <v>0</v>
      </c>
      <c r="AH50" s="720">
        <f t="shared" si="57"/>
        <v>0</v>
      </c>
      <c r="AI50" s="720">
        <f t="shared" si="58"/>
        <v>0</v>
      </c>
      <c r="AJ50" s="124"/>
      <c r="AK50" s="60"/>
      <c r="AL50" s="120"/>
      <c r="AM50" s="121"/>
      <c r="AN50" s="119"/>
      <c r="AO50" s="715"/>
      <c r="AP50" s="716"/>
      <c r="AQ50" s="717">
        <f t="shared" si="59"/>
        <v>0</v>
      </c>
      <c r="AR50" s="718"/>
      <c r="AS50" s="719">
        <f t="shared" si="60"/>
        <v>0</v>
      </c>
      <c r="AT50" s="720">
        <f t="shared" si="61"/>
        <v>0</v>
      </c>
      <c r="AU50" s="720">
        <f t="shared" si="62"/>
        <v>0</v>
      </c>
      <c r="AV50" s="124"/>
    </row>
    <row r="51" spans="1:48" s="61" customFormat="1">
      <c r="A51" s="97"/>
      <c r="B51" s="120"/>
      <c r="C51" s="121"/>
      <c r="D51" s="119"/>
      <c r="E51" s="715"/>
      <c r="F51" s="716"/>
      <c r="G51" s="717">
        <f t="shared" si="47"/>
        <v>0</v>
      </c>
      <c r="H51" s="718"/>
      <c r="I51" s="719">
        <f t="shared" si="48"/>
        <v>0</v>
      </c>
      <c r="J51" s="720">
        <f t="shared" si="49"/>
        <v>0</v>
      </c>
      <c r="K51" s="720">
        <f t="shared" si="50"/>
        <v>0</v>
      </c>
      <c r="L51" s="124"/>
      <c r="M51" s="60"/>
      <c r="N51" s="120"/>
      <c r="O51" s="121"/>
      <c r="P51" s="119"/>
      <c r="Q51" s="715"/>
      <c r="R51" s="716"/>
      <c r="S51" s="717">
        <f t="shared" si="51"/>
        <v>0</v>
      </c>
      <c r="T51" s="718"/>
      <c r="U51" s="719">
        <f t="shared" si="52"/>
        <v>0</v>
      </c>
      <c r="V51" s="720">
        <f t="shared" si="53"/>
        <v>0</v>
      </c>
      <c r="W51" s="720">
        <f t="shared" si="54"/>
        <v>0</v>
      </c>
      <c r="X51" s="124"/>
      <c r="Y51" s="60"/>
      <c r="Z51" s="120"/>
      <c r="AA51" s="121"/>
      <c r="AB51" s="119"/>
      <c r="AC51" s="715"/>
      <c r="AD51" s="716"/>
      <c r="AE51" s="717">
        <f t="shared" si="55"/>
        <v>0</v>
      </c>
      <c r="AF51" s="718"/>
      <c r="AG51" s="719">
        <f t="shared" si="56"/>
        <v>0</v>
      </c>
      <c r="AH51" s="720">
        <f t="shared" si="57"/>
        <v>0</v>
      </c>
      <c r="AI51" s="720">
        <f t="shared" si="58"/>
        <v>0</v>
      </c>
      <c r="AJ51" s="124"/>
      <c r="AK51" s="60"/>
      <c r="AL51" s="120"/>
      <c r="AM51" s="121"/>
      <c r="AN51" s="119"/>
      <c r="AO51" s="715"/>
      <c r="AP51" s="716"/>
      <c r="AQ51" s="717">
        <f t="shared" si="59"/>
        <v>0</v>
      </c>
      <c r="AR51" s="718"/>
      <c r="AS51" s="719">
        <f t="shared" si="60"/>
        <v>0</v>
      </c>
      <c r="AT51" s="720">
        <f t="shared" si="61"/>
        <v>0</v>
      </c>
      <c r="AU51" s="720">
        <f t="shared" si="62"/>
        <v>0</v>
      </c>
      <c r="AV51" s="124"/>
    </row>
    <row r="52" spans="1:48" s="61" customFormat="1">
      <c r="A52" s="97"/>
      <c r="B52" s="120"/>
      <c r="C52" s="121"/>
      <c r="D52" s="119"/>
      <c r="E52" s="715"/>
      <c r="F52" s="716"/>
      <c r="G52" s="717">
        <f t="shared" si="47"/>
        <v>0</v>
      </c>
      <c r="H52" s="718"/>
      <c r="I52" s="719">
        <f t="shared" si="48"/>
        <v>0</v>
      </c>
      <c r="J52" s="720">
        <f t="shared" si="49"/>
        <v>0</v>
      </c>
      <c r="K52" s="720">
        <f t="shared" si="50"/>
        <v>0</v>
      </c>
      <c r="L52" s="124"/>
      <c r="M52" s="60"/>
      <c r="N52" s="120"/>
      <c r="O52" s="121"/>
      <c r="P52" s="119"/>
      <c r="Q52" s="715"/>
      <c r="R52" s="716"/>
      <c r="S52" s="717">
        <f t="shared" si="51"/>
        <v>0</v>
      </c>
      <c r="T52" s="718"/>
      <c r="U52" s="719">
        <f t="shared" si="52"/>
        <v>0</v>
      </c>
      <c r="V52" s="720">
        <f t="shared" si="53"/>
        <v>0</v>
      </c>
      <c r="W52" s="720">
        <f t="shared" si="54"/>
        <v>0</v>
      </c>
      <c r="X52" s="124"/>
      <c r="Y52" s="60"/>
      <c r="Z52" s="120"/>
      <c r="AA52" s="121"/>
      <c r="AB52" s="119"/>
      <c r="AC52" s="715"/>
      <c r="AD52" s="716"/>
      <c r="AE52" s="717">
        <f t="shared" si="55"/>
        <v>0</v>
      </c>
      <c r="AF52" s="718"/>
      <c r="AG52" s="719">
        <f t="shared" si="56"/>
        <v>0</v>
      </c>
      <c r="AH52" s="720">
        <f t="shared" si="57"/>
        <v>0</v>
      </c>
      <c r="AI52" s="720">
        <f t="shared" si="58"/>
        <v>0</v>
      </c>
      <c r="AJ52" s="124"/>
      <c r="AK52" s="60"/>
      <c r="AL52" s="120"/>
      <c r="AM52" s="121"/>
      <c r="AN52" s="119"/>
      <c r="AO52" s="715"/>
      <c r="AP52" s="716"/>
      <c r="AQ52" s="717">
        <f t="shared" si="59"/>
        <v>0</v>
      </c>
      <c r="AR52" s="718"/>
      <c r="AS52" s="719">
        <f t="shared" si="60"/>
        <v>0</v>
      </c>
      <c r="AT52" s="720">
        <f t="shared" si="61"/>
        <v>0</v>
      </c>
      <c r="AU52" s="720">
        <f t="shared" si="62"/>
        <v>0</v>
      </c>
      <c r="AV52" s="124"/>
    </row>
    <row r="53" spans="1:48" s="61" customFormat="1">
      <c r="A53" s="97"/>
      <c r="B53" s="120"/>
      <c r="C53" s="121"/>
      <c r="D53" s="119"/>
      <c r="E53" s="715"/>
      <c r="F53" s="716"/>
      <c r="G53" s="717">
        <f t="shared" si="47"/>
        <v>0</v>
      </c>
      <c r="H53" s="718"/>
      <c r="I53" s="719">
        <f t="shared" si="48"/>
        <v>0</v>
      </c>
      <c r="J53" s="720">
        <f t="shared" si="49"/>
        <v>0</v>
      </c>
      <c r="K53" s="720">
        <f t="shared" si="50"/>
        <v>0</v>
      </c>
      <c r="L53" s="124"/>
      <c r="M53" s="60"/>
      <c r="N53" s="120"/>
      <c r="O53" s="121"/>
      <c r="P53" s="119"/>
      <c r="Q53" s="715"/>
      <c r="R53" s="716"/>
      <c r="S53" s="717">
        <f t="shared" si="51"/>
        <v>0</v>
      </c>
      <c r="T53" s="718"/>
      <c r="U53" s="719">
        <f t="shared" si="52"/>
        <v>0</v>
      </c>
      <c r="V53" s="720">
        <f t="shared" si="53"/>
        <v>0</v>
      </c>
      <c r="W53" s="720">
        <f t="shared" si="54"/>
        <v>0</v>
      </c>
      <c r="X53" s="124"/>
      <c r="Y53" s="60"/>
      <c r="Z53" s="120"/>
      <c r="AA53" s="121"/>
      <c r="AB53" s="119"/>
      <c r="AC53" s="715"/>
      <c r="AD53" s="716"/>
      <c r="AE53" s="717">
        <f t="shared" si="55"/>
        <v>0</v>
      </c>
      <c r="AF53" s="718"/>
      <c r="AG53" s="719">
        <f t="shared" si="56"/>
        <v>0</v>
      </c>
      <c r="AH53" s="720">
        <f t="shared" si="57"/>
        <v>0</v>
      </c>
      <c r="AI53" s="720">
        <f t="shared" si="58"/>
        <v>0</v>
      </c>
      <c r="AJ53" s="124"/>
      <c r="AK53" s="60"/>
      <c r="AL53" s="120"/>
      <c r="AM53" s="121"/>
      <c r="AN53" s="119"/>
      <c r="AO53" s="715"/>
      <c r="AP53" s="716"/>
      <c r="AQ53" s="717">
        <f t="shared" si="59"/>
        <v>0</v>
      </c>
      <c r="AR53" s="718"/>
      <c r="AS53" s="719">
        <f t="shared" si="60"/>
        <v>0</v>
      </c>
      <c r="AT53" s="720">
        <f t="shared" si="61"/>
        <v>0</v>
      </c>
      <c r="AU53" s="720">
        <f t="shared" si="62"/>
        <v>0</v>
      </c>
      <c r="AV53" s="124"/>
    </row>
    <row r="54" spans="1:48" s="61" customFormat="1">
      <c r="A54" s="97"/>
      <c r="B54" s="120"/>
      <c r="C54" s="121"/>
      <c r="D54" s="119"/>
      <c r="E54" s="715"/>
      <c r="F54" s="716"/>
      <c r="G54" s="717">
        <f t="shared" si="47"/>
        <v>0</v>
      </c>
      <c r="H54" s="718"/>
      <c r="I54" s="719">
        <f t="shared" si="48"/>
        <v>0</v>
      </c>
      <c r="J54" s="720">
        <f t="shared" si="49"/>
        <v>0</v>
      </c>
      <c r="K54" s="720">
        <f t="shared" si="50"/>
        <v>0</v>
      </c>
      <c r="L54" s="124"/>
      <c r="M54" s="60"/>
      <c r="N54" s="120"/>
      <c r="O54" s="121"/>
      <c r="P54" s="119"/>
      <c r="Q54" s="715"/>
      <c r="R54" s="716"/>
      <c r="S54" s="717">
        <f t="shared" si="51"/>
        <v>0</v>
      </c>
      <c r="T54" s="718"/>
      <c r="U54" s="719">
        <f t="shared" si="52"/>
        <v>0</v>
      </c>
      <c r="V54" s="720">
        <f t="shared" si="53"/>
        <v>0</v>
      </c>
      <c r="W54" s="720">
        <f t="shared" si="54"/>
        <v>0</v>
      </c>
      <c r="X54" s="124"/>
      <c r="Y54" s="60"/>
      <c r="Z54" s="120"/>
      <c r="AA54" s="121"/>
      <c r="AB54" s="119"/>
      <c r="AC54" s="715"/>
      <c r="AD54" s="716"/>
      <c r="AE54" s="717">
        <f t="shared" si="55"/>
        <v>0</v>
      </c>
      <c r="AF54" s="718"/>
      <c r="AG54" s="719">
        <f t="shared" si="56"/>
        <v>0</v>
      </c>
      <c r="AH54" s="720">
        <f t="shared" si="57"/>
        <v>0</v>
      </c>
      <c r="AI54" s="720">
        <f t="shared" si="58"/>
        <v>0</v>
      </c>
      <c r="AJ54" s="124"/>
      <c r="AK54" s="60"/>
      <c r="AL54" s="120"/>
      <c r="AM54" s="121"/>
      <c r="AN54" s="119"/>
      <c r="AO54" s="715"/>
      <c r="AP54" s="716"/>
      <c r="AQ54" s="717">
        <f t="shared" si="59"/>
        <v>0</v>
      </c>
      <c r="AR54" s="718"/>
      <c r="AS54" s="719">
        <f t="shared" si="60"/>
        <v>0</v>
      </c>
      <c r="AT54" s="720">
        <f t="shared" si="61"/>
        <v>0</v>
      </c>
      <c r="AU54" s="720">
        <f t="shared" si="62"/>
        <v>0</v>
      </c>
      <c r="AV54" s="124"/>
    </row>
    <row r="55" spans="1:48" s="61" customFormat="1">
      <c r="A55" s="97"/>
      <c r="B55" s="120"/>
      <c r="C55" s="121"/>
      <c r="D55" s="119"/>
      <c r="E55" s="715"/>
      <c r="F55" s="716"/>
      <c r="G55" s="717">
        <f t="shared" si="47"/>
        <v>0</v>
      </c>
      <c r="H55" s="718"/>
      <c r="I55" s="719">
        <f t="shared" si="48"/>
        <v>0</v>
      </c>
      <c r="J55" s="720">
        <f t="shared" si="49"/>
        <v>0</v>
      </c>
      <c r="K55" s="720">
        <f t="shared" si="50"/>
        <v>0</v>
      </c>
      <c r="L55" s="124"/>
      <c r="M55" s="60"/>
      <c r="N55" s="120"/>
      <c r="O55" s="121"/>
      <c r="P55" s="119"/>
      <c r="Q55" s="715"/>
      <c r="R55" s="716"/>
      <c r="S55" s="717">
        <f t="shared" si="51"/>
        <v>0</v>
      </c>
      <c r="T55" s="718"/>
      <c r="U55" s="719">
        <f t="shared" si="52"/>
        <v>0</v>
      </c>
      <c r="V55" s="720">
        <f t="shared" si="53"/>
        <v>0</v>
      </c>
      <c r="W55" s="720">
        <f t="shared" si="54"/>
        <v>0</v>
      </c>
      <c r="X55" s="124"/>
      <c r="Y55" s="60"/>
      <c r="Z55" s="120"/>
      <c r="AA55" s="121"/>
      <c r="AB55" s="119"/>
      <c r="AC55" s="715"/>
      <c r="AD55" s="716"/>
      <c r="AE55" s="717">
        <f t="shared" si="55"/>
        <v>0</v>
      </c>
      <c r="AF55" s="718"/>
      <c r="AG55" s="719">
        <f t="shared" si="56"/>
        <v>0</v>
      </c>
      <c r="AH55" s="720">
        <f t="shared" si="57"/>
        <v>0</v>
      </c>
      <c r="AI55" s="720">
        <f t="shared" si="58"/>
        <v>0</v>
      </c>
      <c r="AJ55" s="124"/>
      <c r="AK55" s="60"/>
      <c r="AL55" s="120"/>
      <c r="AM55" s="121"/>
      <c r="AN55" s="119"/>
      <c r="AO55" s="715"/>
      <c r="AP55" s="716"/>
      <c r="AQ55" s="717">
        <f t="shared" si="59"/>
        <v>0</v>
      </c>
      <c r="AR55" s="718"/>
      <c r="AS55" s="719">
        <f t="shared" si="60"/>
        <v>0</v>
      </c>
      <c r="AT55" s="720">
        <f t="shared" si="61"/>
        <v>0</v>
      </c>
      <c r="AU55" s="720">
        <f t="shared" si="62"/>
        <v>0</v>
      </c>
      <c r="AV55" s="124"/>
    </row>
    <row r="56" spans="1:48" s="61" customFormat="1">
      <c r="A56" s="97"/>
      <c r="B56" s="120"/>
      <c r="C56" s="121"/>
      <c r="D56" s="119"/>
      <c r="E56" s="715"/>
      <c r="F56" s="716"/>
      <c r="G56" s="717">
        <f t="shared" si="47"/>
        <v>0</v>
      </c>
      <c r="H56" s="718"/>
      <c r="I56" s="719">
        <f t="shared" si="48"/>
        <v>0</v>
      </c>
      <c r="J56" s="720">
        <f t="shared" si="49"/>
        <v>0</v>
      </c>
      <c r="K56" s="720">
        <f t="shared" si="50"/>
        <v>0</v>
      </c>
      <c r="L56" s="124"/>
      <c r="M56" s="60"/>
      <c r="N56" s="120"/>
      <c r="O56" s="121"/>
      <c r="P56" s="119"/>
      <c r="Q56" s="715"/>
      <c r="R56" s="716"/>
      <c r="S56" s="717">
        <f t="shared" si="51"/>
        <v>0</v>
      </c>
      <c r="T56" s="718"/>
      <c r="U56" s="719">
        <f t="shared" si="52"/>
        <v>0</v>
      </c>
      <c r="V56" s="720">
        <f t="shared" si="53"/>
        <v>0</v>
      </c>
      <c r="W56" s="720">
        <f t="shared" si="54"/>
        <v>0</v>
      </c>
      <c r="X56" s="124"/>
      <c r="Y56" s="60"/>
      <c r="Z56" s="120"/>
      <c r="AA56" s="121"/>
      <c r="AB56" s="119"/>
      <c r="AC56" s="715"/>
      <c r="AD56" s="716"/>
      <c r="AE56" s="717">
        <f t="shared" si="55"/>
        <v>0</v>
      </c>
      <c r="AF56" s="718"/>
      <c r="AG56" s="719">
        <f t="shared" si="56"/>
        <v>0</v>
      </c>
      <c r="AH56" s="720">
        <f t="shared" si="57"/>
        <v>0</v>
      </c>
      <c r="AI56" s="720">
        <f t="shared" si="58"/>
        <v>0</v>
      </c>
      <c r="AJ56" s="124"/>
      <c r="AK56" s="60"/>
      <c r="AL56" s="120"/>
      <c r="AM56" s="121"/>
      <c r="AN56" s="119"/>
      <c r="AO56" s="715"/>
      <c r="AP56" s="716"/>
      <c r="AQ56" s="717">
        <f t="shared" si="59"/>
        <v>0</v>
      </c>
      <c r="AR56" s="718"/>
      <c r="AS56" s="719">
        <f t="shared" si="60"/>
        <v>0</v>
      </c>
      <c r="AT56" s="720">
        <f t="shared" si="61"/>
        <v>0</v>
      </c>
      <c r="AU56" s="720">
        <f t="shared" si="62"/>
        <v>0</v>
      </c>
      <c r="AV56" s="124"/>
    </row>
    <row r="57" spans="1:48" s="61" customFormat="1">
      <c r="A57" s="97"/>
      <c r="B57" s="120"/>
      <c r="C57" s="121"/>
      <c r="D57" s="119"/>
      <c r="E57" s="715"/>
      <c r="F57" s="716"/>
      <c r="G57" s="717">
        <f t="shared" si="47"/>
        <v>0</v>
      </c>
      <c r="H57" s="718"/>
      <c r="I57" s="719">
        <f t="shared" si="48"/>
        <v>0</v>
      </c>
      <c r="J57" s="720">
        <f t="shared" si="49"/>
        <v>0</v>
      </c>
      <c r="K57" s="720">
        <f t="shared" si="50"/>
        <v>0</v>
      </c>
      <c r="L57" s="124"/>
      <c r="M57" s="60"/>
      <c r="N57" s="120"/>
      <c r="O57" s="121"/>
      <c r="P57" s="119"/>
      <c r="Q57" s="715"/>
      <c r="R57" s="716"/>
      <c r="S57" s="717">
        <f t="shared" si="51"/>
        <v>0</v>
      </c>
      <c r="T57" s="718"/>
      <c r="U57" s="719">
        <f t="shared" si="52"/>
        <v>0</v>
      </c>
      <c r="V57" s="720">
        <f t="shared" si="53"/>
        <v>0</v>
      </c>
      <c r="W57" s="720">
        <f t="shared" si="54"/>
        <v>0</v>
      </c>
      <c r="X57" s="124"/>
      <c r="Y57" s="60"/>
      <c r="Z57" s="120"/>
      <c r="AA57" s="121"/>
      <c r="AB57" s="119"/>
      <c r="AC57" s="715"/>
      <c r="AD57" s="716"/>
      <c r="AE57" s="717">
        <f t="shared" si="55"/>
        <v>0</v>
      </c>
      <c r="AF57" s="718"/>
      <c r="AG57" s="719">
        <f t="shared" si="56"/>
        <v>0</v>
      </c>
      <c r="AH57" s="720">
        <f t="shared" si="57"/>
        <v>0</v>
      </c>
      <c r="AI57" s="720">
        <f t="shared" si="58"/>
        <v>0</v>
      </c>
      <c r="AJ57" s="124"/>
      <c r="AK57" s="60"/>
      <c r="AL57" s="120"/>
      <c r="AM57" s="121"/>
      <c r="AN57" s="119"/>
      <c r="AO57" s="715"/>
      <c r="AP57" s="716"/>
      <c r="AQ57" s="717">
        <f t="shared" si="59"/>
        <v>0</v>
      </c>
      <c r="AR57" s="718"/>
      <c r="AS57" s="719">
        <f t="shared" si="60"/>
        <v>0</v>
      </c>
      <c r="AT57" s="720">
        <f t="shared" si="61"/>
        <v>0</v>
      </c>
      <c r="AU57" s="720">
        <f t="shared" si="62"/>
        <v>0</v>
      </c>
      <c r="AV57" s="124"/>
    </row>
    <row r="58" spans="1:48" s="61" customFormat="1" ht="24.75" thickBot="1">
      <c r="A58" s="97"/>
      <c r="B58" s="122"/>
      <c r="C58" s="742"/>
      <c r="D58" s="123"/>
      <c r="E58" s="721"/>
      <c r="F58" s="722"/>
      <c r="G58" s="723">
        <f t="shared" si="47"/>
        <v>0</v>
      </c>
      <c r="H58" s="724"/>
      <c r="I58" s="725">
        <f t="shared" si="48"/>
        <v>0</v>
      </c>
      <c r="J58" s="726">
        <f t="shared" si="49"/>
        <v>0</v>
      </c>
      <c r="K58" s="726">
        <f t="shared" si="50"/>
        <v>0</v>
      </c>
      <c r="L58" s="125"/>
      <c r="M58" s="60"/>
      <c r="N58" s="122"/>
      <c r="O58" s="742"/>
      <c r="P58" s="123"/>
      <c r="Q58" s="721"/>
      <c r="R58" s="722"/>
      <c r="S58" s="723">
        <f t="shared" si="51"/>
        <v>0</v>
      </c>
      <c r="T58" s="724"/>
      <c r="U58" s="725">
        <f t="shared" si="52"/>
        <v>0</v>
      </c>
      <c r="V58" s="726">
        <f t="shared" si="53"/>
        <v>0</v>
      </c>
      <c r="W58" s="726">
        <f t="shared" si="54"/>
        <v>0</v>
      </c>
      <c r="X58" s="125"/>
      <c r="Y58" s="60"/>
      <c r="Z58" s="122"/>
      <c r="AA58" s="742"/>
      <c r="AB58" s="123"/>
      <c r="AC58" s="721"/>
      <c r="AD58" s="722"/>
      <c r="AE58" s="723">
        <f t="shared" si="55"/>
        <v>0</v>
      </c>
      <c r="AF58" s="724"/>
      <c r="AG58" s="725">
        <f t="shared" si="56"/>
        <v>0</v>
      </c>
      <c r="AH58" s="726">
        <f t="shared" si="57"/>
        <v>0</v>
      </c>
      <c r="AI58" s="726">
        <f t="shared" si="58"/>
        <v>0</v>
      </c>
      <c r="AJ58" s="125"/>
      <c r="AK58" s="60"/>
      <c r="AL58" s="122"/>
      <c r="AM58" s="742"/>
      <c r="AN58" s="123"/>
      <c r="AO58" s="721"/>
      <c r="AP58" s="722"/>
      <c r="AQ58" s="723">
        <f t="shared" si="59"/>
        <v>0</v>
      </c>
      <c r="AR58" s="724"/>
      <c r="AS58" s="725">
        <f t="shared" si="60"/>
        <v>0</v>
      </c>
      <c r="AT58" s="726">
        <f t="shared" si="61"/>
        <v>0</v>
      </c>
      <c r="AU58" s="726">
        <f t="shared" si="62"/>
        <v>0</v>
      </c>
      <c r="AV58" s="125"/>
    </row>
    <row r="59" spans="1:48" s="61" customFormat="1" ht="25.5" thickTop="1" thickBot="1">
      <c r="A59" s="97"/>
      <c r="B59" s="1901" t="s">
        <v>366</v>
      </c>
      <c r="C59" s="1902"/>
      <c r="D59" s="1902"/>
      <c r="E59" s="1902"/>
      <c r="F59" s="727"/>
      <c r="G59" s="727">
        <f>SUM(G49:G58)</f>
        <v>0</v>
      </c>
      <c r="H59" s="728"/>
      <c r="I59" s="728">
        <f>SUM(I49:I58)</f>
        <v>0</v>
      </c>
      <c r="J59" s="729"/>
      <c r="K59" s="729">
        <f>SUM(K49:K58)</f>
        <v>0</v>
      </c>
      <c r="L59" s="54"/>
      <c r="M59" s="60"/>
      <c r="N59" s="1901" t="s">
        <v>366</v>
      </c>
      <c r="O59" s="1902"/>
      <c r="P59" s="1902"/>
      <c r="Q59" s="1902"/>
      <c r="R59" s="727"/>
      <c r="S59" s="727">
        <f>SUM(S49:S58)</f>
        <v>0</v>
      </c>
      <c r="T59" s="728"/>
      <c r="U59" s="728">
        <f>SUM(U49:U58)</f>
        <v>0</v>
      </c>
      <c r="V59" s="729"/>
      <c r="W59" s="729">
        <f>SUM(W49:W58)</f>
        <v>0</v>
      </c>
      <c r="X59" s="54"/>
      <c r="Y59" s="60"/>
      <c r="Z59" s="1901" t="s">
        <v>366</v>
      </c>
      <c r="AA59" s="1902"/>
      <c r="AB59" s="1902"/>
      <c r="AC59" s="1902"/>
      <c r="AD59" s="727"/>
      <c r="AE59" s="727">
        <f>SUM(AE49:AE58)</f>
        <v>0</v>
      </c>
      <c r="AF59" s="728"/>
      <c r="AG59" s="728">
        <f>SUM(AG49:AG58)</f>
        <v>0</v>
      </c>
      <c r="AH59" s="729"/>
      <c r="AI59" s="729">
        <f>SUM(AI49:AI58)</f>
        <v>0</v>
      </c>
      <c r="AJ59" s="54"/>
      <c r="AK59" s="60"/>
      <c r="AL59" s="1901" t="s">
        <v>366</v>
      </c>
      <c r="AM59" s="1902"/>
      <c r="AN59" s="1902"/>
      <c r="AO59" s="1902"/>
      <c r="AP59" s="727"/>
      <c r="AQ59" s="727">
        <f>SUM(AQ49:AQ58)</f>
        <v>0</v>
      </c>
      <c r="AR59" s="728"/>
      <c r="AS59" s="728">
        <f>SUM(AS49:AS58)</f>
        <v>0</v>
      </c>
      <c r="AT59" s="729"/>
      <c r="AU59" s="729">
        <f>SUM(AU49:AU58)</f>
        <v>0</v>
      </c>
      <c r="AV59" s="54"/>
    </row>
    <row r="60" spans="1:48" s="61" customFormat="1">
      <c r="A60" s="97"/>
      <c r="B60" s="117"/>
      <c r="C60" s="118"/>
      <c r="D60" s="119"/>
      <c r="E60" s="715"/>
      <c r="F60" s="716"/>
      <c r="G60" s="717">
        <f t="shared" ref="G60:G69" si="63">INT(E60*F60)</f>
        <v>0</v>
      </c>
      <c r="H60" s="718"/>
      <c r="I60" s="719">
        <f t="shared" ref="I60:I69" si="64">INT(E60*H60)</f>
        <v>0</v>
      </c>
      <c r="J60" s="720">
        <f t="shared" ref="J60:J69" si="65">F60-H60</f>
        <v>0</v>
      </c>
      <c r="K60" s="720">
        <f t="shared" ref="K60:K69" si="66">G60-I60</f>
        <v>0</v>
      </c>
      <c r="L60" s="124"/>
      <c r="M60" s="60"/>
      <c r="N60" s="117"/>
      <c r="O60" s="118"/>
      <c r="P60" s="119"/>
      <c r="Q60" s="715"/>
      <c r="R60" s="716"/>
      <c r="S60" s="717">
        <f t="shared" ref="S60:S69" si="67">INT(Q60*R60)</f>
        <v>0</v>
      </c>
      <c r="T60" s="718"/>
      <c r="U60" s="719">
        <f t="shared" ref="U60:U69" si="68">INT(Q60*T60)</f>
        <v>0</v>
      </c>
      <c r="V60" s="720">
        <f t="shared" ref="V60:V69" si="69">R60-T60</f>
        <v>0</v>
      </c>
      <c r="W60" s="720">
        <f t="shared" ref="W60:W69" si="70">S60-U60</f>
        <v>0</v>
      </c>
      <c r="X60" s="124"/>
      <c r="Y60" s="60"/>
      <c r="Z60" s="117"/>
      <c r="AA60" s="118"/>
      <c r="AB60" s="119"/>
      <c r="AC60" s="715"/>
      <c r="AD60" s="716"/>
      <c r="AE60" s="717">
        <f t="shared" ref="AE60:AE69" si="71">INT(AC60*AD60)</f>
        <v>0</v>
      </c>
      <c r="AF60" s="718"/>
      <c r="AG60" s="719">
        <f t="shared" ref="AG60:AG69" si="72">INT(AC60*AF60)</f>
        <v>0</v>
      </c>
      <c r="AH60" s="720">
        <f t="shared" ref="AH60:AH69" si="73">AD60-AF60</f>
        <v>0</v>
      </c>
      <c r="AI60" s="720">
        <f t="shared" ref="AI60:AI69" si="74">AE60-AG60</f>
        <v>0</v>
      </c>
      <c r="AJ60" s="124"/>
      <c r="AK60" s="60"/>
      <c r="AL60" s="117"/>
      <c r="AM60" s="118"/>
      <c r="AN60" s="119"/>
      <c r="AO60" s="715"/>
      <c r="AP60" s="716"/>
      <c r="AQ60" s="717">
        <f t="shared" ref="AQ60:AQ69" si="75">INT(AO60*AP60)</f>
        <v>0</v>
      </c>
      <c r="AR60" s="718"/>
      <c r="AS60" s="719">
        <f t="shared" ref="AS60:AS69" si="76">INT(AO60*AR60)</f>
        <v>0</v>
      </c>
      <c r="AT60" s="720">
        <f t="shared" ref="AT60:AT69" si="77">AP60-AR60</f>
        <v>0</v>
      </c>
      <c r="AU60" s="720">
        <f t="shared" ref="AU60:AU69" si="78">AQ60-AS60</f>
        <v>0</v>
      </c>
      <c r="AV60" s="124"/>
    </row>
    <row r="61" spans="1:48" s="61" customFormat="1">
      <c r="A61" s="97"/>
      <c r="B61" s="120"/>
      <c r="C61" s="121"/>
      <c r="D61" s="119"/>
      <c r="E61" s="715"/>
      <c r="F61" s="716"/>
      <c r="G61" s="717">
        <f t="shared" si="63"/>
        <v>0</v>
      </c>
      <c r="H61" s="718"/>
      <c r="I61" s="719">
        <f t="shared" si="64"/>
        <v>0</v>
      </c>
      <c r="J61" s="720">
        <f t="shared" si="65"/>
        <v>0</v>
      </c>
      <c r="K61" s="720">
        <f t="shared" si="66"/>
        <v>0</v>
      </c>
      <c r="L61" s="124"/>
      <c r="M61" s="60"/>
      <c r="N61" s="120"/>
      <c r="O61" s="121"/>
      <c r="P61" s="119"/>
      <c r="Q61" s="715"/>
      <c r="R61" s="716"/>
      <c r="S61" s="717">
        <f t="shared" si="67"/>
        <v>0</v>
      </c>
      <c r="T61" s="718"/>
      <c r="U61" s="719">
        <f t="shared" si="68"/>
        <v>0</v>
      </c>
      <c r="V61" s="720">
        <f t="shared" si="69"/>
        <v>0</v>
      </c>
      <c r="W61" s="720">
        <f t="shared" si="70"/>
        <v>0</v>
      </c>
      <c r="X61" s="124"/>
      <c r="Y61" s="60"/>
      <c r="Z61" s="120"/>
      <c r="AA61" s="121"/>
      <c r="AB61" s="119"/>
      <c r="AC61" s="715"/>
      <c r="AD61" s="716"/>
      <c r="AE61" s="717">
        <f t="shared" si="71"/>
        <v>0</v>
      </c>
      <c r="AF61" s="718"/>
      <c r="AG61" s="719">
        <f t="shared" si="72"/>
        <v>0</v>
      </c>
      <c r="AH61" s="720">
        <f t="shared" si="73"/>
        <v>0</v>
      </c>
      <c r="AI61" s="720">
        <f t="shared" si="74"/>
        <v>0</v>
      </c>
      <c r="AJ61" s="124"/>
      <c r="AK61" s="60"/>
      <c r="AL61" s="120"/>
      <c r="AM61" s="121"/>
      <c r="AN61" s="119"/>
      <c r="AO61" s="715"/>
      <c r="AP61" s="716"/>
      <c r="AQ61" s="717">
        <f t="shared" si="75"/>
        <v>0</v>
      </c>
      <c r="AR61" s="718"/>
      <c r="AS61" s="719">
        <f t="shared" si="76"/>
        <v>0</v>
      </c>
      <c r="AT61" s="720">
        <f t="shared" si="77"/>
        <v>0</v>
      </c>
      <c r="AU61" s="720">
        <f t="shared" si="78"/>
        <v>0</v>
      </c>
      <c r="AV61" s="124"/>
    </row>
    <row r="62" spans="1:48" s="61" customFormat="1">
      <c r="A62" s="97"/>
      <c r="B62" s="120"/>
      <c r="C62" s="121"/>
      <c r="D62" s="119"/>
      <c r="E62" s="715"/>
      <c r="F62" s="716"/>
      <c r="G62" s="717">
        <f t="shared" si="63"/>
        <v>0</v>
      </c>
      <c r="H62" s="718"/>
      <c r="I62" s="719">
        <f t="shared" si="64"/>
        <v>0</v>
      </c>
      <c r="J62" s="720">
        <f t="shared" si="65"/>
        <v>0</v>
      </c>
      <c r="K62" s="720">
        <f t="shared" si="66"/>
        <v>0</v>
      </c>
      <c r="L62" s="124"/>
      <c r="M62" s="60"/>
      <c r="N62" s="120"/>
      <c r="O62" s="121"/>
      <c r="P62" s="119"/>
      <c r="Q62" s="715"/>
      <c r="R62" s="716"/>
      <c r="S62" s="717">
        <f t="shared" si="67"/>
        <v>0</v>
      </c>
      <c r="T62" s="718"/>
      <c r="U62" s="719">
        <f t="shared" si="68"/>
        <v>0</v>
      </c>
      <c r="V62" s="720">
        <f t="shared" si="69"/>
        <v>0</v>
      </c>
      <c r="W62" s="720">
        <f t="shared" si="70"/>
        <v>0</v>
      </c>
      <c r="X62" s="124"/>
      <c r="Y62" s="60"/>
      <c r="Z62" s="120"/>
      <c r="AA62" s="121"/>
      <c r="AB62" s="119"/>
      <c r="AC62" s="715"/>
      <c r="AD62" s="716"/>
      <c r="AE62" s="717">
        <f t="shared" si="71"/>
        <v>0</v>
      </c>
      <c r="AF62" s="718"/>
      <c r="AG62" s="719">
        <f t="shared" si="72"/>
        <v>0</v>
      </c>
      <c r="AH62" s="720">
        <f t="shared" si="73"/>
        <v>0</v>
      </c>
      <c r="AI62" s="720">
        <f t="shared" si="74"/>
        <v>0</v>
      </c>
      <c r="AJ62" s="124"/>
      <c r="AK62" s="60"/>
      <c r="AL62" s="120"/>
      <c r="AM62" s="121"/>
      <c r="AN62" s="119"/>
      <c r="AO62" s="715"/>
      <c r="AP62" s="716"/>
      <c r="AQ62" s="717">
        <f t="shared" si="75"/>
        <v>0</v>
      </c>
      <c r="AR62" s="718"/>
      <c r="AS62" s="719">
        <f t="shared" si="76"/>
        <v>0</v>
      </c>
      <c r="AT62" s="720">
        <f t="shared" si="77"/>
        <v>0</v>
      </c>
      <c r="AU62" s="720">
        <f t="shared" si="78"/>
        <v>0</v>
      </c>
      <c r="AV62" s="124"/>
    </row>
    <row r="63" spans="1:48" s="61" customFormat="1">
      <c r="A63" s="97"/>
      <c r="B63" s="120"/>
      <c r="C63" s="121"/>
      <c r="D63" s="119"/>
      <c r="E63" s="715"/>
      <c r="F63" s="716"/>
      <c r="G63" s="717">
        <f t="shared" si="63"/>
        <v>0</v>
      </c>
      <c r="H63" s="718"/>
      <c r="I63" s="719">
        <f t="shared" si="64"/>
        <v>0</v>
      </c>
      <c r="J63" s="720">
        <f t="shared" si="65"/>
        <v>0</v>
      </c>
      <c r="K63" s="720">
        <f t="shared" si="66"/>
        <v>0</v>
      </c>
      <c r="L63" s="124"/>
      <c r="M63" s="60"/>
      <c r="N63" s="120"/>
      <c r="O63" s="121"/>
      <c r="P63" s="119"/>
      <c r="Q63" s="715"/>
      <c r="R63" s="716"/>
      <c r="S63" s="717">
        <f t="shared" si="67"/>
        <v>0</v>
      </c>
      <c r="T63" s="718"/>
      <c r="U63" s="719">
        <f t="shared" si="68"/>
        <v>0</v>
      </c>
      <c r="V63" s="720">
        <f t="shared" si="69"/>
        <v>0</v>
      </c>
      <c r="W63" s="720">
        <f t="shared" si="70"/>
        <v>0</v>
      </c>
      <c r="X63" s="124"/>
      <c r="Y63" s="60"/>
      <c r="Z63" s="120"/>
      <c r="AA63" s="121"/>
      <c r="AB63" s="119"/>
      <c r="AC63" s="715"/>
      <c r="AD63" s="716"/>
      <c r="AE63" s="717">
        <f t="shared" si="71"/>
        <v>0</v>
      </c>
      <c r="AF63" s="718"/>
      <c r="AG63" s="719">
        <f t="shared" si="72"/>
        <v>0</v>
      </c>
      <c r="AH63" s="720">
        <f t="shared" si="73"/>
        <v>0</v>
      </c>
      <c r="AI63" s="720">
        <f t="shared" si="74"/>
        <v>0</v>
      </c>
      <c r="AJ63" s="124"/>
      <c r="AK63" s="60"/>
      <c r="AL63" s="120"/>
      <c r="AM63" s="121"/>
      <c r="AN63" s="119"/>
      <c r="AO63" s="715"/>
      <c r="AP63" s="716"/>
      <c r="AQ63" s="717">
        <f t="shared" si="75"/>
        <v>0</v>
      </c>
      <c r="AR63" s="718"/>
      <c r="AS63" s="719">
        <f t="shared" si="76"/>
        <v>0</v>
      </c>
      <c r="AT63" s="720">
        <f t="shared" si="77"/>
        <v>0</v>
      </c>
      <c r="AU63" s="720">
        <f t="shared" si="78"/>
        <v>0</v>
      </c>
      <c r="AV63" s="124"/>
    </row>
    <row r="64" spans="1:48" s="61" customFormat="1">
      <c r="A64" s="97"/>
      <c r="B64" s="120"/>
      <c r="C64" s="121"/>
      <c r="D64" s="119"/>
      <c r="E64" s="715"/>
      <c r="F64" s="716"/>
      <c r="G64" s="717">
        <f t="shared" si="63"/>
        <v>0</v>
      </c>
      <c r="H64" s="718"/>
      <c r="I64" s="719">
        <f t="shared" si="64"/>
        <v>0</v>
      </c>
      <c r="J64" s="720">
        <f t="shared" si="65"/>
        <v>0</v>
      </c>
      <c r="K64" s="720">
        <f t="shared" si="66"/>
        <v>0</v>
      </c>
      <c r="L64" s="124"/>
      <c r="M64" s="60"/>
      <c r="N64" s="120"/>
      <c r="O64" s="121"/>
      <c r="P64" s="119"/>
      <c r="Q64" s="715"/>
      <c r="R64" s="716"/>
      <c r="S64" s="717">
        <f t="shared" si="67"/>
        <v>0</v>
      </c>
      <c r="T64" s="718"/>
      <c r="U64" s="719">
        <f t="shared" si="68"/>
        <v>0</v>
      </c>
      <c r="V64" s="720">
        <f t="shared" si="69"/>
        <v>0</v>
      </c>
      <c r="W64" s="720">
        <f t="shared" si="70"/>
        <v>0</v>
      </c>
      <c r="X64" s="124"/>
      <c r="Y64" s="60"/>
      <c r="Z64" s="120"/>
      <c r="AA64" s="121"/>
      <c r="AB64" s="119"/>
      <c r="AC64" s="715"/>
      <c r="AD64" s="716"/>
      <c r="AE64" s="717">
        <f t="shared" si="71"/>
        <v>0</v>
      </c>
      <c r="AF64" s="718"/>
      <c r="AG64" s="719">
        <f t="shared" si="72"/>
        <v>0</v>
      </c>
      <c r="AH64" s="720">
        <f t="shared" si="73"/>
        <v>0</v>
      </c>
      <c r="AI64" s="720">
        <f t="shared" si="74"/>
        <v>0</v>
      </c>
      <c r="AJ64" s="124"/>
      <c r="AK64" s="60"/>
      <c r="AL64" s="120"/>
      <c r="AM64" s="121"/>
      <c r="AN64" s="119"/>
      <c r="AO64" s="715"/>
      <c r="AP64" s="716"/>
      <c r="AQ64" s="717">
        <f t="shared" si="75"/>
        <v>0</v>
      </c>
      <c r="AR64" s="718"/>
      <c r="AS64" s="719">
        <f t="shared" si="76"/>
        <v>0</v>
      </c>
      <c r="AT64" s="720">
        <f t="shared" si="77"/>
        <v>0</v>
      </c>
      <c r="AU64" s="720">
        <f t="shared" si="78"/>
        <v>0</v>
      </c>
      <c r="AV64" s="124"/>
    </row>
    <row r="65" spans="1:48" s="61" customFormat="1">
      <c r="A65" s="97"/>
      <c r="B65" s="120"/>
      <c r="C65" s="121"/>
      <c r="D65" s="119"/>
      <c r="E65" s="715"/>
      <c r="F65" s="716"/>
      <c r="G65" s="717">
        <f t="shared" si="63"/>
        <v>0</v>
      </c>
      <c r="H65" s="718"/>
      <c r="I65" s="719">
        <f t="shared" si="64"/>
        <v>0</v>
      </c>
      <c r="J65" s="720">
        <f t="shared" si="65"/>
        <v>0</v>
      </c>
      <c r="K65" s="720">
        <f t="shared" si="66"/>
        <v>0</v>
      </c>
      <c r="L65" s="124"/>
      <c r="M65" s="60"/>
      <c r="N65" s="120"/>
      <c r="O65" s="121"/>
      <c r="P65" s="119"/>
      <c r="Q65" s="715"/>
      <c r="R65" s="716"/>
      <c r="S65" s="717">
        <f t="shared" si="67"/>
        <v>0</v>
      </c>
      <c r="T65" s="718"/>
      <c r="U65" s="719">
        <f t="shared" si="68"/>
        <v>0</v>
      </c>
      <c r="V65" s="720">
        <f t="shared" si="69"/>
        <v>0</v>
      </c>
      <c r="W65" s="720">
        <f t="shared" si="70"/>
        <v>0</v>
      </c>
      <c r="X65" s="124"/>
      <c r="Y65" s="60"/>
      <c r="Z65" s="120"/>
      <c r="AA65" s="121"/>
      <c r="AB65" s="119"/>
      <c r="AC65" s="715"/>
      <c r="AD65" s="716"/>
      <c r="AE65" s="717">
        <f t="shared" si="71"/>
        <v>0</v>
      </c>
      <c r="AF65" s="718"/>
      <c r="AG65" s="719">
        <f t="shared" si="72"/>
        <v>0</v>
      </c>
      <c r="AH65" s="720">
        <f t="shared" si="73"/>
        <v>0</v>
      </c>
      <c r="AI65" s="720">
        <f t="shared" si="74"/>
        <v>0</v>
      </c>
      <c r="AJ65" s="124"/>
      <c r="AK65" s="60"/>
      <c r="AL65" s="120"/>
      <c r="AM65" s="121"/>
      <c r="AN65" s="119"/>
      <c r="AO65" s="715"/>
      <c r="AP65" s="716"/>
      <c r="AQ65" s="717">
        <f t="shared" si="75"/>
        <v>0</v>
      </c>
      <c r="AR65" s="718"/>
      <c r="AS65" s="719">
        <f t="shared" si="76"/>
        <v>0</v>
      </c>
      <c r="AT65" s="720">
        <f t="shared" si="77"/>
        <v>0</v>
      </c>
      <c r="AU65" s="720">
        <f t="shared" si="78"/>
        <v>0</v>
      </c>
      <c r="AV65" s="124"/>
    </row>
    <row r="66" spans="1:48" s="61" customFormat="1">
      <c r="A66" s="97"/>
      <c r="B66" s="120"/>
      <c r="C66" s="121"/>
      <c r="D66" s="119"/>
      <c r="E66" s="715"/>
      <c r="F66" s="716"/>
      <c r="G66" s="717">
        <f t="shared" si="63"/>
        <v>0</v>
      </c>
      <c r="H66" s="718"/>
      <c r="I66" s="719">
        <f t="shared" si="64"/>
        <v>0</v>
      </c>
      <c r="J66" s="720">
        <f t="shared" si="65"/>
        <v>0</v>
      </c>
      <c r="K66" s="720">
        <f t="shared" si="66"/>
        <v>0</v>
      </c>
      <c r="L66" s="124"/>
      <c r="M66" s="60"/>
      <c r="N66" s="120"/>
      <c r="O66" s="121"/>
      <c r="P66" s="119"/>
      <c r="Q66" s="715"/>
      <c r="R66" s="716"/>
      <c r="S66" s="717">
        <f t="shared" si="67"/>
        <v>0</v>
      </c>
      <c r="T66" s="718"/>
      <c r="U66" s="719">
        <f t="shared" si="68"/>
        <v>0</v>
      </c>
      <c r="V66" s="720">
        <f t="shared" si="69"/>
        <v>0</v>
      </c>
      <c r="W66" s="720">
        <f t="shared" si="70"/>
        <v>0</v>
      </c>
      <c r="X66" s="124"/>
      <c r="Y66" s="60"/>
      <c r="Z66" s="120"/>
      <c r="AA66" s="121"/>
      <c r="AB66" s="119"/>
      <c r="AC66" s="715"/>
      <c r="AD66" s="716"/>
      <c r="AE66" s="717">
        <f t="shared" si="71"/>
        <v>0</v>
      </c>
      <c r="AF66" s="718"/>
      <c r="AG66" s="719">
        <f t="shared" si="72"/>
        <v>0</v>
      </c>
      <c r="AH66" s="720">
        <f t="shared" si="73"/>
        <v>0</v>
      </c>
      <c r="AI66" s="720">
        <f t="shared" si="74"/>
        <v>0</v>
      </c>
      <c r="AJ66" s="124"/>
      <c r="AK66" s="60"/>
      <c r="AL66" s="120"/>
      <c r="AM66" s="121"/>
      <c r="AN66" s="119"/>
      <c r="AO66" s="715"/>
      <c r="AP66" s="716"/>
      <c r="AQ66" s="717">
        <f t="shared" si="75"/>
        <v>0</v>
      </c>
      <c r="AR66" s="718"/>
      <c r="AS66" s="719">
        <f t="shared" si="76"/>
        <v>0</v>
      </c>
      <c r="AT66" s="720">
        <f t="shared" si="77"/>
        <v>0</v>
      </c>
      <c r="AU66" s="720">
        <f t="shared" si="78"/>
        <v>0</v>
      </c>
      <c r="AV66" s="124"/>
    </row>
    <row r="67" spans="1:48" s="61" customFormat="1">
      <c r="A67" s="97"/>
      <c r="B67" s="120"/>
      <c r="C67" s="121"/>
      <c r="D67" s="119"/>
      <c r="E67" s="715"/>
      <c r="F67" s="716"/>
      <c r="G67" s="717">
        <f t="shared" si="63"/>
        <v>0</v>
      </c>
      <c r="H67" s="718"/>
      <c r="I67" s="719">
        <f t="shared" si="64"/>
        <v>0</v>
      </c>
      <c r="J67" s="720">
        <f t="shared" si="65"/>
        <v>0</v>
      </c>
      <c r="K67" s="720">
        <f t="shared" si="66"/>
        <v>0</v>
      </c>
      <c r="L67" s="124"/>
      <c r="M67" s="60"/>
      <c r="N67" s="120"/>
      <c r="O67" s="121"/>
      <c r="P67" s="119"/>
      <c r="Q67" s="715"/>
      <c r="R67" s="716"/>
      <c r="S67" s="717">
        <f t="shared" si="67"/>
        <v>0</v>
      </c>
      <c r="T67" s="718"/>
      <c r="U67" s="719">
        <f t="shared" si="68"/>
        <v>0</v>
      </c>
      <c r="V67" s="720">
        <f t="shared" si="69"/>
        <v>0</v>
      </c>
      <c r="W67" s="720">
        <f t="shared" si="70"/>
        <v>0</v>
      </c>
      <c r="X67" s="124"/>
      <c r="Y67" s="60"/>
      <c r="Z67" s="120"/>
      <c r="AA67" s="121"/>
      <c r="AB67" s="119"/>
      <c r="AC67" s="715"/>
      <c r="AD67" s="716"/>
      <c r="AE67" s="717">
        <f t="shared" si="71"/>
        <v>0</v>
      </c>
      <c r="AF67" s="718"/>
      <c r="AG67" s="719">
        <f t="shared" si="72"/>
        <v>0</v>
      </c>
      <c r="AH67" s="720">
        <f t="shared" si="73"/>
        <v>0</v>
      </c>
      <c r="AI67" s="720">
        <f t="shared" si="74"/>
        <v>0</v>
      </c>
      <c r="AJ67" s="124"/>
      <c r="AK67" s="60"/>
      <c r="AL67" s="120"/>
      <c r="AM67" s="121"/>
      <c r="AN67" s="119"/>
      <c r="AO67" s="715"/>
      <c r="AP67" s="716"/>
      <c r="AQ67" s="717">
        <f t="shared" si="75"/>
        <v>0</v>
      </c>
      <c r="AR67" s="718"/>
      <c r="AS67" s="719">
        <f t="shared" si="76"/>
        <v>0</v>
      </c>
      <c r="AT67" s="720">
        <f t="shared" si="77"/>
        <v>0</v>
      </c>
      <c r="AU67" s="720">
        <f t="shared" si="78"/>
        <v>0</v>
      </c>
      <c r="AV67" s="124"/>
    </row>
    <row r="68" spans="1:48" s="61" customFormat="1">
      <c r="A68" s="97"/>
      <c r="B68" s="120"/>
      <c r="C68" s="121"/>
      <c r="D68" s="119"/>
      <c r="E68" s="715"/>
      <c r="F68" s="716"/>
      <c r="G68" s="717">
        <f t="shared" si="63"/>
        <v>0</v>
      </c>
      <c r="H68" s="718"/>
      <c r="I68" s="719">
        <f t="shared" si="64"/>
        <v>0</v>
      </c>
      <c r="J68" s="720">
        <f t="shared" si="65"/>
        <v>0</v>
      </c>
      <c r="K68" s="720">
        <f t="shared" si="66"/>
        <v>0</v>
      </c>
      <c r="L68" s="124"/>
      <c r="M68" s="60"/>
      <c r="N68" s="120"/>
      <c r="O68" s="121"/>
      <c r="P68" s="119"/>
      <c r="Q68" s="715"/>
      <c r="R68" s="716"/>
      <c r="S68" s="717">
        <f t="shared" si="67"/>
        <v>0</v>
      </c>
      <c r="T68" s="718"/>
      <c r="U68" s="719">
        <f t="shared" si="68"/>
        <v>0</v>
      </c>
      <c r="V68" s="720">
        <f t="shared" si="69"/>
        <v>0</v>
      </c>
      <c r="W68" s="720">
        <f t="shared" si="70"/>
        <v>0</v>
      </c>
      <c r="X68" s="124"/>
      <c r="Y68" s="60"/>
      <c r="Z68" s="120"/>
      <c r="AA68" s="121"/>
      <c r="AB68" s="119"/>
      <c r="AC68" s="715"/>
      <c r="AD68" s="716"/>
      <c r="AE68" s="717">
        <f t="shared" si="71"/>
        <v>0</v>
      </c>
      <c r="AF68" s="718"/>
      <c r="AG68" s="719">
        <f t="shared" si="72"/>
        <v>0</v>
      </c>
      <c r="AH68" s="720">
        <f t="shared" si="73"/>
        <v>0</v>
      </c>
      <c r="AI68" s="720">
        <f t="shared" si="74"/>
        <v>0</v>
      </c>
      <c r="AJ68" s="124"/>
      <c r="AK68" s="60"/>
      <c r="AL68" s="120"/>
      <c r="AM68" s="121"/>
      <c r="AN68" s="119"/>
      <c r="AO68" s="715"/>
      <c r="AP68" s="716"/>
      <c r="AQ68" s="717">
        <f t="shared" si="75"/>
        <v>0</v>
      </c>
      <c r="AR68" s="718"/>
      <c r="AS68" s="719">
        <f t="shared" si="76"/>
        <v>0</v>
      </c>
      <c r="AT68" s="720">
        <f t="shared" si="77"/>
        <v>0</v>
      </c>
      <c r="AU68" s="720">
        <f t="shared" si="78"/>
        <v>0</v>
      </c>
      <c r="AV68" s="124"/>
    </row>
    <row r="69" spans="1:48" s="61" customFormat="1" ht="24.75" thickBot="1">
      <c r="A69" s="97"/>
      <c r="B69" s="122"/>
      <c r="C69" s="742"/>
      <c r="D69" s="123"/>
      <c r="E69" s="721"/>
      <c r="F69" s="722"/>
      <c r="G69" s="723">
        <f t="shared" si="63"/>
        <v>0</v>
      </c>
      <c r="H69" s="724"/>
      <c r="I69" s="725">
        <f t="shared" si="64"/>
        <v>0</v>
      </c>
      <c r="J69" s="726">
        <f t="shared" si="65"/>
        <v>0</v>
      </c>
      <c r="K69" s="726">
        <f t="shared" si="66"/>
        <v>0</v>
      </c>
      <c r="L69" s="125"/>
      <c r="M69" s="60"/>
      <c r="N69" s="122"/>
      <c r="O69" s="742"/>
      <c r="P69" s="123"/>
      <c r="Q69" s="721"/>
      <c r="R69" s="722"/>
      <c r="S69" s="723">
        <f t="shared" si="67"/>
        <v>0</v>
      </c>
      <c r="T69" s="724"/>
      <c r="U69" s="725">
        <f t="shared" si="68"/>
        <v>0</v>
      </c>
      <c r="V69" s="726">
        <f t="shared" si="69"/>
        <v>0</v>
      </c>
      <c r="W69" s="726">
        <f t="shared" si="70"/>
        <v>0</v>
      </c>
      <c r="X69" s="125"/>
      <c r="Y69" s="60"/>
      <c r="Z69" s="122"/>
      <c r="AA69" s="742"/>
      <c r="AB69" s="123"/>
      <c r="AC69" s="721"/>
      <c r="AD69" s="722"/>
      <c r="AE69" s="723">
        <f t="shared" si="71"/>
        <v>0</v>
      </c>
      <c r="AF69" s="724"/>
      <c r="AG69" s="725">
        <f t="shared" si="72"/>
        <v>0</v>
      </c>
      <c r="AH69" s="726">
        <f t="shared" si="73"/>
        <v>0</v>
      </c>
      <c r="AI69" s="726">
        <f t="shared" si="74"/>
        <v>0</v>
      </c>
      <c r="AJ69" s="125"/>
      <c r="AK69" s="60"/>
      <c r="AL69" s="122"/>
      <c r="AM69" s="742"/>
      <c r="AN69" s="123"/>
      <c r="AO69" s="721"/>
      <c r="AP69" s="722"/>
      <c r="AQ69" s="723">
        <f t="shared" si="75"/>
        <v>0</v>
      </c>
      <c r="AR69" s="724"/>
      <c r="AS69" s="725">
        <f t="shared" si="76"/>
        <v>0</v>
      </c>
      <c r="AT69" s="726">
        <f t="shared" si="77"/>
        <v>0</v>
      </c>
      <c r="AU69" s="726">
        <f t="shared" si="78"/>
        <v>0</v>
      </c>
      <c r="AV69" s="125"/>
    </row>
    <row r="70" spans="1:48" s="61" customFormat="1" ht="25.5" thickTop="1" thickBot="1">
      <c r="A70" s="97"/>
      <c r="B70" s="1901" t="s">
        <v>367</v>
      </c>
      <c r="C70" s="1902"/>
      <c r="D70" s="1902"/>
      <c r="E70" s="1902"/>
      <c r="F70" s="727"/>
      <c r="G70" s="727">
        <f>SUM(G60:G69)</f>
        <v>0</v>
      </c>
      <c r="H70" s="728"/>
      <c r="I70" s="728">
        <f>SUM(I60:I69)</f>
        <v>0</v>
      </c>
      <c r="J70" s="729"/>
      <c r="K70" s="729">
        <f>SUM(K60:K69)</f>
        <v>0</v>
      </c>
      <c r="L70" s="54"/>
      <c r="M70" s="60"/>
      <c r="N70" s="1901" t="s">
        <v>367</v>
      </c>
      <c r="O70" s="1902"/>
      <c r="P70" s="1902"/>
      <c r="Q70" s="1902"/>
      <c r="R70" s="727"/>
      <c r="S70" s="727">
        <f>SUM(S60:S69)</f>
        <v>0</v>
      </c>
      <c r="T70" s="728"/>
      <c r="U70" s="728">
        <f>SUM(U60:U69)</f>
        <v>0</v>
      </c>
      <c r="V70" s="729"/>
      <c r="W70" s="729">
        <f>SUM(W60:W69)</f>
        <v>0</v>
      </c>
      <c r="X70" s="54"/>
      <c r="Y70" s="60"/>
      <c r="Z70" s="1901" t="s">
        <v>367</v>
      </c>
      <c r="AA70" s="1902"/>
      <c r="AB70" s="1902"/>
      <c r="AC70" s="1902"/>
      <c r="AD70" s="727"/>
      <c r="AE70" s="727">
        <f>SUM(AE60:AE69)</f>
        <v>0</v>
      </c>
      <c r="AF70" s="728"/>
      <c r="AG70" s="728">
        <f>SUM(AG60:AG69)</f>
        <v>0</v>
      </c>
      <c r="AH70" s="729"/>
      <c r="AI70" s="729">
        <f>SUM(AI60:AI69)</f>
        <v>0</v>
      </c>
      <c r="AJ70" s="54"/>
      <c r="AK70" s="60"/>
      <c r="AL70" s="1901" t="s">
        <v>367</v>
      </c>
      <c r="AM70" s="1902"/>
      <c r="AN70" s="1902"/>
      <c r="AO70" s="1902"/>
      <c r="AP70" s="727"/>
      <c r="AQ70" s="727">
        <f>SUM(AQ60:AQ69)</f>
        <v>0</v>
      </c>
      <c r="AR70" s="728"/>
      <c r="AS70" s="728">
        <f>SUM(AS60:AS69)</f>
        <v>0</v>
      </c>
      <c r="AT70" s="729"/>
      <c r="AU70" s="729">
        <f>SUM(AU60:AU69)</f>
        <v>0</v>
      </c>
      <c r="AV70" s="54"/>
    </row>
    <row r="71" spans="1:48" s="61" customFormat="1" ht="42.75" thickBot="1">
      <c r="A71" s="101"/>
      <c r="B71" s="1907" t="s">
        <v>310</v>
      </c>
      <c r="C71" s="1908"/>
      <c r="D71" s="1908"/>
      <c r="E71" s="1908"/>
      <c r="F71" s="730"/>
      <c r="G71" s="730">
        <f>SUM(G26,G37,G48,G59,G70)</f>
        <v>0</v>
      </c>
      <c r="H71" s="731"/>
      <c r="I71" s="731">
        <f>SUM(I26,I37,I48,I59,I70)</f>
        <v>0</v>
      </c>
      <c r="J71" s="732"/>
      <c r="K71" s="732">
        <f>SUM(K26,K37,K48,K59,K70)</f>
        <v>0</v>
      </c>
      <c r="L71" s="63"/>
      <c r="M71" s="60"/>
      <c r="N71" s="1907" t="s">
        <v>310</v>
      </c>
      <c r="O71" s="1908"/>
      <c r="P71" s="1908"/>
      <c r="Q71" s="1908"/>
      <c r="R71" s="730"/>
      <c r="S71" s="730">
        <f>SUM(S26,S37,S48,S59,S70)</f>
        <v>0</v>
      </c>
      <c r="T71" s="731"/>
      <c r="U71" s="731">
        <f>SUM(U26,U37,U48,U59,U70)</f>
        <v>0</v>
      </c>
      <c r="V71" s="732"/>
      <c r="W71" s="732">
        <f>SUM(W26,W37,W48,W59,W70)</f>
        <v>0</v>
      </c>
      <c r="X71" s="63"/>
      <c r="Y71" s="60"/>
      <c r="Z71" s="1907" t="s">
        <v>310</v>
      </c>
      <c r="AA71" s="1908"/>
      <c r="AB71" s="1908"/>
      <c r="AC71" s="1908"/>
      <c r="AD71" s="730"/>
      <c r="AE71" s="730">
        <f>SUM(AE26,AE37,AE48,AE59,AE70)</f>
        <v>0</v>
      </c>
      <c r="AF71" s="731"/>
      <c r="AG71" s="731">
        <f>SUM(AG26,AG37,AG48,AG59,AG70)</f>
        <v>0</v>
      </c>
      <c r="AH71" s="732"/>
      <c r="AI71" s="732">
        <f>SUM(AI26,AI37,AI48,AI59,AI70)</f>
        <v>0</v>
      </c>
      <c r="AJ71" s="63"/>
      <c r="AK71" s="60"/>
      <c r="AL71" s="1907" t="s">
        <v>310</v>
      </c>
      <c r="AM71" s="1908"/>
      <c r="AN71" s="1908"/>
      <c r="AO71" s="1908"/>
      <c r="AP71" s="730"/>
      <c r="AQ71" s="730">
        <f>SUM(AQ26,AQ37,AQ48,AQ59,AQ70)</f>
        <v>0</v>
      </c>
      <c r="AR71" s="731"/>
      <c r="AS71" s="731">
        <f>SUM(AS26,AS37,AS48,AS59,AS70)</f>
        <v>0</v>
      </c>
      <c r="AT71" s="732"/>
      <c r="AU71" s="732">
        <f>SUM(AU26,AU37,AU48,AU59,AU70)</f>
        <v>0</v>
      </c>
      <c r="AV71" s="63"/>
    </row>
  </sheetData>
  <sheetProtection insertRows="0" deleteRows="0"/>
  <mergeCells count="72">
    <mergeCell ref="B59:E59"/>
    <mergeCell ref="N59:Q59"/>
    <mergeCell ref="Z59:AC59"/>
    <mergeCell ref="AL59:AO59"/>
    <mergeCell ref="AH14:AI14"/>
    <mergeCell ref="AO14:AO15"/>
    <mergeCell ref="AD14:AE14"/>
    <mergeCell ref="Z13:Z15"/>
    <mergeCell ref="AB13:AB15"/>
    <mergeCell ref="AC13:AI13"/>
    <mergeCell ref="AL13:AL15"/>
    <mergeCell ref="AA13:AA15"/>
    <mergeCell ref="AM13:AM15"/>
    <mergeCell ref="AN13:AN15"/>
    <mergeCell ref="N48:Q48"/>
    <mergeCell ref="Z48:AC48"/>
    <mergeCell ref="B13:B15"/>
    <mergeCell ref="D13:D15"/>
    <mergeCell ref="E13:K13"/>
    <mergeCell ref="N13:N15"/>
    <mergeCell ref="Q13:W13"/>
    <mergeCell ref="E14:E15"/>
    <mergeCell ref="F14:G14"/>
    <mergeCell ref="C13:C15"/>
    <mergeCell ref="O13:O15"/>
    <mergeCell ref="H14:I14"/>
    <mergeCell ref="J14:K14"/>
    <mergeCell ref="P13:P15"/>
    <mergeCell ref="L13:L15"/>
    <mergeCell ref="Q14:Q15"/>
    <mergeCell ref="R14:S14"/>
    <mergeCell ref="T14:U14"/>
    <mergeCell ref="B71:E71"/>
    <mergeCell ref="N71:Q71"/>
    <mergeCell ref="Z71:AC71"/>
    <mergeCell ref="AL71:AO71"/>
    <mergeCell ref="B26:E26"/>
    <mergeCell ref="N26:Q26"/>
    <mergeCell ref="Z26:AC26"/>
    <mergeCell ref="AL26:AO26"/>
    <mergeCell ref="B37:E37"/>
    <mergeCell ref="N37:Q37"/>
    <mergeCell ref="Z37:AC37"/>
    <mergeCell ref="AL37:AO37"/>
    <mergeCell ref="B70:E70"/>
    <mergeCell ref="N70:Q70"/>
    <mergeCell ref="Z70:AC70"/>
    <mergeCell ref="B48:E48"/>
    <mergeCell ref="AL70:AO70"/>
    <mergeCell ref="AT14:AU14"/>
    <mergeCell ref="AF14:AG14"/>
    <mergeCell ref="AP14:AQ14"/>
    <mergeCell ref="AR14:AS14"/>
    <mergeCell ref="AL48:AO48"/>
    <mergeCell ref="V14:W14"/>
    <mergeCell ref="AL12:AV12"/>
    <mergeCell ref="AV13:AV15"/>
    <mergeCell ref="AJ13:AJ15"/>
    <mergeCell ref="X13:X15"/>
    <mergeCell ref="AO13:AU13"/>
    <mergeCell ref="AC14:AC15"/>
    <mergeCell ref="B12:L12"/>
    <mergeCell ref="N12:X12"/>
    <mergeCell ref="Z12:AJ12"/>
    <mergeCell ref="B9:K10"/>
    <mergeCell ref="N9:W10"/>
    <mergeCell ref="Z9:AI10"/>
    <mergeCell ref="AL9:AU10"/>
    <mergeCell ref="B7:L7"/>
    <mergeCell ref="N7:X7"/>
    <mergeCell ref="Z7:AJ7"/>
    <mergeCell ref="AL7:AV7"/>
  </mergeCells>
  <phoneticPr fontId="18"/>
  <dataValidations count="3">
    <dataValidation imeMode="disabled" allowBlank="1" showInputMessage="1" showErrorMessage="1" sqref="Q60:U69 AT16:AU70 AD71:AI71 AC38:AG47 Q49:U58 J16:K70 R48 AD70 R70 E60:I69 R59 Q38:U47 F48 Q27:U36 F59 AD48 F71:K71 V16:W70 AH16:AI70 AD59 AO60:AS69 AP71:AU71 AC27:AG36 F70 E38:I47 E27:I36 E49:I58 AC49:AG58 E16:I25 AC16:AG25 Q16:U25 R71:W71 AP70 AO38:AS47 AP48 AP59 AO27:AS36 AO49:AS58 AC60:AG69 AO16:AS25" xr:uid="{351EB4EA-7380-4AA0-B7E0-2DB4DB786474}"/>
    <dataValidation imeMode="on" allowBlank="1" showInputMessage="1" showErrorMessage="1" sqref="AJ16:AJ71 X16:X71 L16:L71 AV16:AV71" xr:uid="{AE7E4274-B323-4150-A56F-3D99A5CE12B9}"/>
    <dataValidation type="list" allowBlank="1" showInputMessage="1" sqref="AN60:AN69 P16:P25 D27:D36 D38:D47 D49:D58 P27:P36 P38:P47 P49:P58 P60:P69 D60:D69 AB16:AB25 AB27:AB36 AB38:AB47 AB49:AB58 AB60:AB69 AN16:AN25 AN27:AN36 AN38:AN47 AN49:AN58 D17:D25 D16" xr:uid="{C283AB95-80BA-45AB-9836-C07CB2647D65}">
      <formula1>"式,台,個,本,ｍ,面,ヶ所,㎡"</formula1>
    </dataValidation>
  </dataValidations>
  <printOptions horizontalCentered="1"/>
  <pageMargins left="0.51181102362204722" right="0.11811023622047245" top="0.35433070866141736" bottom="0.35433070866141736" header="0.31496062992125984" footer="0.11811023622047245"/>
  <pageSetup paperSize="9" scale="45" orientation="portrait" r:id="rId1"/>
  <headerFooter scaleWithDoc="0">
    <oddFooter>&amp;R&amp;K00-044R5中層ZEH-M_ver.1.2</oddFooter>
  </headerFooter>
  <colBreaks count="3" manualBreakCount="3">
    <brk id="12" min="5" max="71" man="1"/>
    <brk id="24" min="5" max="71" man="1"/>
    <brk id="36" min="5" max="71"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9" id="{03D0D61E-A49D-45AC-ADD8-85A1C2E8D1B7}">
            <xm:f>入力シート!$F$13="単年度事業"</xm:f>
            <x14:dxf>
              <fill>
                <patternFill>
                  <bgColor theme="0" tint="-0.499984740745262"/>
                </patternFill>
              </fill>
            </x14:dxf>
          </x14:cfRule>
          <xm:sqref>M6:AV8 M11:AV71 M9:M10 X9:Y10 AJ9:AK10 AV9:AV10</xm:sqref>
        </x14:conditionalFormatting>
        <x14:conditionalFormatting xmlns:xm="http://schemas.microsoft.com/office/excel/2006/main">
          <x14:cfRule type="expression" priority="8" id="{FACB3431-D4E0-4A01-B2C5-765EAAB2C8B0}">
            <xm:f>入力シート!$F$13="2年度事業（1年目）"</xm:f>
            <x14:dxf>
              <fill>
                <patternFill>
                  <bgColor theme="0" tint="-0.499984740745262"/>
                </patternFill>
              </fill>
            </x14:dxf>
          </x14:cfRule>
          <xm:sqref>Y6:AV8 Y11:AV71 Y9:Y10 AJ9:AK10 AV9:AV10</xm:sqref>
        </x14:conditionalFormatting>
        <x14:conditionalFormatting xmlns:xm="http://schemas.microsoft.com/office/excel/2006/main">
          <x14:cfRule type="expression" priority="7" id="{3D770202-0361-4FA6-BC23-E528128426BF}">
            <xm:f>入力シート!$F$13="3年度事業（1年目）"</xm:f>
            <x14:dxf>
              <fill>
                <patternFill>
                  <bgColor theme="0" tint="-0.499984740745262"/>
                </patternFill>
              </fill>
            </x14:dxf>
          </x14:cfRule>
          <xm:sqref>AK6:AV8 AK11:AV71 AK9:AK10 AV9:AV10</xm:sqref>
        </x14:conditionalFormatting>
        <x14:conditionalFormatting xmlns:xm="http://schemas.microsoft.com/office/excel/2006/main">
          <x14:cfRule type="expression" priority="6" id="{F79DD487-CF1E-4505-A1D8-C7CF14E8E7DC}">
            <xm:f>入力シート!$F$13="単年度事業"</xm:f>
            <x14:dxf>
              <fill>
                <patternFill>
                  <bgColor theme="0" tint="-0.499984740745262"/>
                </patternFill>
              </fill>
            </x14:dxf>
          </x14:cfRule>
          <xm:sqref>N9:W10</xm:sqref>
        </x14:conditionalFormatting>
        <x14:conditionalFormatting xmlns:xm="http://schemas.microsoft.com/office/excel/2006/main">
          <x14:cfRule type="expression" priority="4" id="{4BFCC273-07DD-4F4A-BE95-372E3662366C}">
            <xm:f>入力シート!$F$13="2年度事業（1年目）"</xm:f>
            <x14:dxf>
              <fill>
                <patternFill>
                  <bgColor theme="0" tint="-0.499984740745262"/>
                </patternFill>
              </fill>
            </x14:dxf>
          </x14:cfRule>
          <x14:cfRule type="expression" priority="5" id="{2A48FB60-D791-48B9-84FF-44A4F0B4A20A}">
            <xm:f>入力シート!$F$13="単年度事業"</xm:f>
            <x14:dxf>
              <fill>
                <patternFill>
                  <bgColor theme="0" tint="-0.499984740745262"/>
                </patternFill>
              </fill>
            </x14:dxf>
          </x14:cfRule>
          <xm:sqref>Z9:AI10</xm:sqref>
        </x14:conditionalFormatting>
        <x14:conditionalFormatting xmlns:xm="http://schemas.microsoft.com/office/excel/2006/main">
          <x14:cfRule type="expression" priority="1" id="{D2FC0170-A152-40CD-8FD1-AA3354061D85}">
            <xm:f>入力シート!$F$13="3年度事業（1年目）"</xm:f>
            <x14:dxf>
              <fill>
                <patternFill>
                  <bgColor theme="0" tint="-0.499984740745262"/>
                </patternFill>
              </fill>
            </x14:dxf>
          </x14:cfRule>
          <x14:cfRule type="expression" priority="2" id="{D49F487B-04A1-4CB5-8CD4-7DA9B2EEDC4E}">
            <xm:f>入力シート!$F$13="2年度事業（1年目）"</xm:f>
            <x14:dxf>
              <fill>
                <patternFill>
                  <bgColor theme="0" tint="-0.499984740745262"/>
                </patternFill>
              </fill>
            </x14:dxf>
          </x14:cfRule>
          <x14:cfRule type="expression" priority="3" id="{8E0E82C0-1C5F-4CF4-B961-03C773B5AEB9}">
            <xm:f>入力シート!$F$13="単年度事業"</xm:f>
            <x14:dxf>
              <fill>
                <patternFill>
                  <bgColor theme="0" tint="-0.499984740745262"/>
                </patternFill>
              </fill>
            </x14:dxf>
          </x14:cfRule>
          <xm:sqref>AL9:AU10</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62314-860E-4DB8-8634-F6B78182BD10}">
  <sheetPr>
    <pageSetUpPr fitToPage="1"/>
  </sheetPr>
  <dimension ref="B1:AS210"/>
  <sheetViews>
    <sheetView showGridLines="0" view="pageBreakPreview" zoomScaleNormal="100" zoomScaleSheetLayoutView="100" workbookViewId="0">
      <selection activeCell="J11" sqref="J11:V11"/>
    </sheetView>
  </sheetViews>
  <sheetFormatPr defaultRowHeight="20.100000000000001" customHeight="1"/>
  <cols>
    <col min="1" max="1" width="1.125" style="330" customWidth="1"/>
    <col min="2" max="2" width="1.5" style="330" customWidth="1"/>
    <col min="3" max="3" width="2.5" style="330" customWidth="1"/>
    <col min="4" max="23" width="3.875" style="330" customWidth="1"/>
    <col min="24" max="24" width="3.125" style="330" customWidth="1"/>
    <col min="25" max="25" width="3.875" style="330" customWidth="1"/>
    <col min="26" max="26" width="3.75" style="330" customWidth="1"/>
    <col min="27" max="27" width="2" style="330" customWidth="1"/>
    <col min="28" max="28" width="2.625" style="306" customWidth="1"/>
    <col min="29" max="29" width="9" style="373" customWidth="1"/>
    <col min="30" max="30" width="9" style="374" customWidth="1"/>
    <col min="31" max="31" width="9" style="330" customWidth="1"/>
    <col min="32" max="43" width="8.625" style="330"/>
    <col min="44" max="44" width="16.875" style="330" bestFit="1" customWidth="1"/>
    <col min="45" max="45" width="13.375" style="330" customWidth="1"/>
    <col min="46" max="217" width="8.625" style="330"/>
    <col min="218" max="241" width="3.75" style="330" customWidth="1"/>
    <col min="242" max="250" width="9" style="330" customWidth="1"/>
    <col min="251" max="251" width="2" style="330" customWidth="1"/>
    <col min="252" max="473" width="8.625" style="330"/>
    <col min="474" max="497" width="3.75" style="330" customWidth="1"/>
    <col min="498" max="506" width="9" style="330" customWidth="1"/>
    <col min="507" max="507" width="2" style="330" customWidth="1"/>
    <col min="508" max="729" width="8.625" style="330"/>
    <col min="730" max="753" width="3.75" style="330" customWidth="1"/>
    <col min="754" max="762" width="9" style="330" customWidth="1"/>
    <col min="763" max="763" width="2" style="330" customWidth="1"/>
    <col min="764" max="985" width="8.625" style="330"/>
    <col min="986" max="1009" width="3.75" style="330" customWidth="1"/>
    <col min="1010" max="1018" width="9" style="330" customWidth="1"/>
    <col min="1019" max="1019" width="2" style="330" customWidth="1"/>
    <col min="1020" max="1241" width="8.625" style="330"/>
    <col min="1242" max="1265" width="3.75" style="330" customWidth="1"/>
    <col min="1266" max="1274" width="9" style="330" customWidth="1"/>
    <col min="1275" max="1275" width="2" style="330" customWidth="1"/>
    <col min="1276" max="1497" width="8.625" style="330"/>
    <col min="1498" max="1521" width="3.75" style="330" customWidth="1"/>
    <col min="1522" max="1530" width="9" style="330" customWidth="1"/>
    <col min="1531" max="1531" width="2" style="330" customWidth="1"/>
    <col min="1532" max="1753" width="8.625" style="330"/>
    <col min="1754" max="1777" width="3.75" style="330" customWidth="1"/>
    <col min="1778" max="1786" width="9" style="330" customWidth="1"/>
    <col min="1787" max="1787" width="2" style="330" customWidth="1"/>
    <col min="1788" max="2009" width="8.625" style="330"/>
    <col min="2010" max="2033" width="3.75" style="330" customWidth="1"/>
    <col min="2034" max="2042" width="9" style="330" customWidth="1"/>
    <col min="2043" max="2043" width="2" style="330" customWidth="1"/>
    <col min="2044" max="2265" width="8.625" style="330"/>
    <col min="2266" max="2289" width="3.75" style="330" customWidth="1"/>
    <col min="2290" max="2298" width="9" style="330" customWidth="1"/>
    <col min="2299" max="2299" width="2" style="330" customWidth="1"/>
    <col min="2300" max="2521" width="8.625" style="330"/>
    <col min="2522" max="2545" width="3.75" style="330" customWidth="1"/>
    <col min="2546" max="2554" width="9" style="330" customWidth="1"/>
    <col min="2555" max="2555" width="2" style="330" customWidth="1"/>
    <col min="2556" max="2777" width="8.625" style="330"/>
    <col min="2778" max="2801" width="3.75" style="330" customWidth="1"/>
    <col min="2802" max="2810" width="9" style="330" customWidth="1"/>
    <col min="2811" max="2811" width="2" style="330" customWidth="1"/>
    <col min="2812" max="3033" width="8.625" style="330"/>
    <col min="3034" max="3057" width="3.75" style="330" customWidth="1"/>
    <col min="3058" max="3066" width="9" style="330" customWidth="1"/>
    <col min="3067" max="3067" width="2" style="330" customWidth="1"/>
    <col min="3068" max="3289" width="8.625" style="330"/>
    <col min="3290" max="3313" width="3.75" style="330" customWidth="1"/>
    <col min="3314" max="3322" width="9" style="330" customWidth="1"/>
    <col min="3323" max="3323" width="2" style="330" customWidth="1"/>
    <col min="3324" max="3545" width="8.625" style="330"/>
    <col min="3546" max="3569" width="3.75" style="330" customWidth="1"/>
    <col min="3570" max="3578" width="9" style="330" customWidth="1"/>
    <col min="3579" max="3579" width="2" style="330" customWidth="1"/>
    <col min="3580" max="3801" width="8.625" style="330"/>
    <col min="3802" max="3825" width="3.75" style="330" customWidth="1"/>
    <col min="3826" max="3834" width="9" style="330" customWidth="1"/>
    <col min="3835" max="3835" width="2" style="330" customWidth="1"/>
    <col min="3836" max="4057" width="8.625" style="330"/>
    <col min="4058" max="4081" width="3.75" style="330" customWidth="1"/>
    <col min="4082" max="4090" width="9" style="330" customWidth="1"/>
    <col min="4091" max="4091" width="2" style="330" customWidth="1"/>
    <col min="4092" max="4313" width="8.625" style="330"/>
    <col min="4314" max="4337" width="3.75" style="330" customWidth="1"/>
    <col min="4338" max="4346" width="9" style="330" customWidth="1"/>
    <col min="4347" max="4347" width="2" style="330" customWidth="1"/>
    <col min="4348" max="4569" width="8.625" style="330"/>
    <col min="4570" max="4593" width="3.75" style="330" customWidth="1"/>
    <col min="4594" max="4602" width="9" style="330" customWidth="1"/>
    <col min="4603" max="4603" width="2" style="330" customWidth="1"/>
    <col min="4604" max="4825" width="8.625" style="330"/>
    <col min="4826" max="4849" width="3.75" style="330" customWidth="1"/>
    <col min="4850" max="4858" width="9" style="330" customWidth="1"/>
    <col min="4859" max="4859" width="2" style="330" customWidth="1"/>
    <col min="4860" max="5081" width="8.625" style="330"/>
    <col min="5082" max="5105" width="3.75" style="330" customWidth="1"/>
    <col min="5106" max="5114" width="9" style="330" customWidth="1"/>
    <col min="5115" max="5115" width="2" style="330" customWidth="1"/>
    <col min="5116" max="5337" width="8.625" style="330"/>
    <col min="5338" max="5361" width="3.75" style="330" customWidth="1"/>
    <col min="5362" max="5370" width="9" style="330" customWidth="1"/>
    <col min="5371" max="5371" width="2" style="330" customWidth="1"/>
    <col min="5372" max="5593" width="8.625" style="330"/>
    <col min="5594" max="5617" width="3.75" style="330" customWidth="1"/>
    <col min="5618" max="5626" width="9" style="330" customWidth="1"/>
    <col min="5627" max="5627" width="2" style="330" customWidth="1"/>
    <col min="5628" max="5849" width="8.625" style="330"/>
    <col min="5850" max="5873" width="3.75" style="330" customWidth="1"/>
    <col min="5874" max="5882" width="9" style="330" customWidth="1"/>
    <col min="5883" max="5883" width="2" style="330" customWidth="1"/>
    <col min="5884" max="6105" width="8.625" style="330"/>
    <col min="6106" max="6129" width="3.75" style="330" customWidth="1"/>
    <col min="6130" max="6138" width="9" style="330" customWidth="1"/>
    <col min="6139" max="6139" width="2" style="330" customWidth="1"/>
    <col min="6140" max="6361" width="8.625" style="330"/>
    <col min="6362" max="6385" width="3.75" style="330" customWidth="1"/>
    <col min="6386" max="6394" width="9" style="330" customWidth="1"/>
    <col min="6395" max="6395" width="2" style="330" customWidth="1"/>
    <col min="6396" max="6617" width="8.625" style="330"/>
    <col min="6618" max="6641" width="3.75" style="330" customWidth="1"/>
    <col min="6642" max="6650" width="9" style="330" customWidth="1"/>
    <col min="6651" max="6651" width="2" style="330" customWidth="1"/>
    <col min="6652" max="6873" width="8.625" style="330"/>
    <col min="6874" max="6897" width="3.75" style="330" customWidth="1"/>
    <col min="6898" max="6906" width="9" style="330" customWidth="1"/>
    <col min="6907" max="6907" width="2" style="330" customWidth="1"/>
    <col min="6908" max="7129" width="8.625" style="330"/>
    <col min="7130" max="7153" width="3.75" style="330" customWidth="1"/>
    <col min="7154" max="7162" width="9" style="330" customWidth="1"/>
    <col min="7163" max="7163" width="2" style="330" customWidth="1"/>
    <col min="7164" max="7385" width="8.625" style="330"/>
    <col min="7386" max="7409" width="3.75" style="330" customWidth="1"/>
    <col min="7410" max="7418" width="9" style="330" customWidth="1"/>
    <col min="7419" max="7419" width="2" style="330" customWidth="1"/>
    <col min="7420" max="7641" width="8.625" style="330"/>
    <col min="7642" max="7665" width="3.75" style="330" customWidth="1"/>
    <col min="7666" max="7674" width="9" style="330" customWidth="1"/>
    <col min="7675" max="7675" width="2" style="330" customWidth="1"/>
    <col min="7676" max="7897" width="8.625" style="330"/>
    <col min="7898" max="7921" width="3.75" style="330" customWidth="1"/>
    <col min="7922" max="7930" width="9" style="330" customWidth="1"/>
    <col min="7931" max="7931" width="2" style="330" customWidth="1"/>
    <col min="7932" max="8153" width="8.625" style="330"/>
    <col min="8154" max="8177" width="3.75" style="330" customWidth="1"/>
    <col min="8178" max="8186" width="9" style="330" customWidth="1"/>
    <col min="8187" max="8187" width="2" style="330" customWidth="1"/>
    <col min="8188" max="8409" width="8.625" style="330"/>
    <col min="8410" max="8433" width="3.75" style="330" customWidth="1"/>
    <col min="8434" max="8442" width="9" style="330" customWidth="1"/>
    <col min="8443" max="8443" width="2" style="330" customWidth="1"/>
    <col min="8444" max="8665" width="8.625" style="330"/>
    <col min="8666" max="8689" width="3.75" style="330" customWidth="1"/>
    <col min="8690" max="8698" width="9" style="330" customWidth="1"/>
    <col min="8699" max="8699" width="2" style="330" customWidth="1"/>
    <col min="8700" max="8921" width="8.625" style="330"/>
    <col min="8922" max="8945" width="3.75" style="330" customWidth="1"/>
    <col min="8946" max="8954" width="9" style="330" customWidth="1"/>
    <col min="8955" max="8955" width="2" style="330" customWidth="1"/>
    <col min="8956" max="9177" width="8.625" style="330"/>
    <col min="9178" max="9201" width="3.75" style="330" customWidth="1"/>
    <col min="9202" max="9210" width="9" style="330" customWidth="1"/>
    <col min="9211" max="9211" width="2" style="330" customWidth="1"/>
    <col min="9212" max="9433" width="8.625" style="330"/>
    <col min="9434" max="9457" width="3.75" style="330" customWidth="1"/>
    <col min="9458" max="9466" width="9" style="330" customWidth="1"/>
    <col min="9467" max="9467" width="2" style="330" customWidth="1"/>
    <col min="9468" max="9689" width="8.625" style="330"/>
    <col min="9690" max="9713" width="3.75" style="330" customWidth="1"/>
    <col min="9714" max="9722" width="9" style="330" customWidth="1"/>
    <col min="9723" max="9723" width="2" style="330" customWidth="1"/>
    <col min="9724" max="9945" width="8.625" style="330"/>
    <col min="9946" max="9969" width="3.75" style="330" customWidth="1"/>
    <col min="9970" max="9978" width="9" style="330" customWidth="1"/>
    <col min="9979" max="9979" width="2" style="330" customWidth="1"/>
    <col min="9980" max="10201" width="8.625" style="330"/>
    <col min="10202" max="10225" width="3.75" style="330" customWidth="1"/>
    <col min="10226" max="10234" width="9" style="330" customWidth="1"/>
    <col min="10235" max="10235" width="2" style="330" customWidth="1"/>
    <col min="10236" max="10457" width="8.625" style="330"/>
    <col min="10458" max="10481" width="3.75" style="330" customWidth="1"/>
    <col min="10482" max="10490" width="9" style="330" customWidth="1"/>
    <col min="10491" max="10491" width="2" style="330" customWidth="1"/>
    <col min="10492" max="10713" width="8.625" style="330"/>
    <col min="10714" max="10737" width="3.75" style="330" customWidth="1"/>
    <col min="10738" max="10746" width="9" style="330" customWidth="1"/>
    <col min="10747" max="10747" width="2" style="330" customWidth="1"/>
    <col min="10748" max="10969" width="8.625" style="330"/>
    <col min="10970" max="10993" width="3.75" style="330" customWidth="1"/>
    <col min="10994" max="11002" width="9" style="330" customWidth="1"/>
    <col min="11003" max="11003" width="2" style="330" customWidth="1"/>
    <col min="11004" max="11225" width="8.625" style="330"/>
    <col min="11226" max="11249" width="3.75" style="330" customWidth="1"/>
    <col min="11250" max="11258" width="9" style="330" customWidth="1"/>
    <col min="11259" max="11259" width="2" style="330" customWidth="1"/>
    <col min="11260" max="11481" width="8.625" style="330"/>
    <col min="11482" max="11505" width="3.75" style="330" customWidth="1"/>
    <col min="11506" max="11514" width="9" style="330" customWidth="1"/>
    <col min="11515" max="11515" width="2" style="330" customWidth="1"/>
    <col min="11516" max="11737" width="8.625" style="330"/>
    <col min="11738" max="11761" width="3.75" style="330" customWidth="1"/>
    <col min="11762" max="11770" width="9" style="330" customWidth="1"/>
    <col min="11771" max="11771" width="2" style="330" customWidth="1"/>
    <col min="11772" max="11993" width="8.625" style="330"/>
    <col min="11994" max="12017" width="3.75" style="330" customWidth="1"/>
    <col min="12018" max="12026" width="9" style="330" customWidth="1"/>
    <col min="12027" max="12027" width="2" style="330" customWidth="1"/>
    <col min="12028" max="12249" width="8.625" style="330"/>
    <col min="12250" max="12273" width="3.75" style="330" customWidth="1"/>
    <col min="12274" max="12282" width="9" style="330" customWidth="1"/>
    <col min="12283" max="12283" width="2" style="330" customWidth="1"/>
    <col min="12284" max="12505" width="8.625" style="330"/>
    <col min="12506" max="12529" width="3.75" style="330" customWidth="1"/>
    <col min="12530" max="12538" width="9" style="330" customWidth="1"/>
    <col min="12539" max="12539" width="2" style="330" customWidth="1"/>
    <col min="12540" max="12761" width="8.625" style="330"/>
    <col min="12762" max="12785" width="3.75" style="330" customWidth="1"/>
    <col min="12786" max="12794" width="9" style="330" customWidth="1"/>
    <col min="12795" max="12795" width="2" style="330" customWidth="1"/>
    <col min="12796" max="13017" width="8.625" style="330"/>
    <col min="13018" max="13041" width="3.75" style="330" customWidth="1"/>
    <col min="13042" max="13050" width="9" style="330" customWidth="1"/>
    <col min="13051" max="13051" width="2" style="330" customWidth="1"/>
    <col min="13052" max="13273" width="8.625" style="330"/>
    <col min="13274" max="13297" width="3.75" style="330" customWidth="1"/>
    <col min="13298" max="13306" width="9" style="330" customWidth="1"/>
    <col min="13307" max="13307" width="2" style="330" customWidth="1"/>
    <col min="13308" max="13529" width="8.625" style="330"/>
    <col min="13530" max="13553" width="3.75" style="330" customWidth="1"/>
    <col min="13554" max="13562" width="9" style="330" customWidth="1"/>
    <col min="13563" max="13563" width="2" style="330" customWidth="1"/>
    <col min="13564" max="13785" width="8.625" style="330"/>
    <col min="13786" max="13809" width="3.75" style="330" customWidth="1"/>
    <col min="13810" max="13818" width="9" style="330" customWidth="1"/>
    <col min="13819" max="13819" width="2" style="330" customWidth="1"/>
    <col min="13820" max="14041" width="8.625" style="330"/>
    <col min="14042" max="14065" width="3.75" style="330" customWidth="1"/>
    <col min="14066" max="14074" width="9" style="330" customWidth="1"/>
    <col min="14075" max="14075" width="2" style="330" customWidth="1"/>
    <col min="14076" max="14297" width="8.625" style="330"/>
    <col min="14298" max="14321" width="3.75" style="330" customWidth="1"/>
    <col min="14322" max="14330" width="9" style="330" customWidth="1"/>
    <col min="14331" max="14331" width="2" style="330" customWidth="1"/>
    <col min="14332" max="14553" width="8.625" style="330"/>
    <col min="14554" max="14577" width="3.75" style="330" customWidth="1"/>
    <col min="14578" max="14586" width="9" style="330" customWidth="1"/>
    <col min="14587" max="14587" width="2" style="330" customWidth="1"/>
    <col min="14588" max="14809" width="8.625" style="330"/>
    <col min="14810" max="14833" width="3.75" style="330" customWidth="1"/>
    <col min="14834" max="14842" width="9" style="330" customWidth="1"/>
    <col min="14843" max="14843" width="2" style="330" customWidth="1"/>
    <col min="14844" max="15065" width="8.625" style="330"/>
    <col min="15066" max="15089" width="3.75" style="330" customWidth="1"/>
    <col min="15090" max="15098" width="9" style="330" customWidth="1"/>
    <col min="15099" max="15099" width="2" style="330" customWidth="1"/>
    <col min="15100" max="15321" width="8.625" style="330"/>
    <col min="15322" max="15345" width="3.75" style="330" customWidth="1"/>
    <col min="15346" max="15354" width="9" style="330" customWidth="1"/>
    <col min="15355" max="15355" width="2" style="330" customWidth="1"/>
    <col min="15356" max="15577" width="8.625" style="330"/>
    <col min="15578" max="15601" width="3.75" style="330" customWidth="1"/>
    <col min="15602" max="15610" width="9" style="330" customWidth="1"/>
    <col min="15611" max="15611" width="2" style="330" customWidth="1"/>
    <col min="15612" max="15833" width="8.625" style="330"/>
    <col min="15834" max="15857" width="3.75" style="330" customWidth="1"/>
    <col min="15858" max="15866" width="9" style="330" customWidth="1"/>
    <col min="15867" max="15867" width="2" style="330" customWidth="1"/>
    <col min="15868" max="16089" width="8.625" style="330"/>
    <col min="16090" max="16113" width="3.75" style="330" customWidth="1"/>
    <col min="16114" max="16122" width="9" style="330" customWidth="1"/>
    <col min="16123" max="16123" width="2" style="330" customWidth="1"/>
    <col min="16124" max="16384" width="8.625" style="330"/>
  </cols>
  <sheetData>
    <row r="1" spans="2:45" ht="20.100000000000001" customHeight="1">
      <c r="B1" s="771" t="s">
        <v>396</v>
      </c>
    </row>
    <row r="2" spans="2:45" ht="20.100000000000001" customHeight="1">
      <c r="B2" s="771" t="s">
        <v>589</v>
      </c>
    </row>
    <row r="3" spans="2:45" ht="20.100000000000001" customHeight="1">
      <c r="B3" s="771" t="s">
        <v>590</v>
      </c>
    </row>
    <row r="4" spans="2:45" ht="7.5" customHeight="1">
      <c r="B4" s="331"/>
      <c r="C4" s="331"/>
      <c r="D4" s="331"/>
      <c r="E4" s="331"/>
      <c r="F4" s="331"/>
      <c r="G4" s="331"/>
      <c r="H4" s="331"/>
      <c r="I4" s="331"/>
      <c r="J4" s="331"/>
      <c r="K4" s="331"/>
      <c r="L4" s="331"/>
      <c r="M4" s="331"/>
      <c r="N4" s="331"/>
      <c r="O4" s="331"/>
      <c r="P4" s="331"/>
      <c r="Q4" s="332"/>
      <c r="R4" s="331"/>
      <c r="S4" s="331"/>
      <c r="T4" s="331"/>
      <c r="U4" s="331"/>
      <c r="V4" s="331"/>
      <c r="W4" s="331"/>
      <c r="X4" s="331"/>
      <c r="Y4" s="332"/>
      <c r="Z4" s="333"/>
      <c r="AA4" s="333"/>
    </row>
    <row r="5" spans="2:45" ht="19.5" customHeight="1">
      <c r="B5" s="334" t="s">
        <v>982</v>
      </c>
      <c r="C5" s="331"/>
      <c r="D5" s="335"/>
      <c r="E5" s="335"/>
      <c r="F5" s="335"/>
      <c r="G5" s="335"/>
      <c r="H5" s="335"/>
      <c r="I5" s="335"/>
      <c r="J5" s="335"/>
      <c r="K5" s="335"/>
      <c r="L5" s="335"/>
      <c r="M5" s="335"/>
      <c r="N5" s="335"/>
      <c r="O5" s="335"/>
      <c r="P5" s="335"/>
      <c r="Q5" s="335"/>
      <c r="R5" s="335"/>
      <c r="S5" s="335"/>
      <c r="T5" s="335"/>
      <c r="U5" s="335"/>
      <c r="V5" s="335"/>
      <c r="W5" s="335"/>
      <c r="X5" s="335"/>
      <c r="Y5" s="335"/>
      <c r="Z5" s="336" t="s">
        <v>406</v>
      </c>
      <c r="AA5" s="336"/>
    </row>
    <row r="6" spans="2:45" ht="15.75" customHeight="1">
      <c r="B6" s="331"/>
      <c r="C6" s="337"/>
      <c r="D6" s="338"/>
      <c r="E6" s="338"/>
      <c r="F6" s="338"/>
      <c r="G6" s="338"/>
      <c r="H6" s="338"/>
      <c r="I6" s="335"/>
      <c r="J6" s="335"/>
      <c r="K6" s="335"/>
      <c r="L6" s="335"/>
      <c r="M6" s="335"/>
      <c r="N6" s="335"/>
      <c r="O6" s="335"/>
      <c r="P6" s="335"/>
      <c r="Q6" s="335"/>
      <c r="R6" s="335"/>
      <c r="S6" s="335"/>
      <c r="T6" s="335"/>
      <c r="U6" s="335"/>
      <c r="V6" s="335"/>
      <c r="W6" s="335"/>
      <c r="X6" s="335"/>
      <c r="Y6" s="335"/>
      <c r="Z6" s="331"/>
      <c r="AA6" s="331"/>
    </row>
    <row r="7" spans="2:45" s="344" customFormat="1" ht="15" customHeight="1">
      <c r="B7" s="339"/>
      <c r="C7" s="340" t="s">
        <v>481</v>
      </c>
      <c r="D7" s="341"/>
      <c r="E7" s="342"/>
      <c r="F7" s="342"/>
      <c r="G7" s="342"/>
      <c r="H7" s="342"/>
      <c r="I7" s="342"/>
      <c r="J7" s="342"/>
      <c r="K7" s="342"/>
      <c r="L7" s="342"/>
      <c r="M7" s="342"/>
      <c r="N7" s="342"/>
      <c r="O7" s="342"/>
      <c r="P7" s="342"/>
      <c r="Q7" s="342"/>
      <c r="R7" s="342"/>
      <c r="S7" s="342"/>
      <c r="T7" s="342"/>
      <c r="U7" s="343"/>
      <c r="V7" s="342"/>
      <c r="W7" s="342"/>
      <c r="X7" s="342"/>
      <c r="Y7" s="342"/>
      <c r="Z7" s="339"/>
      <c r="AA7" s="339"/>
      <c r="AB7" s="307"/>
      <c r="AC7" s="373"/>
      <c r="AD7" s="374"/>
      <c r="AR7" s="374"/>
      <c r="AS7" s="345"/>
    </row>
    <row r="8" spans="2:45" s="371" customFormat="1" ht="30" customHeight="1">
      <c r="B8" s="346"/>
      <c r="C8" s="337"/>
      <c r="D8" s="1918" t="s">
        <v>482</v>
      </c>
      <c r="E8" s="1919"/>
      <c r="F8" s="1919"/>
      <c r="G8" s="1919"/>
      <c r="H8" s="1919"/>
      <c r="I8" s="1920"/>
      <c r="J8" s="1930" t="str">
        <f>IF(入力シート!F11="","",入力シート!F11)</f>
        <v/>
      </c>
      <c r="K8" s="1931"/>
      <c r="L8" s="1931"/>
      <c r="M8" s="1931"/>
      <c r="N8" s="1931"/>
      <c r="O8" s="1931"/>
      <c r="P8" s="1931"/>
      <c r="Q8" s="1931"/>
      <c r="R8" s="1931"/>
      <c r="S8" s="1931"/>
      <c r="T8" s="1928" t="s">
        <v>762</v>
      </c>
      <c r="U8" s="1928"/>
      <c r="V8" s="1928"/>
      <c r="W8" s="1928"/>
      <c r="X8" s="1929"/>
      <c r="Y8" s="759"/>
      <c r="Z8" s="346"/>
      <c r="AA8" s="811" t="s">
        <v>744</v>
      </c>
      <c r="AB8" s="372"/>
      <c r="AD8" s="374"/>
    </row>
    <row r="9" spans="2:45" s="371" customFormat="1" ht="15" customHeight="1">
      <c r="B9" s="346"/>
      <c r="C9" s="337"/>
      <c r="D9" s="347"/>
      <c r="E9" s="347"/>
      <c r="F9" s="347"/>
      <c r="G9" s="347"/>
      <c r="H9" s="347"/>
      <c r="I9" s="347"/>
      <c r="J9" s="347"/>
      <c r="K9" s="347"/>
      <c r="L9" s="347"/>
      <c r="M9" s="347"/>
      <c r="N9" s="347"/>
      <c r="O9" s="347"/>
      <c r="P9" s="347"/>
      <c r="Q9" s="347"/>
      <c r="R9" s="347"/>
      <c r="S9" s="347"/>
      <c r="T9" s="347"/>
      <c r="U9" s="347"/>
      <c r="V9" s="347"/>
      <c r="W9" s="759"/>
      <c r="X9" s="759"/>
      <c r="Y9" s="759"/>
      <c r="Z9" s="346"/>
      <c r="AA9" s="373"/>
      <c r="AB9" s="372"/>
      <c r="AD9" s="374"/>
    </row>
    <row r="10" spans="2:45" s="344" customFormat="1" ht="15">
      <c r="B10" s="339"/>
      <c r="C10" s="340" t="s">
        <v>850</v>
      </c>
      <c r="D10" s="341"/>
      <c r="E10" s="342"/>
      <c r="F10" s="342"/>
      <c r="G10" s="342"/>
      <c r="H10" s="342"/>
      <c r="I10" s="342"/>
      <c r="J10" s="342"/>
      <c r="K10" s="342"/>
      <c r="L10" s="342"/>
      <c r="M10" s="342"/>
      <c r="N10" s="342"/>
      <c r="O10" s="342"/>
      <c r="P10" s="342"/>
      <c r="Q10" s="342"/>
      <c r="R10" s="342"/>
      <c r="S10" s="342"/>
      <c r="T10" s="342"/>
      <c r="U10" s="343"/>
      <c r="V10" s="342"/>
      <c r="W10" s="342"/>
      <c r="X10" s="342"/>
      <c r="Y10" s="342"/>
      <c r="Z10" s="339"/>
      <c r="AA10" s="373"/>
      <c r="AB10" s="307"/>
      <c r="AD10" s="374"/>
    </row>
    <row r="11" spans="2:45" s="371" customFormat="1" ht="39.950000000000003" customHeight="1">
      <c r="B11" s="346"/>
      <c r="C11" s="337"/>
      <c r="D11" s="1924" t="s">
        <v>699</v>
      </c>
      <c r="E11" s="1919"/>
      <c r="F11" s="1919"/>
      <c r="G11" s="1919"/>
      <c r="H11" s="1919"/>
      <c r="I11" s="1920"/>
      <c r="J11" s="1925"/>
      <c r="K11" s="1926"/>
      <c r="L11" s="1926"/>
      <c r="M11" s="1926"/>
      <c r="N11" s="1926"/>
      <c r="O11" s="1926"/>
      <c r="P11" s="1926"/>
      <c r="Q11" s="1926"/>
      <c r="R11" s="1926"/>
      <c r="S11" s="1926"/>
      <c r="T11" s="1926"/>
      <c r="U11" s="1926"/>
      <c r="V11" s="1927"/>
      <c r="W11" s="759"/>
      <c r="X11" s="759"/>
      <c r="Y11" s="759"/>
      <c r="Z11" s="346"/>
      <c r="AA11" s="348"/>
      <c r="AB11" s="372"/>
      <c r="AD11" s="374"/>
    </row>
    <row r="12" spans="2:45" s="371" customFormat="1" ht="15" customHeight="1">
      <c r="B12" s="346"/>
      <c r="C12" s="337"/>
      <c r="D12" s="347"/>
      <c r="E12" s="347"/>
      <c r="F12" s="347"/>
      <c r="G12" s="347"/>
      <c r="H12" s="347"/>
      <c r="I12" s="347"/>
      <c r="J12" s="347"/>
      <c r="K12" s="347"/>
      <c r="L12" s="347"/>
      <c r="M12" s="347"/>
      <c r="N12" s="347"/>
      <c r="O12" s="347"/>
      <c r="P12" s="347"/>
      <c r="Q12" s="347"/>
      <c r="R12" s="347"/>
      <c r="S12" s="347"/>
      <c r="T12" s="347"/>
      <c r="U12" s="347"/>
      <c r="V12" s="347"/>
      <c r="W12" s="759"/>
      <c r="X12" s="759"/>
      <c r="Y12" s="759"/>
      <c r="Z12" s="346"/>
      <c r="AA12" s="373"/>
      <c r="AB12" s="372"/>
      <c r="AD12" s="374"/>
    </row>
    <row r="13" spans="2:45" s="344" customFormat="1" ht="15">
      <c r="B13" s="339"/>
      <c r="C13" s="340" t="s">
        <v>527</v>
      </c>
      <c r="D13" s="341"/>
      <c r="E13" s="342"/>
      <c r="F13" s="342"/>
      <c r="G13" s="342"/>
      <c r="H13" s="342"/>
      <c r="I13" s="342"/>
      <c r="J13" s="342"/>
      <c r="K13" s="342"/>
      <c r="L13" s="342"/>
      <c r="M13" s="342"/>
      <c r="N13" s="342"/>
      <c r="O13" s="342"/>
      <c r="P13" s="342"/>
      <c r="Q13" s="342"/>
      <c r="R13" s="342"/>
      <c r="S13" s="342"/>
      <c r="T13" s="342"/>
      <c r="U13" s="343"/>
      <c r="V13" s="342"/>
      <c r="W13" s="342"/>
      <c r="X13" s="342"/>
      <c r="Y13" s="342"/>
      <c r="Z13" s="339"/>
      <c r="AA13" s="373"/>
      <c r="AB13" s="307"/>
      <c r="AD13" s="374"/>
    </row>
    <row r="14" spans="2:45" s="371" customFormat="1" ht="30" customHeight="1">
      <c r="B14" s="346"/>
      <c r="C14" s="337"/>
      <c r="D14" s="1918" t="s">
        <v>296</v>
      </c>
      <c r="E14" s="1919"/>
      <c r="F14" s="1919"/>
      <c r="G14" s="1919"/>
      <c r="H14" s="1919"/>
      <c r="I14" s="1920"/>
      <c r="J14" s="1921"/>
      <c r="K14" s="1922"/>
      <c r="L14" s="1922"/>
      <c r="M14" s="1922"/>
      <c r="N14" s="1922"/>
      <c r="O14" s="1922"/>
      <c r="P14" s="1922"/>
      <c r="Q14" s="1922"/>
      <c r="R14" s="1922"/>
      <c r="S14" s="1922"/>
      <c r="T14" s="1922"/>
      <c r="U14" s="1922"/>
      <c r="V14" s="1923"/>
      <c r="W14" s="759"/>
      <c r="X14" s="759"/>
      <c r="Y14" s="759"/>
      <c r="Z14" s="346"/>
      <c r="AA14" s="812" t="s">
        <v>745</v>
      </c>
      <c r="AB14" s="372"/>
      <c r="AD14" s="374"/>
    </row>
    <row r="15" spans="2:45" s="371" customFormat="1" ht="30" customHeight="1">
      <c r="B15" s="346"/>
      <c r="C15" s="337"/>
      <c r="D15" s="1918" t="s">
        <v>700</v>
      </c>
      <c r="E15" s="1919"/>
      <c r="F15" s="1919"/>
      <c r="G15" s="1919"/>
      <c r="H15" s="1919"/>
      <c r="I15" s="1920"/>
      <c r="J15" s="1921"/>
      <c r="K15" s="1922"/>
      <c r="L15" s="1922"/>
      <c r="M15" s="1922"/>
      <c r="N15" s="1922"/>
      <c r="O15" s="1922"/>
      <c r="P15" s="1922"/>
      <c r="Q15" s="1922"/>
      <c r="R15" s="1922"/>
      <c r="S15" s="1922"/>
      <c r="T15" s="1922"/>
      <c r="U15" s="1922"/>
      <c r="V15" s="1923"/>
      <c r="W15" s="759"/>
      <c r="X15" s="759"/>
      <c r="Y15" s="759"/>
      <c r="Z15" s="346"/>
      <c r="AA15" s="348"/>
      <c r="AB15" s="372"/>
      <c r="AD15" s="374"/>
    </row>
    <row r="16" spans="2:45" s="371" customFormat="1" ht="30" customHeight="1">
      <c r="B16" s="346"/>
      <c r="C16" s="337"/>
      <c r="D16" s="1918" t="s">
        <v>701</v>
      </c>
      <c r="E16" s="1919"/>
      <c r="F16" s="1919"/>
      <c r="G16" s="1919"/>
      <c r="H16" s="1919"/>
      <c r="I16" s="1920"/>
      <c r="J16" s="1921"/>
      <c r="K16" s="1922"/>
      <c r="L16" s="1922"/>
      <c r="M16" s="1922"/>
      <c r="N16" s="1922"/>
      <c r="O16" s="1922"/>
      <c r="P16" s="1922"/>
      <c r="Q16" s="1922"/>
      <c r="R16" s="1922"/>
      <c r="S16" s="1922"/>
      <c r="T16" s="1922"/>
      <c r="U16" s="1922"/>
      <c r="V16" s="1923"/>
      <c r="W16" s="807" t="s">
        <v>742</v>
      </c>
      <c r="X16" s="1071"/>
      <c r="Y16" s="1071"/>
      <c r="Z16" s="1071"/>
      <c r="AA16" s="1071"/>
      <c r="AB16" s="1071"/>
      <c r="AD16" s="374"/>
    </row>
    <row r="17" spans="2:35" s="371" customFormat="1" ht="30" customHeight="1">
      <c r="B17" s="346"/>
      <c r="C17" s="337"/>
      <c r="D17" s="1918" t="s">
        <v>702</v>
      </c>
      <c r="E17" s="1919"/>
      <c r="F17" s="1919"/>
      <c r="G17" s="1919"/>
      <c r="H17" s="1919"/>
      <c r="I17" s="1920"/>
      <c r="J17" s="1921"/>
      <c r="K17" s="1922"/>
      <c r="L17" s="1922"/>
      <c r="M17" s="1922"/>
      <c r="N17" s="1922"/>
      <c r="O17" s="1922"/>
      <c r="P17" s="1922"/>
      <c r="Q17" s="1922"/>
      <c r="R17" s="1922"/>
      <c r="S17" s="1922"/>
      <c r="T17" s="1922"/>
      <c r="U17" s="1922"/>
      <c r="V17" s="1923"/>
      <c r="W17" s="807" t="s">
        <v>742</v>
      </c>
      <c r="X17" s="759"/>
      <c r="Y17" s="759"/>
      <c r="Z17" s="346"/>
      <c r="AA17" s="348"/>
      <c r="AB17" s="372"/>
      <c r="AD17" s="374"/>
    </row>
    <row r="18" spans="2:35" s="371" customFormat="1" ht="30" customHeight="1">
      <c r="B18" s="346"/>
      <c r="C18" s="337"/>
      <c r="D18" s="1918" t="s">
        <v>832</v>
      </c>
      <c r="E18" s="1919"/>
      <c r="F18" s="1919"/>
      <c r="G18" s="1919"/>
      <c r="H18" s="1919"/>
      <c r="I18" s="1920"/>
      <c r="J18" s="1932"/>
      <c r="K18" s="1933"/>
      <c r="L18" s="1933"/>
      <c r="M18" s="1933"/>
      <c r="N18" s="1933"/>
      <c r="O18" s="1933"/>
      <c r="P18" s="1933"/>
      <c r="Q18" s="1933"/>
      <c r="R18" s="1933"/>
      <c r="S18" s="1933"/>
      <c r="T18" s="1933"/>
      <c r="U18" s="1933"/>
      <c r="V18" s="1934"/>
      <c r="W18" s="759"/>
      <c r="X18" s="759"/>
      <c r="Y18" s="759"/>
      <c r="Z18" s="346"/>
      <c r="AA18" s="348"/>
      <c r="AB18" s="372"/>
      <c r="AD18" s="374"/>
    </row>
    <row r="19" spans="2:35" s="371" customFormat="1" ht="30" customHeight="1">
      <c r="B19" s="346"/>
      <c r="C19" s="337"/>
      <c r="D19" s="1918" t="s">
        <v>831</v>
      </c>
      <c r="E19" s="1919"/>
      <c r="F19" s="1919"/>
      <c r="G19" s="1919"/>
      <c r="H19" s="1919"/>
      <c r="I19" s="1920"/>
      <c r="J19" s="1921"/>
      <c r="K19" s="1922"/>
      <c r="L19" s="1922"/>
      <c r="M19" s="1922"/>
      <c r="N19" s="1922"/>
      <c r="O19" s="1922"/>
      <c r="P19" s="1922"/>
      <c r="Q19" s="1922"/>
      <c r="R19" s="1922"/>
      <c r="S19" s="1922"/>
      <c r="T19" s="1922"/>
      <c r="U19" s="1922"/>
      <c r="V19" s="1923"/>
      <c r="W19" s="807" t="s">
        <v>743</v>
      </c>
      <c r="X19" s="808"/>
      <c r="Y19" s="809"/>
      <c r="Z19" s="810"/>
      <c r="AA19" s="810"/>
      <c r="AB19" s="810"/>
      <c r="AD19" s="374"/>
    </row>
    <row r="20" spans="2:35" s="371" customFormat="1" ht="30" customHeight="1">
      <c r="B20" s="346"/>
      <c r="C20" s="337"/>
      <c r="D20" s="1918" t="s">
        <v>703</v>
      </c>
      <c r="E20" s="1919"/>
      <c r="F20" s="1919"/>
      <c r="G20" s="1919"/>
      <c r="H20" s="1919"/>
      <c r="I20" s="1920"/>
      <c r="J20" s="1935" t="str">
        <f>IF(J17="","",141000*J17+IF(J18="ハイブリッド",J19*20000,0))</f>
        <v/>
      </c>
      <c r="K20" s="1936"/>
      <c r="L20" s="1936"/>
      <c r="M20" s="1936"/>
      <c r="N20" s="1936"/>
      <c r="O20" s="1936"/>
      <c r="P20" s="1936"/>
      <c r="Q20" s="1936"/>
      <c r="R20" s="1936"/>
      <c r="S20" s="1936"/>
      <c r="T20" s="1936"/>
      <c r="U20" s="1936"/>
      <c r="V20" s="1937"/>
      <c r="W20" s="807" t="s">
        <v>295</v>
      </c>
      <c r="X20" s="1072"/>
      <c r="Y20" s="1072"/>
      <c r="Z20" s="1072"/>
      <c r="AA20" s="1072"/>
      <c r="AB20" s="1072"/>
      <c r="AD20" s="374"/>
    </row>
    <row r="21" spans="2:35" s="371" customFormat="1" ht="15" customHeight="1">
      <c r="B21" s="346"/>
      <c r="C21" s="337"/>
      <c r="D21" s="347"/>
      <c r="E21" s="347"/>
      <c r="F21" s="347"/>
      <c r="G21" s="347"/>
      <c r="H21" s="347"/>
      <c r="I21" s="347"/>
      <c r="J21" s="347"/>
      <c r="K21" s="347"/>
      <c r="L21" s="347"/>
      <c r="M21" s="347"/>
      <c r="N21" s="347"/>
      <c r="O21" s="347"/>
      <c r="P21" s="347"/>
      <c r="Q21" s="347"/>
      <c r="R21" s="347"/>
      <c r="S21" s="347"/>
      <c r="T21" s="347"/>
      <c r="U21" s="347"/>
      <c r="V21" s="347"/>
      <c r="W21" s="759"/>
      <c r="X21" s="759"/>
      <c r="Y21" s="759"/>
      <c r="Z21" s="346"/>
      <c r="AA21" s="373"/>
      <c r="AB21" s="372"/>
      <c r="AD21" s="374"/>
    </row>
    <row r="22" spans="2:35" s="344" customFormat="1" ht="15">
      <c r="B22" s="339"/>
      <c r="C22" s="340" t="s">
        <v>704</v>
      </c>
      <c r="D22" s="341"/>
      <c r="E22" s="342"/>
      <c r="F22" s="342"/>
      <c r="G22" s="342"/>
      <c r="H22" s="342"/>
      <c r="I22" s="342"/>
      <c r="J22" s="342"/>
      <c r="K22" s="342"/>
      <c r="L22" s="342"/>
      <c r="M22" s="342"/>
      <c r="N22" s="342"/>
      <c r="O22" s="342"/>
      <c r="P22" s="342"/>
      <c r="Q22" s="342"/>
      <c r="R22" s="342"/>
      <c r="S22" s="342"/>
      <c r="T22" s="342"/>
      <c r="U22" s="343"/>
      <c r="V22" s="342"/>
      <c r="W22" s="342"/>
      <c r="X22" s="342"/>
      <c r="Y22" s="342"/>
      <c r="Z22" s="339"/>
      <c r="AA22" s="373"/>
      <c r="AB22" s="307"/>
      <c r="AD22" s="813"/>
      <c r="AE22" s="814"/>
      <c r="AF22" s="814"/>
      <c r="AG22" s="814"/>
      <c r="AH22" s="814"/>
      <c r="AI22" s="814"/>
    </row>
    <row r="23" spans="2:35" s="344" customFormat="1" ht="15">
      <c r="B23" s="339"/>
      <c r="C23" s="340"/>
      <c r="D23" s="329" t="s">
        <v>819</v>
      </c>
      <c r="E23" s="342"/>
      <c r="F23" s="342"/>
      <c r="G23" s="342"/>
      <c r="H23" s="342"/>
      <c r="I23" s="342"/>
      <c r="J23" s="342"/>
      <c r="K23" s="342"/>
      <c r="L23" s="342"/>
      <c r="M23" s="342"/>
      <c r="N23" s="342"/>
      <c r="O23" s="342"/>
      <c r="P23" s="342"/>
      <c r="Q23" s="342"/>
      <c r="R23" s="342"/>
      <c r="S23" s="342"/>
      <c r="T23" s="342"/>
      <c r="U23" s="343"/>
      <c r="V23" s="342"/>
      <c r="W23" s="342"/>
      <c r="X23" s="342"/>
      <c r="Y23" s="342"/>
      <c r="Z23" s="339"/>
      <c r="AA23" s="373"/>
      <c r="AB23" s="307"/>
      <c r="AD23" s="815"/>
      <c r="AE23" s="814"/>
      <c r="AF23" s="814"/>
      <c r="AG23" s="814"/>
      <c r="AH23" s="814"/>
      <c r="AI23" s="814"/>
    </row>
    <row r="24" spans="2:35" s="371" customFormat="1" ht="30" customHeight="1">
      <c r="B24" s="346"/>
      <c r="C24" s="337"/>
      <c r="D24" s="1946" t="s">
        <v>754</v>
      </c>
      <c r="E24" s="1947"/>
      <c r="F24" s="1947"/>
      <c r="G24" s="1947"/>
      <c r="H24" s="1947"/>
      <c r="I24" s="1948"/>
      <c r="J24" s="1949"/>
      <c r="K24" s="1950"/>
      <c r="L24" s="1950"/>
      <c r="M24" s="1950"/>
      <c r="N24" s="1950"/>
      <c r="O24" s="1950"/>
      <c r="P24" s="1950"/>
      <c r="Q24" s="1950"/>
      <c r="R24" s="1951"/>
      <c r="S24" s="353" t="s">
        <v>295</v>
      </c>
      <c r="T24" s="340" t="s">
        <v>469</v>
      </c>
      <c r="U24" s="1938" t="s">
        <v>706</v>
      </c>
      <c r="V24" s="1938"/>
      <c r="W24" s="1938"/>
      <c r="X24" s="1938"/>
      <c r="Y24" s="1938"/>
      <c r="Z24" s="1938"/>
      <c r="AA24" s="812" t="s">
        <v>852</v>
      </c>
      <c r="AB24" s="372"/>
      <c r="AD24" s="816"/>
      <c r="AE24" s="816"/>
      <c r="AF24" s="816"/>
      <c r="AG24" s="816"/>
      <c r="AH24" s="816"/>
      <c r="AI24" s="816"/>
    </row>
    <row r="25" spans="2:35" s="371" customFormat="1" ht="30" customHeight="1">
      <c r="B25" s="346"/>
      <c r="C25" s="337"/>
      <c r="D25" s="1946" t="s">
        <v>755</v>
      </c>
      <c r="E25" s="1947"/>
      <c r="F25" s="1947"/>
      <c r="G25" s="1947"/>
      <c r="H25" s="1947"/>
      <c r="I25" s="1948"/>
      <c r="J25" s="1949"/>
      <c r="K25" s="1950"/>
      <c r="L25" s="1950"/>
      <c r="M25" s="1950"/>
      <c r="N25" s="1950"/>
      <c r="O25" s="1950"/>
      <c r="P25" s="1950"/>
      <c r="Q25" s="1950"/>
      <c r="R25" s="1951"/>
      <c r="S25" s="353" t="s">
        <v>295</v>
      </c>
      <c r="T25" s="340"/>
      <c r="U25" s="787"/>
      <c r="V25" s="787"/>
      <c r="W25" s="787"/>
      <c r="X25" s="787"/>
      <c r="Y25" s="787"/>
      <c r="Z25" s="787"/>
      <c r="AA25" s="812"/>
      <c r="AB25" s="372"/>
      <c r="AD25" s="816"/>
      <c r="AE25" s="816"/>
      <c r="AF25" s="816"/>
      <c r="AG25" s="816"/>
      <c r="AH25" s="816"/>
      <c r="AI25" s="816"/>
    </row>
    <row r="26" spans="2:35" s="371" customFormat="1" ht="15" customHeight="1">
      <c r="B26" s="346"/>
      <c r="C26" s="337"/>
      <c r="D26" s="761"/>
      <c r="E26" s="350"/>
      <c r="F26" s="351"/>
      <c r="G26" s="352"/>
      <c r="H26" s="352"/>
      <c r="I26" s="352"/>
      <c r="J26" s="352"/>
      <c r="K26" s="352"/>
      <c r="L26" s="308"/>
      <c r="M26" s="308"/>
      <c r="N26" s="308"/>
      <c r="O26" s="308"/>
      <c r="P26" s="308"/>
      <c r="Q26" s="308"/>
      <c r="R26" s="308"/>
      <c r="S26" s="308"/>
      <c r="T26" s="308"/>
      <c r="U26" s="308"/>
      <c r="V26" s="308"/>
      <c r="W26" s="308"/>
      <c r="X26" s="308"/>
      <c r="Y26" s="308"/>
      <c r="Z26" s="346"/>
      <c r="AA26" s="373"/>
      <c r="AB26" s="372"/>
      <c r="AD26" s="813"/>
      <c r="AE26" s="817"/>
      <c r="AF26" s="817"/>
      <c r="AG26" s="817"/>
      <c r="AH26" s="817"/>
      <c r="AI26" s="817"/>
    </row>
    <row r="27" spans="2:35" s="344" customFormat="1" ht="15">
      <c r="B27" s="339"/>
      <c r="C27" s="340"/>
      <c r="D27" s="329" t="s">
        <v>746</v>
      </c>
      <c r="E27" s="342"/>
      <c r="F27" s="342"/>
      <c r="G27" s="342"/>
      <c r="H27" s="342"/>
      <c r="I27" s="342"/>
      <c r="J27" s="342"/>
      <c r="K27" s="342"/>
      <c r="L27" s="342"/>
      <c r="M27" s="342"/>
      <c r="N27" s="342"/>
      <c r="O27" s="342"/>
      <c r="P27" s="342"/>
      <c r="Q27" s="342"/>
      <c r="R27" s="342"/>
      <c r="S27" s="342"/>
      <c r="T27" s="342"/>
      <c r="U27" s="343"/>
      <c r="V27" s="342"/>
      <c r="W27" s="342"/>
      <c r="X27" s="342"/>
      <c r="Y27" s="342"/>
      <c r="Z27" s="339"/>
      <c r="AA27" s="373"/>
      <c r="AB27" s="307"/>
      <c r="AD27" s="813"/>
      <c r="AE27" s="814"/>
      <c r="AF27" s="814"/>
      <c r="AG27" s="814"/>
      <c r="AH27" s="814"/>
      <c r="AI27" s="814"/>
    </row>
    <row r="28" spans="2:35" s="371" customFormat="1" ht="30" customHeight="1">
      <c r="B28" s="346"/>
      <c r="C28" s="337"/>
      <c r="D28" s="1946" t="s">
        <v>705</v>
      </c>
      <c r="E28" s="1947"/>
      <c r="F28" s="1947"/>
      <c r="G28" s="1947"/>
      <c r="H28" s="1947"/>
      <c r="I28" s="1948"/>
      <c r="J28" s="1954" t="str">
        <f>IFERROR(IF(OR(J24="",J25=""),"",IF(J24+J25&gt;J20,0,J16*60000)),"")</f>
        <v/>
      </c>
      <c r="K28" s="1955"/>
      <c r="L28" s="1955"/>
      <c r="M28" s="1955"/>
      <c r="N28" s="1955"/>
      <c r="O28" s="1955"/>
      <c r="P28" s="1955"/>
      <c r="Q28" s="1955"/>
      <c r="R28" s="1956"/>
      <c r="S28" s="353" t="s">
        <v>295</v>
      </c>
      <c r="T28" s="340" t="s">
        <v>484</v>
      </c>
      <c r="AA28" s="373"/>
      <c r="AB28" s="372"/>
      <c r="AD28" s="374"/>
    </row>
    <row r="29" spans="2:35" s="371" customFormat="1" ht="15" customHeight="1">
      <c r="B29" s="346"/>
      <c r="C29" s="337"/>
      <c r="D29" s="329"/>
      <c r="E29" s="350"/>
      <c r="F29" s="351"/>
      <c r="G29" s="352"/>
      <c r="H29" s="352"/>
      <c r="I29" s="352"/>
      <c r="J29" s="352"/>
      <c r="K29" s="352"/>
      <c r="L29" s="308"/>
      <c r="M29" s="308"/>
      <c r="N29" s="308"/>
      <c r="O29" s="308"/>
      <c r="P29" s="308"/>
      <c r="Q29" s="308"/>
      <c r="R29" s="308"/>
      <c r="S29" s="308"/>
      <c r="T29" s="308"/>
      <c r="U29" s="308"/>
      <c r="V29" s="308"/>
      <c r="W29" s="308"/>
      <c r="X29" s="308"/>
      <c r="Y29" s="308"/>
      <c r="Z29" s="346"/>
      <c r="AA29" s="373"/>
      <c r="AB29" s="372"/>
      <c r="AD29" s="374"/>
    </row>
    <row r="30" spans="2:35" s="344" customFormat="1" ht="15">
      <c r="B30" s="339"/>
      <c r="C30" s="340"/>
      <c r="D30" s="329" t="s">
        <v>707</v>
      </c>
      <c r="E30" s="342"/>
      <c r="F30" s="342"/>
      <c r="G30" s="342"/>
      <c r="H30" s="342"/>
      <c r="I30" s="342"/>
      <c r="J30" s="342"/>
      <c r="K30" s="342"/>
      <c r="L30" s="342"/>
      <c r="M30" s="342"/>
      <c r="N30" s="342"/>
      <c r="O30" s="342"/>
      <c r="P30" s="342"/>
      <c r="Q30" s="342"/>
      <c r="R30" s="342"/>
      <c r="S30" s="342"/>
      <c r="T30" s="342"/>
      <c r="U30" s="343"/>
      <c r="V30" s="342"/>
      <c r="W30" s="342"/>
      <c r="X30" s="342"/>
      <c r="Y30" s="342"/>
      <c r="Z30" s="339"/>
      <c r="AA30" s="373"/>
      <c r="AB30" s="307"/>
      <c r="AD30" s="374"/>
    </row>
    <row r="31" spans="2:35" s="344" customFormat="1" ht="30" customHeight="1">
      <c r="B31" s="339"/>
      <c r="C31" s="340"/>
      <c r="D31" s="1918" t="s">
        <v>708</v>
      </c>
      <c r="E31" s="1919"/>
      <c r="F31" s="1919"/>
      <c r="G31" s="1919"/>
      <c r="H31" s="1919"/>
      <c r="I31" s="1920"/>
      <c r="J31" s="1939"/>
      <c r="K31" s="1940"/>
      <c r="L31" s="1940"/>
      <c r="M31" s="1940"/>
      <c r="N31" s="1940"/>
      <c r="O31" s="1940"/>
      <c r="P31" s="1940"/>
      <c r="Q31" s="1940"/>
      <c r="R31" s="1941"/>
      <c r="S31" s="349" t="s">
        <v>483</v>
      </c>
      <c r="T31" s="759" t="s">
        <v>709</v>
      </c>
      <c r="U31" s="1945" t="s">
        <v>851</v>
      </c>
      <c r="V31" s="1945"/>
      <c r="W31" s="1945"/>
      <c r="X31" s="1945"/>
      <c r="Y31" s="1945"/>
      <c r="Z31" s="1945"/>
      <c r="AA31" s="812"/>
      <c r="AB31" s="307"/>
      <c r="AD31" s="374"/>
    </row>
    <row r="32" spans="2:35" s="371" customFormat="1" ht="30" customHeight="1">
      <c r="B32" s="346"/>
      <c r="C32" s="337"/>
      <c r="D32" s="1918" t="s">
        <v>710</v>
      </c>
      <c r="E32" s="1919"/>
      <c r="F32" s="1919"/>
      <c r="G32" s="1919"/>
      <c r="H32" s="1919"/>
      <c r="I32" s="1920"/>
      <c r="J32" s="1942">
        <f>MIN(J24,J28)*J31</f>
        <v>0</v>
      </c>
      <c r="K32" s="1943"/>
      <c r="L32" s="1943"/>
      <c r="M32" s="1943"/>
      <c r="N32" s="1943"/>
      <c r="O32" s="1943"/>
      <c r="P32" s="1943"/>
      <c r="Q32" s="1943"/>
      <c r="R32" s="1944"/>
      <c r="S32" s="353" t="s">
        <v>295</v>
      </c>
      <c r="T32" s="340" t="s">
        <v>711</v>
      </c>
      <c r="U32" s="1945" t="s">
        <v>712</v>
      </c>
      <c r="V32" s="1945"/>
      <c r="W32" s="1945"/>
      <c r="X32" s="1945"/>
      <c r="Y32" s="1945"/>
      <c r="Z32" s="1945"/>
      <c r="AA32" s="373"/>
      <c r="AB32" s="372"/>
      <c r="AD32" s="374"/>
    </row>
    <row r="33" spans="2:30" s="371" customFormat="1" ht="15" customHeight="1">
      <c r="B33" s="346"/>
      <c r="C33" s="337"/>
      <c r="D33" s="354"/>
      <c r="E33" s="760"/>
      <c r="F33" s="355"/>
      <c r="G33" s="354"/>
      <c r="H33" s="354"/>
      <c r="I33" s="758"/>
      <c r="J33" s="758"/>
      <c r="K33" s="758"/>
      <c r="L33" s="758"/>
      <c r="M33" s="758"/>
      <c r="N33" s="758"/>
      <c r="O33" s="758"/>
      <c r="P33" s="758"/>
      <c r="Q33" s="758"/>
      <c r="R33" s="758"/>
      <c r="S33" s="758"/>
      <c r="T33" s="758"/>
      <c r="U33" s="758"/>
      <c r="V33" s="758"/>
      <c r="W33" s="758"/>
      <c r="X33" s="758"/>
      <c r="Y33" s="758"/>
      <c r="Z33" s="346"/>
      <c r="AA33" s="373"/>
      <c r="AB33" s="372"/>
      <c r="AD33" s="374"/>
    </row>
    <row r="34" spans="2:30" s="344" customFormat="1" ht="15">
      <c r="B34" s="339"/>
      <c r="C34" s="340" t="s">
        <v>757</v>
      </c>
      <c r="D34" s="341"/>
      <c r="E34" s="342"/>
      <c r="F34" s="342"/>
      <c r="G34" s="342"/>
      <c r="H34" s="342"/>
      <c r="I34" s="342"/>
      <c r="J34" s="342"/>
      <c r="K34" s="342"/>
      <c r="L34" s="342"/>
      <c r="M34" s="342"/>
      <c r="N34" s="342"/>
      <c r="O34" s="342"/>
      <c r="P34" s="342"/>
      <c r="Q34" s="342"/>
      <c r="R34" s="342"/>
      <c r="S34" s="342"/>
      <c r="T34" s="342"/>
      <c r="U34" s="343"/>
      <c r="V34" s="342"/>
      <c r="W34" s="342"/>
      <c r="X34" s="342"/>
      <c r="Y34" s="342"/>
      <c r="Z34" s="339"/>
      <c r="AA34" s="373"/>
      <c r="AB34" s="307"/>
      <c r="AD34" s="374"/>
    </row>
    <row r="35" spans="2:30" s="371" customFormat="1" ht="15" customHeight="1">
      <c r="B35" s="346"/>
      <c r="C35" s="337"/>
      <c r="D35" s="1952" t="s">
        <v>747</v>
      </c>
      <c r="E35" s="1952"/>
      <c r="F35" s="1952"/>
      <c r="G35" s="1952"/>
      <c r="H35" s="1952"/>
      <c r="I35" s="1952"/>
      <c r="J35" s="1952"/>
      <c r="K35" s="1952"/>
      <c r="L35" s="1952"/>
      <c r="M35" s="1952"/>
      <c r="N35" s="1952"/>
      <c r="O35" s="1952"/>
      <c r="P35" s="1952"/>
      <c r="Q35" s="1952"/>
      <c r="R35" s="1952"/>
      <c r="S35" s="308"/>
      <c r="T35" s="308"/>
      <c r="U35" s="308"/>
      <c r="V35" s="308"/>
      <c r="W35" s="308"/>
      <c r="X35" s="308"/>
      <c r="Y35" s="308"/>
      <c r="Z35" s="346"/>
      <c r="AA35" s="373"/>
      <c r="AB35" s="372"/>
      <c r="AD35" s="374"/>
    </row>
    <row r="36" spans="2:30" s="371" customFormat="1" ht="15" customHeight="1">
      <c r="B36" s="346"/>
      <c r="C36" s="337"/>
      <c r="D36" s="1953"/>
      <c r="E36" s="1953"/>
      <c r="F36" s="1953"/>
      <c r="G36" s="1953"/>
      <c r="H36" s="1953"/>
      <c r="I36" s="1953"/>
      <c r="J36" s="1953"/>
      <c r="K36" s="1953"/>
      <c r="L36" s="1953"/>
      <c r="M36" s="1953"/>
      <c r="N36" s="1953"/>
      <c r="O36" s="1953"/>
      <c r="P36" s="1953"/>
      <c r="Q36" s="1953"/>
      <c r="R36" s="1953"/>
      <c r="S36" s="308"/>
      <c r="T36" s="308"/>
      <c r="U36" s="308"/>
      <c r="V36" s="308"/>
      <c r="W36" s="308"/>
      <c r="X36" s="308"/>
      <c r="Y36" s="308"/>
      <c r="Z36" s="346"/>
      <c r="AA36" s="373"/>
      <c r="AB36" s="372"/>
      <c r="AD36" s="374"/>
    </row>
    <row r="37" spans="2:30" s="371" customFormat="1" ht="30" customHeight="1">
      <c r="B37" s="346"/>
      <c r="C37" s="337"/>
      <c r="D37" s="1918" t="s">
        <v>710</v>
      </c>
      <c r="E37" s="1919"/>
      <c r="F37" s="1919"/>
      <c r="G37" s="1919"/>
      <c r="H37" s="1919"/>
      <c r="I37" s="1920"/>
      <c r="J37" s="1957"/>
      <c r="K37" s="1958"/>
      <c r="L37" s="1958"/>
      <c r="M37" s="1958"/>
      <c r="N37" s="1958"/>
      <c r="O37" s="1958"/>
      <c r="P37" s="1958"/>
      <c r="Q37" s="1958"/>
      <c r="R37" s="1959"/>
      <c r="S37" s="353" t="s">
        <v>295</v>
      </c>
      <c r="T37" s="340" t="s">
        <v>713</v>
      </c>
      <c r="U37" s="1960" t="s">
        <v>714</v>
      </c>
      <c r="V37" s="1960"/>
      <c r="W37" s="1960"/>
      <c r="X37" s="1960"/>
      <c r="Y37" s="1960"/>
      <c r="Z37" s="1960"/>
      <c r="AA37" s="812" t="s">
        <v>849</v>
      </c>
      <c r="AB37" s="771"/>
      <c r="AD37" s="374"/>
    </row>
    <row r="38" spans="2:30" s="371" customFormat="1" ht="15" customHeight="1">
      <c r="B38" s="346"/>
      <c r="C38" s="337"/>
      <c r="D38" s="350"/>
      <c r="E38" s="350"/>
      <c r="F38" s="351"/>
      <c r="G38" s="352"/>
      <c r="H38" s="352"/>
      <c r="I38" s="352"/>
      <c r="J38" s="352"/>
      <c r="K38" s="352"/>
      <c r="L38" s="308"/>
      <c r="M38" s="308"/>
      <c r="N38" s="308"/>
      <c r="O38" s="308"/>
      <c r="P38" s="308"/>
      <c r="Q38" s="308"/>
      <c r="R38" s="308"/>
      <c r="S38" s="308"/>
      <c r="T38" s="308"/>
      <c r="U38" s="308"/>
      <c r="V38" s="308"/>
      <c r="W38" s="308"/>
      <c r="X38" s="308"/>
      <c r="Y38" s="308"/>
      <c r="Z38" s="346"/>
      <c r="AA38" s="346"/>
      <c r="AB38" s="372"/>
      <c r="AC38" s="373"/>
      <c r="AD38" s="374"/>
    </row>
    <row r="39" spans="2:30" s="344" customFormat="1" ht="15">
      <c r="B39" s="339"/>
      <c r="C39" s="340"/>
      <c r="D39" s="329" t="s">
        <v>715</v>
      </c>
      <c r="E39" s="342"/>
      <c r="F39" s="342"/>
      <c r="G39" s="342"/>
      <c r="H39" s="342"/>
      <c r="I39" s="342"/>
      <c r="J39" s="342"/>
      <c r="K39" s="342"/>
      <c r="L39" s="342"/>
      <c r="M39" s="342"/>
      <c r="N39" s="342"/>
      <c r="O39" s="342"/>
      <c r="P39" s="342"/>
      <c r="Q39" s="342"/>
      <c r="R39" s="342"/>
      <c r="S39" s="342"/>
      <c r="T39" s="342"/>
      <c r="U39" s="343"/>
      <c r="V39" s="342"/>
      <c r="W39" s="342"/>
      <c r="X39" s="342"/>
      <c r="Y39" s="342"/>
      <c r="Z39" s="339"/>
      <c r="AA39" s="339"/>
      <c r="AB39" s="307"/>
      <c r="AC39" s="373"/>
      <c r="AD39" s="374"/>
    </row>
    <row r="40" spans="2:30" s="371" customFormat="1" ht="30" customHeight="1">
      <c r="B40" s="346"/>
      <c r="C40" s="337"/>
      <c r="D40" s="1918" t="s">
        <v>710</v>
      </c>
      <c r="E40" s="1919"/>
      <c r="F40" s="1919"/>
      <c r="G40" s="1919"/>
      <c r="H40" s="1919"/>
      <c r="I40" s="1920"/>
      <c r="J40" s="1942">
        <f>J32+J37</f>
        <v>0</v>
      </c>
      <c r="K40" s="1943"/>
      <c r="L40" s="1943"/>
      <c r="M40" s="1943"/>
      <c r="N40" s="1943"/>
      <c r="O40" s="1943"/>
      <c r="P40" s="1943"/>
      <c r="Q40" s="1943"/>
      <c r="R40" s="1944"/>
      <c r="S40" s="353" t="s">
        <v>295</v>
      </c>
      <c r="T40" s="340" t="s">
        <v>528</v>
      </c>
      <c r="U40" s="1938" t="s">
        <v>716</v>
      </c>
      <c r="V40" s="1938"/>
      <c r="W40" s="1938"/>
      <c r="X40" s="1938"/>
      <c r="Y40" s="1938"/>
      <c r="Z40" s="1938"/>
      <c r="AA40" s="346"/>
      <c r="AB40" s="372"/>
      <c r="AC40" s="373"/>
      <c r="AD40" s="374"/>
    </row>
    <row r="41" spans="2:30" s="371" customFormat="1" ht="15" customHeight="1">
      <c r="B41" s="346"/>
      <c r="C41" s="337"/>
      <c r="D41" s="354"/>
      <c r="E41" s="760"/>
      <c r="F41" s="355"/>
      <c r="G41" s="354"/>
      <c r="H41" s="354"/>
      <c r="I41" s="758"/>
      <c r="J41" s="758"/>
      <c r="K41" s="758"/>
      <c r="L41" s="758"/>
      <c r="M41" s="758"/>
      <c r="N41" s="758"/>
      <c r="O41" s="758"/>
      <c r="P41" s="758"/>
      <c r="Q41" s="758"/>
      <c r="R41" s="758"/>
      <c r="S41" s="758"/>
      <c r="T41" s="758"/>
      <c r="U41" s="758"/>
      <c r="V41" s="758"/>
      <c r="W41" s="758"/>
      <c r="X41" s="758"/>
      <c r="Y41" s="758"/>
      <c r="Z41" s="346"/>
      <c r="AA41" s="346"/>
      <c r="AB41" s="372"/>
      <c r="AC41" s="373"/>
      <c r="AD41" s="374"/>
    </row>
    <row r="42" spans="2:30" s="344" customFormat="1" ht="15">
      <c r="B42" s="339"/>
      <c r="C42" s="340" t="s">
        <v>756</v>
      </c>
      <c r="D42" s="341"/>
      <c r="E42" s="342"/>
      <c r="F42" s="342"/>
      <c r="G42" s="342"/>
      <c r="H42" s="342"/>
      <c r="I42" s="342"/>
      <c r="J42" s="342"/>
      <c r="K42" s="342"/>
      <c r="L42" s="342"/>
      <c r="M42" s="342"/>
      <c r="N42" s="342"/>
      <c r="O42" s="342"/>
      <c r="P42" s="342"/>
      <c r="Q42" s="342"/>
      <c r="R42" s="342"/>
      <c r="S42" s="342"/>
      <c r="T42" s="342"/>
      <c r="U42" s="343"/>
      <c r="V42" s="342"/>
      <c r="W42" s="342"/>
      <c r="X42" s="342"/>
      <c r="Y42" s="342"/>
      <c r="Z42" s="339"/>
      <c r="AA42" s="339"/>
      <c r="AB42" s="307"/>
      <c r="AC42" s="373"/>
      <c r="AD42" s="374"/>
    </row>
    <row r="43" spans="2:30" s="371" customFormat="1" ht="30" customHeight="1">
      <c r="B43" s="346"/>
      <c r="C43" s="337"/>
      <c r="D43" s="1918" t="s">
        <v>717</v>
      </c>
      <c r="E43" s="1919"/>
      <c r="F43" s="1919"/>
      <c r="G43" s="1919"/>
      <c r="H43" s="1919"/>
      <c r="I43" s="1920"/>
      <c r="J43" s="1942">
        <v>600000</v>
      </c>
      <c r="K43" s="1943"/>
      <c r="L43" s="1943"/>
      <c r="M43" s="1943"/>
      <c r="N43" s="1943"/>
      <c r="O43" s="1943"/>
      <c r="P43" s="1943"/>
      <c r="Q43" s="1943"/>
      <c r="R43" s="1944"/>
      <c r="S43" s="353" t="s">
        <v>295</v>
      </c>
      <c r="T43" s="340" t="s">
        <v>718</v>
      </c>
      <c r="U43" s="1961" t="s">
        <v>719</v>
      </c>
      <c r="V43" s="1961"/>
      <c r="W43" s="1961"/>
      <c r="X43" s="1961"/>
      <c r="Y43" s="1961"/>
      <c r="Z43" s="1961"/>
      <c r="AA43" s="346"/>
      <c r="AB43" s="771"/>
      <c r="AC43" s="373"/>
      <c r="AD43" s="374"/>
    </row>
    <row r="44" spans="2:30" s="371" customFormat="1" ht="15" customHeight="1">
      <c r="B44" s="346"/>
      <c r="C44" s="337"/>
      <c r="D44" s="350"/>
      <c r="E44" s="350"/>
      <c r="F44" s="351"/>
      <c r="G44" s="352"/>
      <c r="H44" s="352"/>
      <c r="I44" s="352"/>
      <c r="J44" s="352"/>
      <c r="K44" s="352"/>
      <c r="L44" s="308"/>
      <c r="M44" s="308"/>
      <c r="N44" s="308"/>
      <c r="O44" s="308"/>
      <c r="P44" s="308"/>
      <c r="Q44" s="308"/>
      <c r="R44" s="308"/>
      <c r="S44" s="308"/>
      <c r="T44" s="308"/>
      <c r="U44" s="308"/>
      <c r="V44" s="308"/>
      <c r="W44" s="308"/>
      <c r="X44" s="308"/>
      <c r="Y44" s="308"/>
      <c r="Z44" s="346"/>
      <c r="AA44" s="346"/>
      <c r="AB44" s="372"/>
      <c r="AC44" s="373"/>
      <c r="AD44" s="374"/>
    </row>
    <row r="45" spans="2:30" s="344" customFormat="1" ht="15">
      <c r="B45" s="339"/>
      <c r="C45" s="340" t="s">
        <v>758</v>
      </c>
      <c r="D45" s="341"/>
      <c r="E45" s="342"/>
      <c r="F45" s="342"/>
      <c r="G45" s="342"/>
      <c r="H45" s="342"/>
      <c r="I45" s="342"/>
      <c r="J45" s="342"/>
      <c r="K45" s="342"/>
      <c r="L45" s="342"/>
      <c r="M45" s="342"/>
      <c r="N45" s="342"/>
      <c r="O45" s="342"/>
      <c r="P45" s="342"/>
      <c r="Q45" s="342"/>
      <c r="R45" s="342"/>
      <c r="S45" s="342"/>
      <c r="T45" s="342"/>
      <c r="U45" s="343"/>
      <c r="V45" s="342"/>
      <c r="W45" s="342"/>
      <c r="X45" s="342"/>
      <c r="Y45" s="342"/>
      <c r="Z45" s="339"/>
      <c r="AA45" s="339"/>
      <c r="AB45" s="307"/>
      <c r="AC45" s="373"/>
      <c r="AD45" s="374"/>
    </row>
    <row r="46" spans="2:30" s="371" customFormat="1" ht="30" customHeight="1">
      <c r="B46" s="346"/>
      <c r="C46" s="337"/>
      <c r="D46" s="1918" t="s">
        <v>720</v>
      </c>
      <c r="E46" s="1919"/>
      <c r="F46" s="1919"/>
      <c r="G46" s="1919"/>
      <c r="H46" s="1919"/>
      <c r="I46" s="1920"/>
      <c r="J46" s="1957">
        <v>0</v>
      </c>
      <c r="K46" s="1958"/>
      <c r="L46" s="1958"/>
      <c r="M46" s="1958"/>
      <c r="N46" s="1958"/>
      <c r="O46" s="1958"/>
      <c r="P46" s="1958"/>
      <c r="Q46" s="1958"/>
      <c r="R46" s="1959"/>
      <c r="S46" s="353" t="s">
        <v>295</v>
      </c>
      <c r="T46" s="340" t="s">
        <v>721</v>
      </c>
      <c r="U46" s="1962" t="s">
        <v>722</v>
      </c>
      <c r="V46" s="1962"/>
      <c r="W46" s="1962"/>
      <c r="X46" s="1962"/>
      <c r="Y46" s="1962"/>
      <c r="Z46" s="1962"/>
      <c r="AA46" s="346"/>
      <c r="AB46" s="372"/>
      <c r="AC46" s="373"/>
      <c r="AD46" s="374"/>
    </row>
    <row r="47" spans="2:30" s="371" customFormat="1" ht="15" customHeight="1">
      <c r="B47" s="346"/>
      <c r="C47" s="337"/>
      <c r="E47" s="760"/>
      <c r="F47" s="355"/>
      <c r="G47" s="354"/>
      <c r="H47" s="354"/>
      <c r="I47" s="758"/>
      <c r="J47" s="758"/>
      <c r="K47" s="758"/>
      <c r="L47" s="758"/>
      <c r="M47" s="758"/>
      <c r="N47" s="758"/>
      <c r="O47" s="758"/>
      <c r="P47" s="758"/>
      <c r="Q47" s="758"/>
      <c r="R47" s="758"/>
      <c r="S47" s="758"/>
      <c r="T47" s="758"/>
      <c r="U47" s="758"/>
      <c r="V47" s="758"/>
      <c r="W47" s="758"/>
      <c r="X47" s="758"/>
      <c r="Y47" s="758"/>
      <c r="Z47" s="346"/>
      <c r="AA47" s="346"/>
      <c r="AB47" s="372"/>
      <c r="AC47" s="373"/>
      <c r="AD47" s="374"/>
    </row>
    <row r="48" spans="2:30" s="344" customFormat="1" ht="15">
      <c r="B48" s="339"/>
      <c r="C48" s="340" t="s">
        <v>759</v>
      </c>
      <c r="D48" s="341"/>
      <c r="E48" s="342"/>
      <c r="F48" s="342"/>
      <c r="G48" s="342"/>
      <c r="H48" s="342"/>
      <c r="I48" s="342"/>
      <c r="J48" s="342"/>
      <c r="K48" s="342"/>
      <c r="L48" s="342"/>
      <c r="M48" s="342"/>
      <c r="N48" s="342"/>
      <c r="O48" s="342"/>
      <c r="P48" s="342"/>
      <c r="Q48" s="342"/>
      <c r="R48" s="342"/>
      <c r="S48" s="342"/>
      <c r="T48" s="342"/>
      <c r="U48" s="343"/>
      <c r="V48" s="342"/>
      <c r="W48" s="342"/>
      <c r="X48" s="342"/>
      <c r="Y48" s="342"/>
      <c r="Z48" s="339"/>
      <c r="AA48" s="339"/>
      <c r="AB48" s="307"/>
      <c r="AC48" s="373"/>
      <c r="AD48" s="374"/>
    </row>
    <row r="49" spans="2:30" s="371" customFormat="1" ht="39.950000000000003" customHeight="1">
      <c r="B49" s="346"/>
      <c r="C49" s="337"/>
      <c r="D49" s="1918" t="s">
        <v>720</v>
      </c>
      <c r="E49" s="1919"/>
      <c r="F49" s="1919"/>
      <c r="G49" s="1919"/>
      <c r="H49" s="1919"/>
      <c r="I49" s="1920"/>
      <c r="J49" s="1942">
        <f>MIN(J40,J43)+J46</f>
        <v>0</v>
      </c>
      <c r="K49" s="1943"/>
      <c r="L49" s="1943"/>
      <c r="M49" s="1943"/>
      <c r="N49" s="1943"/>
      <c r="O49" s="1943"/>
      <c r="P49" s="1943"/>
      <c r="Q49" s="1943"/>
      <c r="R49" s="1944"/>
      <c r="S49" s="353" t="s">
        <v>295</v>
      </c>
      <c r="T49" s="340" t="s">
        <v>723</v>
      </c>
      <c r="U49" s="1945" t="s">
        <v>748</v>
      </c>
      <c r="V49" s="1945"/>
      <c r="W49" s="1945"/>
      <c r="X49" s="1945"/>
      <c r="Y49" s="1945"/>
      <c r="Z49" s="1945"/>
      <c r="AA49" s="346"/>
      <c r="AB49" s="372"/>
      <c r="AC49" s="373"/>
      <c r="AD49" s="374"/>
    </row>
    <row r="50" spans="2:30" s="371" customFormat="1" ht="15" customHeight="1">
      <c r="B50" s="346"/>
      <c r="C50" s="337"/>
      <c r="D50" s="772" t="s">
        <v>965</v>
      </c>
      <c r="E50" s="308"/>
      <c r="F50" s="308"/>
      <c r="G50" s="308"/>
      <c r="H50" s="308"/>
      <c r="I50" s="308"/>
      <c r="J50" s="308"/>
      <c r="K50" s="308"/>
      <c r="L50" s="308"/>
      <c r="M50" s="308"/>
      <c r="N50" s="308"/>
      <c r="O50" s="308"/>
      <c r="P50" s="308"/>
      <c r="Q50" s="308"/>
      <c r="R50" s="308"/>
      <c r="S50" s="308"/>
      <c r="T50" s="308"/>
      <c r="U50" s="308"/>
      <c r="V50" s="308"/>
      <c r="W50" s="308"/>
      <c r="X50" s="308"/>
      <c r="Y50" s="308"/>
      <c r="Z50" s="308"/>
      <c r="AA50" s="346"/>
      <c r="AB50" s="372"/>
      <c r="AC50" s="373"/>
      <c r="AD50" s="374"/>
    </row>
    <row r="51" spans="2:30" s="344" customFormat="1" ht="15">
      <c r="B51" s="339"/>
      <c r="C51" s="340"/>
      <c r="D51" s="308"/>
      <c r="E51" s="308"/>
      <c r="F51" s="308"/>
      <c r="G51" s="308"/>
      <c r="H51" s="308"/>
      <c r="I51" s="308"/>
      <c r="J51" s="308"/>
      <c r="K51" s="308"/>
      <c r="L51" s="308"/>
      <c r="M51" s="308"/>
      <c r="N51" s="308"/>
      <c r="O51" s="308"/>
      <c r="P51" s="308"/>
      <c r="Q51" s="308"/>
      <c r="R51" s="308"/>
      <c r="S51" s="308"/>
      <c r="T51" s="308"/>
      <c r="U51" s="308"/>
      <c r="V51" s="308"/>
      <c r="W51" s="308"/>
      <c r="X51" s="308"/>
      <c r="Y51" s="308"/>
      <c r="Z51" s="308"/>
      <c r="AA51" s="339"/>
      <c r="AB51" s="307"/>
      <c r="AC51" s="373"/>
      <c r="AD51" s="374"/>
    </row>
    <row r="52" spans="2:30" s="344" customFormat="1" ht="15">
      <c r="B52" s="339"/>
      <c r="C52" s="340"/>
      <c r="D52" s="341"/>
      <c r="E52" s="342"/>
      <c r="F52" s="342"/>
      <c r="G52" s="342"/>
      <c r="H52" s="342"/>
      <c r="I52" s="342"/>
      <c r="J52" s="342"/>
      <c r="K52" s="342"/>
      <c r="L52" s="342"/>
      <c r="M52" s="342"/>
      <c r="N52" s="342"/>
      <c r="O52" s="342"/>
      <c r="P52" s="342"/>
      <c r="Q52" s="342"/>
      <c r="R52" s="342"/>
      <c r="S52" s="342"/>
      <c r="T52" s="342"/>
      <c r="U52" s="343"/>
      <c r="V52" s="342"/>
      <c r="W52" s="342"/>
      <c r="X52" s="342"/>
      <c r="Y52" s="342"/>
      <c r="Z52" s="339"/>
      <c r="AA52" s="339"/>
      <c r="AB52" s="307"/>
      <c r="AC52" s="373"/>
      <c r="AD52" s="374"/>
    </row>
    <row r="53" spans="2:30" s="344" customFormat="1" ht="15">
      <c r="B53" s="339"/>
      <c r="C53" s="340"/>
      <c r="D53" s="341"/>
      <c r="E53" s="342"/>
      <c r="F53" s="342"/>
      <c r="G53" s="342"/>
      <c r="H53" s="342"/>
      <c r="I53" s="342"/>
      <c r="J53" s="342"/>
      <c r="K53" s="342"/>
      <c r="L53" s="342"/>
      <c r="M53" s="342"/>
      <c r="N53" s="342"/>
      <c r="O53" s="342"/>
      <c r="P53" s="342"/>
      <c r="Q53" s="342"/>
      <c r="R53" s="342"/>
      <c r="S53" s="342"/>
      <c r="T53" s="342"/>
      <c r="U53" s="343"/>
      <c r="V53" s="342"/>
      <c r="W53" s="342"/>
      <c r="X53" s="342"/>
      <c r="Y53" s="342"/>
      <c r="Z53" s="339"/>
      <c r="AA53" s="339"/>
      <c r="AB53" s="307"/>
      <c r="AC53" s="373"/>
      <c r="AD53" s="374"/>
    </row>
    <row r="54" spans="2:30" s="344" customFormat="1" ht="15">
      <c r="B54" s="339"/>
      <c r="C54" s="340"/>
      <c r="D54" s="341"/>
      <c r="E54" s="342"/>
      <c r="F54" s="342"/>
      <c r="G54" s="342"/>
      <c r="H54" s="342"/>
      <c r="I54" s="342"/>
      <c r="J54" s="342"/>
      <c r="K54" s="342"/>
      <c r="L54" s="342"/>
      <c r="M54" s="342"/>
      <c r="N54" s="342"/>
      <c r="O54" s="342"/>
      <c r="P54" s="342"/>
      <c r="Q54" s="342"/>
      <c r="R54" s="342"/>
      <c r="S54" s="342"/>
      <c r="T54" s="342"/>
      <c r="U54" s="343"/>
      <c r="V54" s="342"/>
      <c r="W54" s="342"/>
      <c r="X54" s="342"/>
      <c r="Y54" s="342"/>
      <c r="Z54" s="339"/>
      <c r="AA54" s="339"/>
      <c r="AB54" s="307"/>
      <c r="AC54" s="373"/>
      <c r="AD54" s="374"/>
    </row>
    <row r="55" spans="2:30" s="344" customFormat="1" ht="15">
      <c r="B55" s="339"/>
      <c r="C55" s="340"/>
      <c r="D55" s="341"/>
      <c r="E55" s="342"/>
      <c r="F55" s="342"/>
      <c r="G55" s="342"/>
      <c r="H55" s="342"/>
      <c r="I55" s="342"/>
      <c r="J55" s="342"/>
      <c r="K55" s="342"/>
      <c r="L55" s="342"/>
      <c r="M55" s="342"/>
      <c r="N55" s="342"/>
      <c r="O55" s="342"/>
      <c r="P55" s="342"/>
      <c r="Q55" s="342"/>
      <c r="R55" s="342"/>
      <c r="S55" s="342"/>
      <c r="T55" s="342"/>
      <c r="U55" s="343"/>
      <c r="V55" s="342"/>
      <c r="W55" s="342"/>
      <c r="X55" s="342"/>
      <c r="Y55" s="342"/>
      <c r="Z55" s="339"/>
      <c r="AA55" s="339"/>
      <c r="AB55" s="307"/>
      <c r="AC55" s="373"/>
      <c r="AD55" s="374"/>
    </row>
    <row r="56" spans="2:30" s="344" customFormat="1" ht="15">
      <c r="B56" s="339"/>
      <c r="C56" s="340"/>
      <c r="D56" s="341"/>
      <c r="E56" s="342"/>
      <c r="F56" s="342"/>
      <c r="G56" s="342"/>
      <c r="H56" s="342"/>
      <c r="I56" s="342"/>
      <c r="J56" s="342"/>
      <c r="K56" s="342"/>
      <c r="L56" s="342"/>
      <c r="M56" s="342"/>
      <c r="N56" s="342"/>
      <c r="O56" s="342"/>
      <c r="P56" s="342"/>
      <c r="Q56" s="342"/>
      <c r="R56" s="342"/>
      <c r="S56" s="342"/>
      <c r="T56" s="342"/>
      <c r="U56" s="343"/>
      <c r="V56" s="342"/>
      <c r="W56" s="342"/>
      <c r="X56" s="342"/>
      <c r="Y56" s="342"/>
      <c r="Z56" s="339"/>
      <c r="AA56" s="339"/>
      <c r="AB56" s="307"/>
      <c r="AC56" s="373"/>
      <c r="AD56" s="374"/>
    </row>
    <row r="57" spans="2:30" s="344" customFormat="1" ht="15">
      <c r="B57" s="339"/>
      <c r="C57" s="340"/>
      <c r="D57" s="341"/>
      <c r="E57" s="342"/>
      <c r="F57" s="342"/>
      <c r="G57" s="342"/>
      <c r="H57" s="342"/>
      <c r="I57" s="342"/>
      <c r="J57" s="342"/>
      <c r="K57" s="342"/>
      <c r="L57" s="342"/>
      <c r="M57" s="342"/>
      <c r="N57" s="342"/>
      <c r="O57" s="342"/>
      <c r="P57" s="342"/>
      <c r="Q57" s="342"/>
      <c r="R57" s="342"/>
      <c r="S57" s="342"/>
      <c r="T57" s="342"/>
      <c r="U57" s="343"/>
      <c r="V57" s="342"/>
      <c r="W57" s="342"/>
      <c r="X57" s="342"/>
      <c r="Y57" s="342"/>
      <c r="Z57" s="339"/>
      <c r="AA57" s="339"/>
      <c r="AB57" s="307"/>
      <c r="AC57" s="356"/>
      <c r="AD57" s="357"/>
    </row>
    <row r="58" spans="2:30" s="344" customFormat="1" ht="15">
      <c r="B58" s="339"/>
      <c r="C58" s="340"/>
      <c r="D58" s="341"/>
      <c r="E58" s="342"/>
      <c r="F58" s="342"/>
      <c r="G58" s="342"/>
      <c r="H58" s="342"/>
      <c r="I58" s="342"/>
      <c r="J58" s="342"/>
      <c r="K58" s="342"/>
      <c r="L58" s="342"/>
      <c r="M58" s="342"/>
      <c r="N58" s="342"/>
      <c r="O58" s="342"/>
      <c r="P58" s="342"/>
      <c r="Q58" s="342"/>
      <c r="R58" s="342"/>
      <c r="S58" s="342"/>
      <c r="T58" s="342"/>
      <c r="U58" s="343"/>
      <c r="V58" s="342"/>
      <c r="W58" s="342"/>
      <c r="X58" s="342"/>
      <c r="Y58" s="342"/>
      <c r="Z58" s="339"/>
      <c r="AA58" s="339"/>
      <c r="AB58" s="307"/>
      <c r="AC58" s="356"/>
      <c r="AD58" s="357"/>
    </row>
    <row r="59" spans="2:30" s="344" customFormat="1" ht="15">
      <c r="B59" s="339"/>
      <c r="C59" s="340"/>
      <c r="D59" s="341"/>
      <c r="E59" s="342"/>
      <c r="F59" s="342"/>
      <c r="G59" s="342"/>
      <c r="H59" s="342"/>
      <c r="I59" s="342"/>
      <c r="J59" s="342"/>
      <c r="K59" s="342"/>
      <c r="L59" s="342"/>
      <c r="M59" s="342"/>
      <c r="N59" s="342"/>
      <c r="O59" s="342"/>
      <c r="P59" s="342"/>
      <c r="Q59" s="342"/>
      <c r="R59" s="342"/>
      <c r="S59" s="342"/>
      <c r="T59" s="342"/>
      <c r="U59" s="343"/>
      <c r="V59" s="342"/>
      <c r="W59" s="342"/>
      <c r="X59" s="342"/>
      <c r="Y59" s="342"/>
      <c r="Z59" s="339"/>
      <c r="AA59" s="339"/>
      <c r="AB59" s="307"/>
      <c r="AC59" s="356"/>
      <c r="AD59" s="357"/>
    </row>
    <row r="60" spans="2:30" s="344" customFormat="1" ht="15">
      <c r="B60" s="339"/>
      <c r="C60" s="340"/>
      <c r="D60" s="341"/>
      <c r="E60" s="342"/>
      <c r="F60" s="342"/>
      <c r="G60" s="342"/>
      <c r="H60" s="342"/>
      <c r="I60" s="342"/>
      <c r="J60" s="342"/>
      <c r="K60" s="342"/>
      <c r="L60" s="342"/>
      <c r="M60" s="342"/>
      <c r="N60" s="342"/>
      <c r="O60" s="342"/>
      <c r="P60" s="342"/>
      <c r="Q60" s="342"/>
      <c r="R60" s="342"/>
      <c r="S60" s="342"/>
      <c r="T60" s="342"/>
      <c r="U60" s="343"/>
      <c r="V60" s="342"/>
      <c r="W60" s="342"/>
      <c r="X60" s="342"/>
      <c r="Y60" s="342"/>
      <c r="Z60" s="339"/>
      <c r="AA60" s="339"/>
      <c r="AB60" s="307"/>
      <c r="AC60" s="356"/>
      <c r="AD60" s="357"/>
    </row>
    <row r="61" spans="2:30" s="344" customFormat="1" ht="15">
      <c r="B61" s="339"/>
      <c r="C61" s="340"/>
      <c r="D61" s="341"/>
      <c r="E61" s="342"/>
      <c r="F61" s="342"/>
      <c r="G61" s="342"/>
      <c r="H61" s="342"/>
      <c r="I61" s="342"/>
      <c r="J61" s="342"/>
      <c r="K61" s="342"/>
      <c r="L61" s="342"/>
      <c r="M61" s="342"/>
      <c r="N61" s="342"/>
      <c r="O61" s="342"/>
      <c r="P61" s="342"/>
      <c r="Q61" s="342"/>
      <c r="R61" s="342"/>
      <c r="S61" s="342"/>
      <c r="T61" s="342"/>
      <c r="U61" s="343"/>
      <c r="V61" s="342"/>
      <c r="W61" s="342"/>
      <c r="X61" s="342"/>
      <c r="Y61" s="342"/>
      <c r="Z61" s="339"/>
      <c r="AA61" s="339"/>
      <c r="AB61" s="307"/>
      <c r="AC61" s="356"/>
      <c r="AD61" s="357"/>
    </row>
    <row r="62" spans="2:30" s="344" customFormat="1" ht="15">
      <c r="B62" s="339"/>
      <c r="C62" s="340"/>
      <c r="D62" s="341"/>
      <c r="E62" s="342"/>
      <c r="F62" s="342"/>
      <c r="G62" s="342"/>
      <c r="H62" s="342"/>
      <c r="I62" s="342"/>
      <c r="J62" s="342"/>
      <c r="K62" s="342"/>
      <c r="L62" s="342"/>
      <c r="M62" s="342"/>
      <c r="N62" s="342"/>
      <c r="O62" s="342"/>
      <c r="P62" s="342"/>
      <c r="Q62" s="342"/>
      <c r="R62" s="342"/>
      <c r="S62" s="342"/>
      <c r="T62" s="342"/>
      <c r="U62" s="343"/>
      <c r="V62" s="342"/>
      <c r="W62" s="342"/>
      <c r="X62" s="342"/>
      <c r="Y62" s="342"/>
      <c r="Z62" s="339"/>
      <c r="AA62" s="339"/>
      <c r="AB62" s="307"/>
      <c r="AC62" s="356"/>
      <c r="AD62" s="357"/>
    </row>
    <row r="63" spans="2:30" s="344" customFormat="1" ht="15">
      <c r="B63" s="339"/>
      <c r="C63" s="340"/>
      <c r="D63" s="341"/>
      <c r="E63" s="342"/>
      <c r="F63" s="342"/>
      <c r="G63" s="342"/>
      <c r="H63" s="342"/>
      <c r="I63" s="342"/>
      <c r="J63" s="342"/>
      <c r="K63" s="342"/>
      <c r="L63" s="342"/>
      <c r="M63" s="342"/>
      <c r="N63" s="342"/>
      <c r="O63" s="342"/>
      <c r="P63" s="342"/>
      <c r="Q63" s="342"/>
      <c r="R63" s="342"/>
      <c r="S63" s="342"/>
      <c r="T63" s="342"/>
      <c r="U63" s="343"/>
      <c r="V63" s="342"/>
      <c r="W63" s="342"/>
      <c r="X63" s="342"/>
      <c r="Y63" s="342"/>
      <c r="Z63" s="339"/>
      <c r="AA63" s="339"/>
      <c r="AB63" s="307"/>
      <c r="AC63" s="356"/>
      <c r="AD63" s="357"/>
    </row>
    <row r="64" spans="2:30" s="344" customFormat="1" ht="15">
      <c r="B64" s="339"/>
      <c r="C64" s="340"/>
      <c r="D64" s="341"/>
      <c r="E64" s="342"/>
      <c r="F64" s="342"/>
      <c r="G64" s="342"/>
      <c r="H64" s="342"/>
      <c r="I64" s="342"/>
      <c r="J64" s="342"/>
      <c r="K64" s="342"/>
      <c r="L64" s="342"/>
      <c r="M64" s="342"/>
      <c r="N64" s="342"/>
      <c r="O64" s="342"/>
      <c r="P64" s="342"/>
      <c r="Q64" s="342"/>
      <c r="R64" s="342"/>
      <c r="S64" s="342"/>
      <c r="T64" s="342"/>
      <c r="U64" s="343"/>
      <c r="V64" s="342"/>
      <c r="W64" s="342"/>
      <c r="X64" s="342"/>
      <c r="Y64" s="342"/>
      <c r="Z64" s="339"/>
      <c r="AA64" s="339"/>
      <c r="AB64" s="307"/>
      <c r="AC64" s="356"/>
      <c r="AD64" s="357"/>
    </row>
    <row r="65" spans="2:31" ht="12.75" customHeight="1">
      <c r="B65" s="331"/>
      <c r="C65" s="331"/>
      <c r="D65" s="331"/>
      <c r="E65" s="331"/>
      <c r="F65" s="331"/>
      <c r="G65" s="331"/>
      <c r="H65" s="331"/>
      <c r="I65" s="331"/>
      <c r="J65" s="331"/>
      <c r="K65" s="331"/>
      <c r="L65" s="331"/>
      <c r="M65" s="331"/>
      <c r="N65" s="331"/>
      <c r="O65" s="331"/>
      <c r="P65" s="331"/>
      <c r="Q65" s="331"/>
      <c r="R65" s="331"/>
      <c r="S65" s="331"/>
      <c r="T65" s="331"/>
      <c r="U65" s="331"/>
      <c r="V65" s="331"/>
      <c r="W65" s="331"/>
      <c r="X65" s="331"/>
      <c r="Y65" s="331"/>
      <c r="Z65" s="331"/>
      <c r="AA65" s="331"/>
      <c r="AC65" s="356"/>
      <c r="AD65" s="357"/>
    </row>
    <row r="66" spans="2:31" ht="20.100000000000001" customHeight="1">
      <c r="AC66" s="356"/>
      <c r="AD66" s="357"/>
    </row>
    <row r="67" spans="2:31" ht="20.100000000000001" customHeight="1">
      <c r="AC67" s="356"/>
      <c r="AD67" s="357"/>
    </row>
    <row r="68" spans="2:31" ht="20.100000000000001" customHeight="1">
      <c r="AC68" s="356"/>
      <c r="AD68" s="357"/>
    </row>
    <row r="69" spans="2:31" ht="20.100000000000001" customHeight="1">
      <c r="AC69" s="356"/>
      <c r="AD69" s="357"/>
    </row>
    <row r="70" spans="2:31" ht="20.100000000000001" customHeight="1">
      <c r="AC70" s="356"/>
      <c r="AD70" s="357"/>
      <c r="AE70" s="358"/>
    </row>
    <row r="71" spans="2:31" ht="20.100000000000001" customHeight="1">
      <c r="AC71" s="356"/>
      <c r="AD71" s="357"/>
    </row>
    <row r="72" spans="2:31" ht="20.100000000000001" customHeight="1">
      <c r="AC72" s="356"/>
      <c r="AD72" s="357"/>
    </row>
    <row r="73" spans="2:31" ht="20.100000000000001" customHeight="1">
      <c r="AC73" s="356"/>
      <c r="AD73" s="357"/>
    </row>
    <row r="74" spans="2:31" ht="20.100000000000001" customHeight="1">
      <c r="AC74" s="356"/>
      <c r="AD74" s="357"/>
    </row>
    <row r="75" spans="2:31" ht="20.100000000000001" customHeight="1">
      <c r="AC75" s="356"/>
      <c r="AD75" s="357"/>
    </row>
    <row r="76" spans="2:31" ht="20.100000000000001" customHeight="1">
      <c r="AC76" s="356"/>
      <c r="AD76" s="357"/>
    </row>
    <row r="77" spans="2:31" ht="20.100000000000001" customHeight="1">
      <c r="AC77" s="356"/>
      <c r="AD77" s="357"/>
    </row>
    <row r="78" spans="2:31" ht="20.100000000000001" customHeight="1">
      <c r="AC78" s="356"/>
      <c r="AD78" s="357"/>
    </row>
    <row r="79" spans="2:31" ht="20.100000000000001" customHeight="1">
      <c r="AC79" s="356"/>
      <c r="AD79" s="357"/>
    </row>
    <row r="80" spans="2:31" ht="20.100000000000001" customHeight="1">
      <c r="AC80" s="356"/>
      <c r="AD80" s="357"/>
    </row>
    <row r="81" spans="29:30" ht="20.100000000000001" customHeight="1">
      <c r="AC81" s="356"/>
      <c r="AD81" s="357"/>
    </row>
    <row r="82" spans="29:30" ht="20.100000000000001" customHeight="1">
      <c r="AC82" s="359"/>
      <c r="AD82" s="360"/>
    </row>
    <row r="83" spans="29:30" ht="20.100000000000001" customHeight="1">
      <c r="AC83" s="356"/>
      <c r="AD83" s="357"/>
    </row>
    <row r="84" spans="29:30" ht="20.100000000000001" customHeight="1">
      <c r="AC84" s="356"/>
      <c r="AD84" s="357"/>
    </row>
    <row r="85" spans="29:30" ht="20.100000000000001" customHeight="1">
      <c r="AC85" s="356"/>
      <c r="AD85" s="357"/>
    </row>
    <row r="86" spans="29:30" ht="20.100000000000001" customHeight="1">
      <c r="AC86" s="356"/>
      <c r="AD86" s="357"/>
    </row>
    <row r="87" spans="29:30" ht="20.100000000000001" customHeight="1">
      <c r="AC87" s="356"/>
      <c r="AD87" s="357"/>
    </row>
    <row r="88" spans="29:30" ht="20.100000000000001" customHeight="1">
      <c r="AC88" s="356"/>
      <c r="AD88" s="357"/>
    </row>
    <row r="89" spans="29:30" ht="20.100000000000001" customHeight="1">
      <c r="AC89" s="356"/>
      <c r="AD89" s="357"/>
    </row>
    <row r="90" spans="29:30" ht="20.100000000000001" customHeight="1">
      <c r="AC90" s="356"/>
      <c r="AD90" s="357"/>
    </row>
    <row r="91" spans="29:30" ht="20.100000000000001" customHeight="1">
      <c r="AC91" s="356"/>
      <c r="AD91" s="357"/>
    </row>
    <row r="99" spans="30:30" ht="20.100000000000001" customHeight="1">
      <c r="AD99" s="361"/>
    </row>
    <row r="100" spans="30:30" ht="20.100000000000001" customHeight="1">
      <c r="AD100" s="362"/>
    </row>
    <row r="164" spans="29:30" ht="20.100000000000001" customHeight="1">
      <c r="AC164" s="363"/>
      <c r="AD164" s="364"/>
    </row>
    <row r="165" spans="29:30" ht="20.100000000000001" customHeight="1">
      <c r="AC165" s="363"/>
      <c r="AD165" s="364"/>
    </row>
    <row r="166" spans="29:30" ht="20.100000000000001" customHeight="1">
      <c r="AC166" s="363"/>
      <c r="AD166" s="364"/>
    </row>
    <row r="167" spans="29:30" ht="20.100000000000001" customHeight="1">
      <c r="AC167" s="363"/>
      <c r="AD167" s="364"/>
    </row>
    <row r="168" spans="29:30" ht="20.100000000000001" customHeight="1">
      <c r="AC168" s="363"/>
      <c r="AD168" s="364"/>
    </row>
    <row r="169" spans="29:30" ht="20.100000000000001" customHeight="1">
      <c r="AC169" s="363"/>
      <c r="AD169" s="364"/>
    </row>
    <row r="170" spans="29:30" ht="20.100000000000001" customHeight="1">
      <c r="AC170" s="363"/>
      <c r="AD170" s="364"/>
    </row>
    <row r="171" spans="29:30" ht="20.100000000000001" customHeight="1">
      <c r="AC171" s="363"/>
      <c r="AD171" s="364"/>
    </row>
    <row r="172" spans="29:30" ht="20.100000000000001" customHeight="1">
      <c r="AC172" s="363"/>
      <c r="AD172" s="364"/>
    </row>
    <row r="173" spans="29:30" ht="20.100000000000001" customHeight="1">
      <c r="AC173" s="363"/>
      <c r="AD173" s="364"/>
    </row>
    <row r="174" spans="29:30" ht="20.100000000000001" customHeight="1">
      <c r="AC174" s="363"/>
      <c r="AD174" s="364"/>
    </row>
    <row r="175" spans="29:30" ht="20.100000000000001" customHeight="1">
      <c r="AC175" s="363"/>
      <c r="AD175" s="364"/>
    </row>
    <row r="176" spans="29:30" ht="20.100000000000001" customHeight="1">
      <c r="AC176" s="363"/>
      <c r="AD176" s="364"/>
    </row>
    <row r="177" spans="29:30" ht="20.100000000000001" customHeight="1">
      <c r="AC177" s="363"/>
      <c r="AD177" s="364"/>
    </row>
    <row r="178" spans="29:30" ht="20.100000000000001" customHeight="1">
      <c r="AC178" s="363"/>
      <c r="AD178" s="364"/>
    </row>
    <row r="179" spans="29:30" ht="20.100000000000001" customHeight="1">
      <c r="AC179" s="363"/>
      <c r="AD179" s="364"/>
    </row>
    <row r="180" spans="29:30" ht="20.100000000000001" customHeight="1">
      <c r="AC180" s="363"/>
      <c r="AD180" s="364"/>
    </row>
    <row r="181" spans="29:30" ht="20.100000000000001" customHeight="1">
      <c r="AC181" s="363"/>
      <c r="AD181" s="364"/>
    </row>
    <row r="182" spans="29:30" ht="20.100000000000001" customHeight="1">
      <c r="AC182" s="363"/>
      <c r="AD182" s="364"/>
    </row>
    <row r="183" spans="29:30" ht="20.100000000000001" customHeight="1">
      <c r="AC183" s="363"/>
      <c r="AD183" s="364"/>
    </row>
    <row r="184" spans="29:30" ht="20.100000000000001" customHeight="1">
      <c r="AC184" s="363"/>
      <c r="AD184" s="364"/>
    </row>
    <row r="185" spans="29:30" ht="20.100000000000001" customHeight="1">
      <c r="AC185" s="363"/>
      <c r="AD185" s="364"/>
    </row>
    <row r="186" spans="29:30" ht="20.100000000000001" customHeight="1">
      <c r="AC186" s="363"/>
      <c r="AD186" s="364"/>
    </row>
    <row r="187" spans="29:30" ht="20.100000000000001" customHeight="1">
      <c r="AC187" s="363"/>
      <c r="AD187" s="364"/>
    </row>
    <row r="188" spans="29:30" ht="20.100000000000001" customHeight="1">
      <c r="AC188" s="363"/>
      <c r="AD188" s="364"/>
    </row>
    <row r="189" spans="29:30" ht="20.100000000000001" customHeight="1">
      <c r="AC189" s="363"/>
      <c r="AD189" s="364"/>
    </row>
    <row r="190" spans="29:30" ht="20.100000000000001" customHeight="1">
      <c r="AC190" s="363"/>
      <c r="AD190" s="364"/>
    </row>
    <row r="191" spans="29:30" ht="20.100000000000001" customHeight="1">
      <c r="AC191" s="363"/>
      <c r="AD191" s="364"/>
    </row>
    <row r="192" spans="29:30" ht="20.100000000000001" customHeight="1">
      <c r="AC192" s="363"/>
      <c r="AD192" s="364"/>
    </row>
    <row r="193" spans="29:30" ht="20.100000000000001" customHeight="1">
      <c r="AC193" s="363"/>
      <c r="AD193" s="364"/>
    </row>
    <row r="194" spans="29:30" ht="20.100000000000001" customHeight="1">
      <c r="AC194" s="363"/>
      <c r="AD194" s="364"/>
    </row>
    <row r="195" spans="29:30" ht="20.100000000000001" customHeight="1">
      <c r="AC195" s="363"/>
      <c r="AD195" s="364"/>
    </row>
    <row r="196" spans="29:30" ht="20.100000000000001" customHeight="1">
      <c r="AC196" s="363"/>
      <c r="AD196" s="364"/>
    </row>
    <row r="197" spans="29:30" ht="20.100000000000001" customHeight="1">
      <c r="AC197" s="363"/>
      <c r="AD197" s="364"/>
    </row>
    <row r="198" spans="29:30" ht="20.100000000000001" customHeight="1">
      <c r="AC198" s="363"/>
      <c r="AD198" s="364"/>
    </row>
    <row r="199" spans="29:30" ht="20.100000000000001" customHeight="1">
      <c r="AC199" s="363"/>
      <c r="AD199" s="364"/>
    </row>
    <row r="200" spans="29:30" ht="20.100000000000001" customHeight="1">
      <c r="AC200" s="363"/>
      <c r="AD200" s="364"/>
    </row>
    <row r="201" spans="29:30" ht="20.100000000000001" customHeight="1">
      <c r="AC201" s="363"/>
      <c r="AD201" s="364"/>
    </row>
    <row r="202" spans="29:30" ht="20.100000000000001" customHeight="1">
      <c r="AC202" s="363"/>
      <c r="AD202" s="364"/>
    </row>
    <row r="203" spans="29:30" ht="20.100000000000001" customHeight="1">
      <c r="AC203" s="363"/>
      <c r="AD203" s="364"/>
    </row>
    <row r="204" spans="29:30" ht="20.100000000000001" customHeight="1">
      <c r="AC204" s="363"/>
      <c r="AD204" s="364"/>
    </row>
    <row r="205" spans="29:30" ht="20.100000000000001" customHeight="1">
      <c r="AC205" s="365"/>
      <c r="AD205" s="309"/>
    </row>
    <row r="206" spans="29:30" ht="20.100000000000001" customHeight="1">
      <c r="AC206" s="365"/>
      <c r="AD206" s="309"/>
    </row>
    <row r="207" spans="29:30" ht="20.100000000000001" customHeight="1">
      <c r="AC207" s="366"/>
      <c r="AD207" s="310"/>
    </row>
    <row r="208" spans="29:30" ht="20.100000000000001" customHeight="1">
      <c r="AC208" s="366"/>
      <c r="AD208" s="310"/>
    </row>
    <row r="209" spans="29:30" ht="20.100000000000001" customHeight="1">
      <c r="AC209" s="366"/>
      <c r="AD209" s="310"/>
    </row>
    <row r="210" spans="29:30" ht="20.100000000000001" customHeight="1">
      <c r="AC210" s="366"/>
      <c r="AD210" s="310"/>
    </row>
  </sheetData>
  <sheetProtection algorithmName="SHA-512" hashValue="Gpp+t3WlO3JQ8dNxEWx9BTEJx7byX+VSOmfESR6ZCUXBBrsoRa1eqWElQulggcnaJNLd5EUoEAC8vdJUMgzbgw==" saltValue="u784kVwZ1y0leXWfuF5rfw==" spinCount="100000" sheet="1" formatCells="0" formatRows="0" deleteRows="0" selectLockedCells="1" autoFilter="0" pivotTables="0"/>
  <mergeCells count="48">
    <mergeCell ref="J37:R37"/>
    <mergeCell ref="U37:Z37"/>
    <mergeCell ref="D40:I40"/>
    <mergeCell ref="J40:R40"/>
    <mergeCell ref="D49:I49"/>
    <mergeCell ref="J49:R49"/>
    <mergeCell ref="U49:Z49"/>
    <mergeCell ref="D43:I43"/>
    <mergeCell ref="J43:R43"/>
    <mergeCell ref="U43:Z43"/>
    <mergeCell ref="D46:I46"/>
    <mergeCell ref="J46:R46"/>
    <mergeCell ref="U46:Z46"/>
    <mergeCell ref="U40:Z40"/>
    <mergeCell ref="D37:I37"/>
    <mergeCell ref="D35:R36"/>
    <mergeCell ref="D24:I24"/>
    <mergeCell ref="J24:R24"/>
    <mergeCell ref="D28:I28"/>
    <mergeCell ref="J28:R28"/>
    <mergeCell ref="U24:Z24"/>
    <mergeCell ref="D31:I31"/>
    <mergeCell ref="J31:R31"/>
    <mergeCell ref="D32:I32"/>
    <mergeCell ref="J32:R32"/>
    <mergeCell ref="U32:Z32"/>
    <mergeCell ref="D25:I25"/>
    <mergeCell ref="J25:R25"/>
    <mergeCell ref="U31:Z31"/>
    <mergeCell ref="D18:I18"/>
    <mergeCell ref="J18:V18"/>
    <mergeCell ref="D19:I19"/>
    <mergeCell ref="J19:V19"/>
    <mergeCell ref="D20:I20"/>
    <mergeCell ref="J20:V20"/>
    <mergeCell ref="D15:I15"/>
    <mergeCell ref="J15:V15"/>
    <mergeCell ref="D16:I16"/>
    <mergeCell ref="J16:V16"/>
    <mergeCell ref="D17:I17"/>
    <mergeCell ref="J17:V17"/>
    <mergeCell ref="D14:I14"/>
    <mergeCell ref="J14:V14"/>
    <mergeCell ref="D8:I8"/>
    <mergeCell ref="D11:I11"/>
    <mergeCell ref="J11:V11"/>
    <mergeCell ref="T8:X8"/>
    <mergeCell ref="J8:S8"/>
  </mergeCells>
  <phoneticPr fontId="18"/>
  <conditionalFormatting sqref="AD99:AD100 AC164:AD210 W19:AB19">
    <cfRule type="expression" priority="29">
      <formula>CELL("protect",W19)=0</formula>
    </cfRule>
  </conditionalFormatting>
  <conditionalFormatting sqref="B1:B2">
    <cfRule type="expression" dxfId="47" priority="28">
      <formula>_xlfn.ISFORMULA(B1)=TRUE</formula>
    </cfRule>
  </conditionalFormatting>
  <conditionalFormatting sqref="B3">
    <cfRule type="expression" dxfId="46" priority="27">
      <formula>_xlfn.ISFORMULA(B3)=TRUE</formula>
    </cfRule>
  </conditionalFormatting>
  <conditionalFormatting sqref="J31">
    <cfRule type="containsBlanks" dxfId="45" priority="24">
      <formula>LEN(TRIM(J31))=0</formula>
    </cfRule>
    <cfRule type="expression" dxfId="44" priority="25">
      <formula>#REF!="■"</formula>
    </cfRule>
    <cfRule type="expression" dxfId="43" priority="26">
      <formula>#REF!="■"</formula>
    </cfRule>
  </conditionalFormatting>
  <conditionalFormatting sqref="J14">
    <cfRule type="containsBlanks" dxfId="42" priority="23">
      <formula>LEN(TRIM(J14))=0</formula>
    </cfRule>
  </conditionalFormatting>
  <conditionalFormatting sqref="AB43">
    <cfRule type="expression" dxfId="41" priority="22">
      <formula>_xlfn.ISFORMULA(AB43)=TRUE</formula>
    </cfRule>
  </conditionalFormatting>
  <conditionalFormatting sqref="J15:J17 J19">
    <cfRule type="containsBlanks" dxfId="40" priority="17">
      <formula>LEN(TRIM(J15))=0</formula>
    </cfRule>
  </conditionalFormatting>
  <conditionalFormatting sqref="J24:R25">
    <cfRule type="expression" dxfId="39" priority="14">
      <formula>#REF!="■"</formula>
    </cfRule>
  </conditionalFormatting>
  <conditionalFormatting sqref="J24:R25">
    <cfRule type="notContainsBlanks" dxfId="38" priority="12">
      <formula>LEN(TRIM(J24))&gt;0</formula>
    </cfRule>
    <cfRule type="expression" dxfId="37" priority="13">
      <formula>#REF!="■"</formula>
    </cfRule>
  </conditionalFormatting>
  <conditionalFormatting sqref="J18">
    <cfRule type="containsBlanks" dxfId="36" priority="11">
      <formula>LEN(TRIM(J18))=0</formula>
    </cfRule>
  </conditionalFormatting>
  <conditionalFormatting sqref="J18">
    <cfRule type="expression" priority="10">
      <formula>CELL("protect",J18)=0</formula>
    </cfRule>
  </conditionalFormatting>
  <conditionalFormatting sqref="AB37">
    <cfRule type="expression" dxfId="35" priority="9">
      <formula>_xlfn.ISFORMULA(AB37)=TRUE</formula>
    </cfRule>
  </conditionalFormatting>
  <conditionalFormatting sqref="T8">
    <cfRule type="containsBlanks" dxfId="34" priority="8">
      <formula>LEN(TRIM(T8))=0</formula>
    </cfRule>
  </conditionalFormatting>
  <conditionalFormatting sqref="T8:X8">
    <cfRule type="expression" dxfId="33" priority="7">
      <formula>_xlfn.ISFORMULA(T8)=TRUE</formula>
    </cfRule>
  </conditionalFormatting>
  <conditionalFormatting sqref="W16:X16 W17">
    <cfRule type="expression" priority="6">
      <formula>CELL("protect",W16)=0</formula>
    </cfRule>
  </conditionalFormatting>
  <conditionalFormatting sqref="W20">
    <cfRule type="expression" priority="5">
      <formula>CELL("protect",W20)=0</formula>
    </cfRule>
  </conditionalFormatting>
  <conditionalFormatting sqref="X20">
    <cfRule type="expression" priority="4">
      <formula>CELL("protect",X20)=0</formula>
    </cfRule>
  </conditionalFormatting>
  <conditionalFormatting sqref="J46:R46">
    <cfRule type="containsBlanks" dxfId="32" priority="3">
      <formula>LEN(TRIM(J46))=0</formula>
    </cfRule>
  </conditionalFormatting>
  <conditionalFormatting sqref="J11:V11">
    <cfRule type="containsBlanks" dxfId="31" priority="2">
      <formula>LEN(TRIM(J11))=0</formula>
    </cfRule>
  </conditionalFormatting>
  <conditionalFormatting sqref="J37:R37">
    <cfRule type="containsBlanks" dxfId="30" priority="1">
      <formula>LEN(TRIM(J37))=0</formula>
    </cfRule>
  </conditionalFormatting>
  <dataValidations count="7">
    <dataValidation type="custom" imeMode="disabled" allowBlank="1" showInputMessage="1" showErrorMessage="1" error="小数点以下は第一位まで、二位以下切り捨てで入力して下さい。" sqref="L65506:R65506 HS65504:HY65504 RO65504:RU65504 ABK65504:ABQ65504 ALG65504:ALM65504 AVC65504:AVI65504 BEY65504:BFE65504 BOU65504:BPA65504 BYQ65504:BYW65504 CIM65504:CIS65504 CSI65504:CSO65504 DCE65504:DCK65504 DMA65504:DMG65504 DVW65504:DWC65504 EFS65504:EFY65504 EPO65504:EPU65504 EZK65504:EZQ65504 FJG65504:FJM65504 FTC65504:FTI65504 GCY65504:GDE65504 GMU65504:GNA65504 GWQ65504:GWW65504 HGM65504:HGS65504 HQI65504:HQO65504 IAE65504:IAK65504 IKA65504:IKG65504 ITW65504:IUC65504 JDS65504:JDY65504 JNO65504:JNU65504 JXK65504:JXQ65504 KHG65504:KHM65504 KRC65504:KRI65504 LAY65504:LBE65504 LKU65504:LLA65504 LUQ65504:LUW65504 MEM65504:MES65504 MOI65504:MOO65504 MYE65504:MYK65504 NIA65504:NIG65504 NRW65504:NSC65504 OBS65504:OBY65504 OLO65504:OLU65504 OVK65504:OVQ65504 PFG65504:PFM65504 PPC65504:PPI65504 PYY65504:PZE65504 QIU65504:QJA65504 QSQ65504:QSW65504 RCM65504:RCS65504 RMI65504:RMO65504 RWE65504:RWK65504 SGA65504:SGG65504 SPW65504:SQC65504 SZS65504:SZY65504 TJO65504:TJU65504 TTK65504:TTQ65504 UDG65504:UDM65504 UNC65504:UNI65504 UWY65504:UXE65504 VGU65504:VHA65504 VQQ65504:VQW65504 WAM65504:WAS65504 WKI65504:WKO65504 WUE65504:WUK65504 L131042:R131042 HS131040:HY131040 RO131040:RU131040 ABK131040:ABQ131040 ALG131040:ALM131040 AVC131040:AVI131040 BEY131040:BFE131040 BOU131040:BPA131040 BYQ131040:BYW131040 CIM131040:CIS131040 CSI131040:CSO131040 DCE131040:DCK131040 DMA131040:DMG131040 DVW131040:DWC131040 EFS131040:EFY131040 EPO131040:EPU131040 EZK131040:EZQ131040 FJG131040:FJM131040 FTC131040:FTI131040 GCY131040:GDE131040 GMU131040:GNA131040 GWQ131040:GWW131040 HGM131040:HGS131040 HQI131040:HQO131040 IAE131040:IAK131040 IKA131040:IKG131040 ITW131040:IUC131040 JDS131040:JDY131040 JNO131040:JNU131040 JXK131040:JXQ131040 KHG131040:KHM131040 KRC131040:KRI131040 LAY131040:LBE131040 LKU131040:LLA131040 LUQ131040:LUW131040 MEM131040:MES131040 MOI131040:MOO131040 MYE131040:MYK131040 NIA131040:NIG131040 NRW131040:NSC131040 OBS131040:OBY131040 OLO131040:OLU131040 OVK131040:OVQ131040 PFG131040:PFM131040 PPC131040:PPI131040 PYY131040:PZE131040 QIU131040:QJA131040 QSQ131040:QSW131040 RCM131040:RCS131040 RMI131040:RMO131040 RWE131040:RWK131040 SGA131040:SGG131040 SPW131040:SQC131040 SZS131040:SZY131040 TJO131040:TJU131040 TTK131040:TTQ131040 UDG131040:UDM131040 UNC131040:UNI131040 UWY131040:UXE131040 VGU131040:VHA131040 VQQ131040:VQW131040 WAM131040:WAS131040 WKI131040:WKO131040 WUE131040:WUK131040 L196578:R196578 HS196576:HY196576 RO196576:RU196576 ABK196576:ABQ196576 ALG196576:ALM196576 AVC196576:AVI196576 BEY196576:BFE196576 BOU196576:BPA196576 BYQ196576:BYW196576 CIM196576:CIS196576 CSI196576:CSO196576 DCE196576:DCK196576 DMA196576:DMG196576 DVW196576:DWC196576 EFS196576:EFY196576 EPO196576:EPU196576 EZK196576:EZQ196576 FJG196576:FJM196576 FTC196576:FTI196576 GCY196576:GDE196576 GMU196576:GNA196576 GWQ196576:GWW196576 HGM196576:HGS196576 HQI196576:HQO196576 IAE196576:IAK196576 IKA196576:IKG196576 ITW196576:IUC196576 JDS196576:JDY196576 JNO196576:JNU196576 JXK196576:JXQ196576 KHG196576:KHM196576 KRC196576:KRI196576 LAY196576:LBE196576 LKU196576:LLA196576 LUQ196576:LUW196576 MEM196576:MES196576 MOI196576:MOO196576 MYE196576:MYK196576 NIA196576:NIG196576 NRW196576:NSC196576 OBS196576:OBY196576 OLO196576:OLU196576 OVK196576:OVQ196576 PFG196576:PFM196576 PPC196576:PPI196576 PYY196576:PZE196576 QIU196576:QJA196576 QSQ196576:QSW196576 RCM196576:RCS196576 RMI196576:RMO196576 RWE196576:RWK196576 SGA196576:SGG196576 SPW196576:SQC196576 SZS196576:SZY196576 TJO196576:TJU196576 TTK196576:TTQ196576 UDG196576:UDM196576 UNC196576:UNI196576 UWY196576:UXE196576 VGU196576:VHA196576 VQQ196576:VQW196576 WAM196576:WAS196576 WKI196576:WKO196576 WUE196576:WUK196576 L262114:R262114 HS262112:HY262112 RO262112:RU262112 ABK262112:ABQ262112 ALG262112:ALM262112 AVC262112:AVI262112 BEY262112:BFE262112 BOU262112:BPA262112 BYQ262112:BYW262112 CIM262112:CIS262112 CSI262112:CSO262112 DCE262112:DCK262112 DMA262112:DMG262112 DVW262112:DWC262112 EFS262112:EFY262112 EPO262112:EPU262112 EZK262112:EZQ262112 FJG262112:FJM262112 FTC262112:FTI262112 GCY262112:GDE262112 GMU262112:GNA262112 GWQ262112:GWW262112 HGM262112:HGS262112 HQI262112:HQO262112 IAE262112:IAK262112 IKA262112:IKG262112 ITW262112:IUC262112 JDS262112:JDY262112 JNO262112:JNU262112 JXK262112:JXQ262112 KHG262112:KHM262112 KRC262112:KRI262112 LAY262112:LBE262112 LKU262112:LLA262112 LUQ262112:LUW262112 MEM262112:MES262112 MOI262112:MOO262112 MYE262112:MYK262112 NIA262112:NIG262112 NRW262112:NSC262112 OBS262112:OBY262112 OLO262112:OLU262112 OVK262112:OVQ262112 PFG262112:PFM262112 PPC262112:PPI262112 PYY262112:PZE262112 QIU262112:QJA262112 QSQ262112:QSW262112 RCM262112:RCS262112 RMI262112:RMO262112 RWE262112:RWK262112 SGA262112:SGG262112 SPW262112:SQC262112 SZS262112:SZY262112 TJO262112:TJU262112 TTK262112:TTQ262112 UDG262112:UDM262112 UNC262112:UNI262112 UWY262112:UXE262112 VGU262112:VHA262112 VQQ262112:VQW262112 WAM262112:WAS262112 WKI262112:WKO262112 WUE262112:WUK262112 L327650:R327650 HS327648:HY327648 RO327648:RU327648 ABK327648:ABQ327648 ALG327648:ALM327648 AVC327648:AVI327648 BEY327648:BFE327648 BOU327648:BPA327648 BYQ327648:BYW327648 CIM327648:CIS327648 CSI327648:CSO327648 DCE327648:DCK327648 DMA327648:DMG327648 DVW327648:DWC327648 EFS327648:EFY327648 EPO327648:EPU327648 EZK327648:EZQ327648 FJG327648:FJM327648 FTC327648:FTI327648 GCY327648:GDE327648 GMU327648:GNA327648 GWQ327648:GWW327648 HGM327648:HGS327648 HQI327648:HQO327648 IAE327648:IAK327648 IKA327648:IKG327648 ITW327648:IUC327648 JDS327648:JDY327648 JNO327648:JNU327648 JXK327648:JXQ327648 KHG327648:KHM327648 KRC327648:KRI327648 LAY327648:LBE327648 LKU327648:LLA327648 LUQ327648:LUW327648 MEM327648:MES327648 MOI327648:MOO327648 MYE327648:MYK327648 NIA327648:NIG327648 NRW327648:NSC327648 OBS327648:OBY327648 OLO327648:OLU327648 OVK327648:OVQ327648 PFG327648:PFM327648 PPC327648:PPI327648 PYY327648:PZE327648 QIU327648:QJA327648 QSQ327648:QSW327648 RCM327648:RCS327648 RMI327648:RMO327648 RWE327648:RWK327648 SGA327648:SGG327648 SPW327648:SQC327648 SZS327648:SZY327648 TJO327648:TJU327648 TTK327648:TTQ327648 UDG327648:UDM327648 UNC327648:UNI327648 UWY327648:UXE327648 VGU327648:VHA327648 VQQ327648:VQW327648 WAM327648:WAS327648 WKI327648:WKO327648 WUE327648:WUK327648 L393186:R393186 HS393184:HY393184 RO393184:RU393184 ABK393184:ABQ393184 ALG393184:ALM393184 AVC393184:AVI393184 BEY393184:BFE393184 BOU393184:BPA393184 BYQ393184:BYW393184 CIM393184:CIS393184 CSI393184:CSO393184 DCE393184:DCK393184 DMA393184:DMG393184 DVW393184:DWC393184 EFS393184:EFY393184 EPO393184:EPU393184 EZK393184:EZQ393184 FJG393184:FJM393184 FTC393184:FTI393184 GCY393184:GDE393184 GMU393184:GNA393184 GWQ393184:GWW393184 HGM393184:HGS393184 HQI393184:HQO393184 IAE393184:IAK393184 IKA393184:IKG393184 ITW393184:IUC393184 JDS393184:JDY393184 JNO393184:JNU393184 JXK393184:JXQ393184 KHG393184:KHM393184 KRC393184:KRI393184 LAY393184:LBE393184 LKU393184:LLA393184 LUQ393184:LUW393184 MEM393184:MES393184 MOI393184:MOO393184 MYE393184:MYK393184 NIA393184:NIG393184 NRW393184:NSC393184 OBS393184:OBY393184 OLO393184:OLU393184 OVK393184:OVQ393184 PFG393184:PFM393184 PPC393184:PPI393184 PYY393184:PZE393184 QIU393184:QJA393184 QSQ393184:QSW393184 RCM393184:RCS393184 RMI393184:RMO393184 RWE393184:RWK393184 SGA393184:SGG393184 SPW393184:SQC393184 SZS393184:SZY393184 TJO393184:TJU393184 TTK393184:TTQ393184 UDG393184:UDM393184 UNC393184:UNI393184 UWY393184:UXE393184 VGU393184:VHA393184 VQQ393184:VQW393184 WAM393184:WAS393184 WKI393184:WKO393184 WUE393184:WUK393184 L458722:R458722 HS458720:HY458720 RO458720:RU458720 ABK458720:ABQ458720 ALG458720:ALM458720 AVC458720:AVI458720 BEY458720:BFE458720 BOU458720:BPA458720 BYQ458720:BYW458720 CIM458720:CIS458720 CSI458720:CSO458720 DCE458720:DCK458720 DMA458720:DMG458720 DVW458720:DWC458720 EFS458720:EFY458720 EPO458720:EPU458720 EZK458720:EZQ458720 FJG458720:FJM458720 FTC458720:FTI458720 GCY458720:GDE458720 GMU458720:GNA458720 GWQ458720:GWW458720 HGM458720:HGS458720 HQI458720:HQO458720 IAE458720:IAK458720 IKA458720:IKG458720 ITW458720:IUC458720 JDS458720:JDY458720 JNO458720:JNU458720 JXK458720:JXQ458720 KHG458720:KHM458720 KRC458720:KRI458720 LAY458720:LBE458720 LKU458720:LLA458720 LUQ458720:LUW458720 MEM458720:MES458720 MOI458720:MOO458720 MYE458720:MYK458720 NIA458720:NIG458720 NRW458720:NSC458720 OBS458720:OBY458720 OLO458720:OLU458720 OVK458720:OVQ458720 PFG458720:PFM458720 PPC458720:PPI458720 PYY458720:PZE458720 QIU458720:QJA458720 QSQ458720:QSW458720 RCM458720:RCS458720 RMI458720:RMO458720 RWE458720:RWK458720 SGA458720:SGG458720 SPW458720:SQC458720 SZS458720:SZY458720 TJO458720:TJU458720 TTK458720:TTQ458720 UDG458720:UDM458720 UNC458720:UNI458720 UWY458720:UXE458720 VGU458720:VHA458720 VQQ458720:VQW458720 WAM458720:WAS458720 WKI458720:WKO458720 WUE458720:WUK458720 L524258:R524258 HS524256:HY524256 RO524256:RU524256 ABK524256:ABQ524256 ALG524256:ALM524256 AVC524256:AVI524256 BEY524256:BFE524256 BOU524256:BPA524256 BYQ524256:BYW524256 CIM524256:CIS524256 CSI524256:CSO524256 DCE524256:DCK524256 DMA524256:DMG524256 DVW524256:DWC524256 EFS524256:EFY524256 EPO524256:EPU524256 EZK524256:EZQ524256 FJG524256:FJM524256 FTC524256:FTI524256 GCY524256:GDE524256 GMU524256:GNA524256 GWQ524256:GWW524256 HGM524256:HGS524256 HQI524256:HQO524256 IAE524256:IAK524256 IKA524256:IKG524256 ITW524256:IUC524256 JDS524256:JDY524256 JNO524256:JNU524256 JXK524256:JXQ524256 KHG524256:KHM524256 KRC524256:KRI524256 LAY524256:LBE524256 LKU524256:LLA524256 LUQ524256:LUW524256 MEM524256:MES524256 MOI524256:MOO524256 MYE524256:MYK524256 NIA524256:NIG524256 NRW524256:NSC524256 OBS524256:OBY524256 OLO524256:OLU524256 OVK524256:OVQ524256 PFG524256:PFM524256 PPC524256:PPI524256 PYY524256:PZE524256 QIU524256:QJA524256 QSQ524256:QSW524256 RCM524256:RCS524256 RMI524256:RMO524256 RWE524256:RWK524256 SGA524256:SGG524256 SPW524256:SQC524256 SZS524256:SZY524256 TJO524256:TJU524256 TTK524256:TTQ524256 UDG524256:UDM524256 UNC524256:UNI524256 UWY524256:UXE524256 VGU524256:VHA524256 VQQ524256:VQW524256 WAM524256:WAS524256 WKI524256:WKO524256 WUE524256:WUK524256 L589794:R589794 HS589792:HY589792 RO589792:RU589792 ABK589792:ABQ589792 ALG589792:ALM589792 AVC589792:AVI589792 BEY589792:BFE589792 BOU589792:BPA589792 BYQ589792:BYW589792 CIM589792:CIS589792 CSI589792:CSO589792 DCE589792:DCK589792 DMA589792:DMG589792 DVW589792:DWC589792 EFS589792:EFY589792 EPO589792:EPU589792 EZK589792:EZQ589792 FJG589792:FJM589792 FTC589792:FTI589792 GCY589792:GDE589792 GMU589792:GNA589792 GWQ589792:GWW589792 HGM589792:HGS589792 HQI589792:HQO589792 IAE589792:IAK589792 IKA589792:IKG589792 ITW589792:IUC589792 JDS589792:JDY589792 JNO589792:JNU589792 JXK589792:JXQ589792 KHG589792:KHM589792 KRC589792:KRI589792 LAY589792:LBE589792 LKU589792:LLA589792 LUQ589792:LUW589792 MEM589792:MES589792 MOI589792:MOO589792 MYE589792:MYK589792 NIA589792:NIG589792 NRW589792:NSC589792 OBS589792:OBY589792 OLO589792:OLU589792 OVK589792:OVQ589792 PFG589792:PFM589792 PPC589792:PPI589792 PYY589792:PZE589792 QIU589792:QJA589792 QSQ589792:QSW589792 RCM589792:RCS589792 RMI589792:RMO589792 RWE589792:RWK589792 SGA589792:SGG589792 SPW589792:SQC589792 SZS589792:SZY589792 TJO589792:TJU589792 TTK589792:TTQ589792 UDG589792:UDM589792 UNC589792:UNI589792 UWY589792:UXE589792 VGU589792:VHA589792 VQQ589792:VQW589792 WAM589792:WAS589792 WKI589792:WKO589792 WUE589792:WUK589792 L655330:R655330 HS655328:HY655328 RO655328:RU655328 ABK655328:ABQ655328 ALG655328:ALM655328 AVC655328:AVI655328 BEY655328:BFE655328 BOU655328:BPA655328 BYQ655328:BYW655328 CIM655328:CIS655328 CSI655328:CSO655328 DCE655328:DCK655328 DMA655328:DMG655328 DVW655328:DWC655328 EFS655328:EFY655328 EPO655328:EPU655328 EZK655328:EZQ655328 FJG655328:FJM655328 FTC655328:FTI655328 GCY655328:GDE655328 GMU655328:GNA655328 GWQ655328:GWW655328 HGM655328:HGS655328 HQI655328:HQO655328 IAE655328:IAK655328 IKA655328:IKG655328 ITW655328:IUC655328 JDS655328:JDY655328 JNO655328:JNU655328 JXK655328:JXQ655328 KHG655328:KHM655328 KRC655328:KRI655328 LAY655328:LBE655328 LKU655328:LLA655328 LUQ655328:LUW655328 MEM655328:MES655328 MOI655328:MOO655328 MYE655328:MYK655328 NIA655328:NIG655328 NRW655328:NSC655328 OBS655328:OBY655328 OLO655328:OLU655328 OVK655328:OVQ655328 PFG655328:PFM655328 PPC655328:PPI655328 PYY655328:PZE655328 QIU655328:QJA655328 QSQ655328:QSW655328 RCM655328:RCS655328 RMI655328:RMO655328 RWE655328:RWK655328 SGA655328:SGG655328 SPW655328:SQC655328 SZS655328:SZY655328 TJO655328:TJU655328 TTK655328:TTQ655328 UDG655328:UDM655328 UNC655328:UNI655328 UWY655328:UXE655328 VGU655328:VHA655328 VQQ655328:VQW655328 WAM655328:WAS655328 WKI655328:WKO655328 WUE655328:WUK655328 L720866:R720866 HS720864:HY720864 RO720864:RU720864 ABK720864:ABQ720864 ALG720864:ALM720864 AVC720864:AVI720864 BEY720864:BFE720864 BOU720864:BPA720864 BYQ720864:BYW720864 CIM720864:CIS720864 CSI720864:CSO720864 DCE720864:DCK720864 DMA720864:DMG720864 DVW720864:DWC720864 EFS720864:EFY720864 EPO720864:EPU720864 EZK720864:EZQ720864 FJG720864:FJM720864 FTC720864:FTI720864 GCY720864:GDE720864 GMU720864:GNA720864 GWQ720864:GWW720864 HGM720864:HGS720864 HQI720864:HQO720864 IAE720864:IAK720864 IKA720864:IKG720864 ITW720864:IUC720864 JDS720864:JDY720864 JNO720864:JNU720864 JXK720864:JXQ720864 KHG720864:KHM720864 KRC720864:KRI720864 LAY720864:LBE720864 LKU720864:LLA720864 LUQ720864:LUW720864 MEM720864:MES720864 MOI720864:MOO720864 MYE720864:MYK720864 NIA720864:NIG720864 NRW720864:NSC720864 OBS720864:OBY720864 OLO720864:OLU720864 OVK720864:OVQ720864 PFG720864:PFM720864 PPC720864:PPI720864 PYY720864:PZE720864 QIU720864:QJA720864 QSQ720864:QSW720864 RCM720864:RCS720864 RMI720864:RMO720864 RWE720864:RWK720864 SGA720864:SGG720864 SPW720864:SQC720864 SZS720864:SZY720864 TJO720864:TJU720864 TTK720864:TTQ720864 UDG720864:UDM720864 UNC720864:UNI720864 UWY720864:UXE720864 VGU720864:VHA720864 VQQ720864:VQW720864 WAM720864:WAS720864 WKI720864:WKO720864 WUE720864:WUK720864 L786402:R786402 HS786400:HY786400 RO786400:RU786400 ABK786400:ABQ786400 ALG786400:ALM786400 AVC786400:AVI786400 BEY786400:BFE786400 BOU786400:BPA786400 BYQ786400:BYW786400 CIM786400:CIS786400 CSI786400:CSO786400 DCE786400:DCK786400 DMA786400:DMG786400 DVW786400:DWC786400 EFS786400:EFY786400 EPO786400:EPU786400 EZK786400:EZQ786400 FJG786400:FJM786400 FTC786400:FTI786400 GCY786400:GDE786400 GMU786400:GNA786400 GWQ786400:GWW786400 HGM786400:HGS786400 HQI786400:HQO786400 IAE786400:IAK786400 IKA786400:IKG786400 ITW786400:IUC786400 JDS786400:JDY786400 JNO786400:JNU786400 JXK786400:JXQ786400 KHG786400:KHM786400 KRC786400:KRI786400 LAY786400:LBE786400 LKU786400:LLA786400 LUQ786400:LUW786400 MEM786400:MES786400 MOI786400:MOO786400 MYE786400:MYK786400 NIA786400:NIG786400 NRW786400:NSC786400 OBS786400:OBY786400 OLO786400:OLU786400 OVK786400:OVQ786400 PFG786400:PFM786400 PPC786400:PPI786400 PYY786400:PZE786400 QIU786400:QJA786400 QSQ786400:QSW786400 RCM786400:RCS786400 RMI786400:RMO786400 RWE786400:RWK786400 SGA786400:SGG786400 SPW786400:SQC786400 SZS786400:SZY786400 TJO786400:TJU786400 TTK786400:TTQ786400 UDG786400:UDM786400 UNC786400:UNI786400 UWY786400:UXE786400 VGU786400:VHA786400 VQQ786400:VQW786400 WAM786400:WAS786400 WKI786400:WKO786400 WUE786400:WUK786400 L851938:R851938 HS851936:HY851936 RO851936:RU851936 ABK851936:ABQ851936 ALG851936:ALM851936 AVC851936:AVI851936 BEY851936:BFE851936 BOU851936:BPA851936 BYQ851936:BYW851936 CIM851936:CIS851936 CSI851936:CSO851936 DCE851936:DCK851936 DMA851936:DMG851936 DVW851936:DWC851936 EFS851936:EFY851936 EPO851936:EPU851936 EZK851936:EZQ851936 FJG851936:FJM851936 FTC851936:FTI851936 GCY851936:GDE851936 GMU851936:GNA851936 GWQ851936:GWW851936 HGM851936:HGS851936 HQI851936:HQO851936 IAE851936:IAK851936 IKA851936:IKG851936 ITW851936:IUC851936 JDS851936:JDY851936 JNO851936:JNU851936 JXK851936:JXQ851936 KHG851936:KHM851936 KRC851936:KRI851936 LAY851936:LBE851936 LKU851936:LLA851936 LUQ851936:LUW851936 MEM851936:MES851936 MOI851936:MOO851936 MYE851936:MYK851936 NIA851936:NIG851936 NRW851936:NSC851936 OBS851936:OBY851936 OLO851936:OLU851936 OVK851936:OVQ851936 PFG851936:PFM851936 PPC851936:PPI851936 PYY851936:PZE851936 QIU851936:QJA851936 QSQ851936:QSW851936 RCM851936:RCS851936 RMI851936:RMO851936 RWE851936:RWK851936 SGA851936:SGG851936 SPW851936:SQC851936 SZS851936:SZY851936 TJO851936:TJU851936 TTK851936:TTQ851936 UDG851936:UDM851936 UNC851936:UNI851936 UWY851936:UXE851936 VGU851936:VHA851936 VQQ851936:VQW851936 WAM851936:WAS851936 WKI851936:WKO851936 WUE851936:WUK851936 L917474:R917474 HS917472:HY917472 RO917472:RU917472 ABK917472:ABQ917472 ALG917472:ALM917472 AVC917472:AVI917472 BEY917472:BFE917472 BOU917472:BPA917472 BYQ917472:BYW917472 CIM917472:CIS917472 CSI917472:CSO917472 DCE917472:DCK917472 DMA917472:DMG917472 DVW917472:DWC917472 EFS917472:EFY917472 EPO917472:EPU917472 EZK917472:EZQ917472 FJG917472:FJM917472 FTC917472:FTI917472 GCY917472:GDE917472 GMU917472:GNA917472 GWQ917472:GWW917472 HGM917472:HGS917472 HQI917472:HQO917472 IAE917472:IAK917472 IKA917472:IKG917472 ITW917472:IUC917472 JDS917472:JDY917472 JNO917472:JNU917472 JXK917472:JXQ917472 KHG917472:KHM917472 KRC917472:KRI917472 LAY917472:LBE917472 LKU917472:LLA917472 LUQ917472:LUW917472 MEM917472:MES917472 MOI917472:MOO917472 MYE917472:MYK917472 NIA917472:NIG917472 NRW917472:NSC917472 OBS917472:OBY917472 OLO917472:OLU917472 OVK917472:OVQ917472 PFG917472:PFM917472 PPC917472:PPI917472 PYY917472:PZE917472 QIU917472:QJA917472 QSQ917472:QSW917472 RCM917472:RCS917472 RMI917472:RMO917472 RWE917472:RWK917472 SGA917472:SGG917472 SPW917472:SQC917472 SZS917472:SZY917472 TJO917472:TJU917472 TTK917472:TTQ917472 UDG917472:UDM917472 UNC917472:UNI917472 UWY917472:UXE917472 VGU917472:VHA917472 VQQ917472:VQW917472 WAM917472:WAS917472 WKI917472:WKO917472 WUE917472:WUK917472 L983010:R983010 HS983008:HY983008 RO983008:RU983008 ABK983008:ABQ983008 ALG983008:ALM983008 AVC983008:AVI983008 BEY983008:BFE983008 BOU983008:BPA983008 BYQ983008:BYW983008 CIM983008:CIS983008 CSI983008:CSO983008 DCE983008:DCK983008 DMA983008:DMG983008 DVW983008:DWC983008 EFS983008:EFY983008 EPO983008:EPU983008 EZK983008:EZQ983008 FJG983008:FJM983008 FTC983008:FTI983008 GCY983008:GDE983008 GMU983008:GNA983008 GWQ983008:GWW983008 HGM983008:HGS983008 HQI983008:HQO983008 IAE983008:IAK983008 IKA983008:IKG983008 ITW983008:IUC983008 JDS983008:JDY983008 JNO983008:JNU983008 JXK983008:JXQ983008 KHG983008:KHM983008 KRC983008:KRI983008 LAY983008:LBE983008 LKU983008:LLA983008 LUQ983008:LUW983008 MEM983008:MES983008 MOI983008:MOO983008 MYE983008:MYK983008 NIA983008:NIG983008 NRW983008:NSC983008 OBS983008:OBY983008 OLO983008:OLU983008 OVK983008:OVQ983008 PFG983008:PFM983008 PPC983008:PPI983008 PYY983008:PZE983008 QIU983008:QJA983008 QSQ983008:QSW983008 RCM983008:RCS983008 RMI983008:RMO983008 RWE983008:RWK983008 SGA983008:SGG983008 SPW983008:SQC983008 SZS983008:SZY983008 TJO983008:TJU983008 TTK983008:TTQ983008 UDG983008:UDM983008 UNC983008:UNI983008 UWY983008:UXE983008 VGU983008:VHA983008 VQQ983008:VQW983008 WAM983008:WAS983008 WKI983008:WKO983008 WUE983008:WUK983008" xr:uid="{7E80A87C-4C34-4B04-9CBC-3E1C558B3A28}">
      <formula1>L65504-ROUNDDOWN(L65504,1)=0</formula1>
    </dataValidation>
    <dataValidation type="list" allowBlank="1" showInputMessage="1" showErrorMessage="1" sqref="Z65591:AA65591 IG65589 SC65589 ABY65589 ALU65589 AVQ65589 BFM65589 BPI65589 BZE65589 CJA65589 CSW65589 DCS65589 DMO65589 DWK65589 EGG65589 EQC65589 EZY65589 FJU65589 FTQ65589 GDM65589 GNI65589 GXE65589 HHA65589 HQW65589 IAS65589 IKO65589 IUK65589 JEG65589 JOC65589 JXY65589 KHU65589 KRQ65589 LBM65589 LLI65589 LVE65589 MFA65589 MOW65589 MYS65589 NIO65589 NSK65589 OCG65589 OMC65589 OVY65589 PFU65589 PPQ65589 PZM65589 QJI65589 QTE65589 RDA65589 RMW65589 RWS65589 SGO65589 SQK65589 TAG65589 TKC65589 TTY65589 UDU65589 UNQ65589 UXM65589 VHI65589 VRE65589 WBA65589 WKW65589 WUS65589 Z131127:AA131127 IG131125 SC131125 ABY131125 ALU131125 AVQ131125 BFM131125 BPI131125 BZE131125 CJA131125 CSW131125 DCS131125 DMO131125 DWK131125 EGG131125 EQC131125 EZY131125 FJU131125 FTQ131125 GDM131125 GNI131125 GXE131125 HHA131125 HQW131125 IAS131125 IKO131125 IUK131125 JEG131125 JOC131125 JXY131125 KHU131125 KRQ131125 LBM131125 LLI131125 LVE131125 MFA131125 MOW131125 MYS131125 NIO131125 NSK131125 OCG131125 OMC131125 OVY131125 PFU131125 PPQ131125 PZM131125 QJI131125 QTE131125 RDA131125 RMW131125 RWS131125 SGO131125 SQK131125 TAG131125 TKC131125 TTY131125 UDU131125 UNQ131125 UXM131125 VHI131125 VRE131125 WBA131125 WKW131125 WUS131125 Z196663:AA196663 IG196661 SC196661 ABY196661 ALU196661 AVQ196661 BFM196661 BPI196661 BZE196661 CJA196661 CSW196661 DCS196661 DMO196661 DWK196661 EGG196661 EQC196661 EZY196661 FJU196661 FTQ196661 GDM196661 GNI196661 GXE196661 HHA196661 HQW196661 IAS196661 IKO196661 IUK196661 JEG196661 JOC196661 JXY196661 KHU196661 KRQ196661 LBM196661 LLI196661 LVE196661 MFA196661 MOW196661 MYS196661 NIO196661 NSK196661 OCG196661 OMC196661 OVY196661 PFU196661 PPQ196661 PZM196661 QJI196661 QTE196661 RDA196661 RMW196661 RWS196661 SGO196661 SQK196661 TAG196661 TKC196661 TTY196661 UDU196661 UNQ196661 UXM196661 VHI196661 VRE196661 WBA196661 WKW196661 WUS196661 Z262199:AA262199 IG262197 SC262197 ABY262197 ALU262197 AVQ262197 BFM262197 BPI262197 BZE262197 CJA262197 CSW262197 DCS262197 DMO262197 DWK262197 EGG262197 EQC262197 EZY262197 FJU262197 FTQ262197 GDM262197 GNI262197 GXE262197 HHA262197 HQW262197 IAS262197 IKO262197 IUK262197 JEG262197 JOC262197 JXY262197 KHU262197 KRQ262197 LBM262197 LLI262197 LVE262197 MFA262197 MOW262197 MYS262197 NIO262197 NSK262197 OCG262197 OMC262197 OVY262197 PFU262197 PPQ262197 PZM262197 QJI262197 QTE262197 RDA262197 RMW262197 RWS262197 SGO262197 SQK262197 TAG262197 TKC262197 TTY262197 UDU262197 UNQ262197 UXM262197 VHI262197 VRE262197 WBA262197 WKW262197 WUS262197 Z327735:AA327735 IG327733 SC327733 ABY327733 ALU327733 AVQ327733 BFM327733 BPI327733 BZE327733 CJA327733 CSW327733 DCS327733 DMO327733 DWK327733 EGG327733 EQC327733 EZY327733 FJU327733 FTQ327733 GDM327733 GNI327733 GXE327733 HHA327733 HQW327733 IAS327733 IKO327733 IUK327733 JEG327733 JOC327733 JXY327733 KHU327733 KRQ327733 LBM327733 LLI327733 LVE327733 MFA327733 MOW327733 MYS327733 NIO327733 NSK327733 OCG327733 OMC327733 OVY327733 PFU327733 PPQ327733 PZM327733 QJI327733 QTE327733 RDA327733 RMW327733 RWS327733 SGO327733 SQK327733 TAG327733 TKC327733 TTY327733 UDU327733 UNQ327733 UXM327733 VHI327733 VRE327733 WBA327733 WKW327733 WUS327733 Z393271:AA393271 IG393269 SC393269 ABY393269 ALU393269 AVQ393269 BFM393269 BPI393269 BZE393269 CJA393269 CSW393269 DCS393269 DMO393269 DWK393269 EGG393269 EQC393269 EZY393269 FJU393269 FTQ393269 GDM393269 GNI393269 GXE393269 HHA393269 HQW393269 IAS393269 IKO393269 IUK393269 JEG393269 JOC393269 JXY393269 KHU393269 KRQ393269 LBM393269 LLI393269 LVE393269 MFA393269 MOW393269 MYS393269 NIO393269 NSK393269 OCG393269 OMC393269 OVY393269 PFU393269 PPQ393269 PZM393269 QJI393269 QTE393269 RDA393269 RMW393269 RWS393269 SGO393269 SQK393269 TAG393269 TKC393269 TTY393269 UDU393269 UNQ393269 UXM393269 VHI393269 VRE393269 WBA393269 WKW393269 WUS393269 Z458807:AA458807 IG458805 SC458805 ABY458805 ALU458805 AVQ458805 BFM458805 BPI458805 BZE458805 CJA458805 CSW458805 DCS458805 DMO458805 DWK458805 EGG458805 EQC458805 EZY458805 FJU458805 FTQ458805 GDM458805 GNI458805 GXE458805 HHA458805 HQW458805 IAS458805 IKO458805 IUK458805 JEG458805 JOC458805 JXY458805 KHU458805 KRQ458805 LBM458805 LLI458805 LVE458805 MFA458805 MOW458805 MYS458805 NIO458805 NSK458805 OCG458805 OMC458805 OVY458805 PFU458805 PPQ458805 PZM458805 QJI458805 QTE458805 RDA458805 RMW458805 RWS458805 SGO458805 SQK458805 TAG458805 TKC458805 TTY458805 UDU458805 UNQ458805 UXM458805 VHI458805 VRE458805 WBA458805 WKW458805 WUS458805 Z524343:AA524343 IG524341 SC524341 ABY524341 ALU524341 AVQ524341 BFM524341 BPI524341 BZE524341 CJA524341 CSW524341 DCS524341 DMO524341 DWK524341 EGG524341 EQC524341 EZY524341 FJU524341 FTQ524341 GDM524341 GNI524341 GXE524341 HHA524341 HQW524341 IAS524341 IKO524341 IUK524341 JEG524341 JOC524341 JXY524341 KHU524341 KRQ524341 LBM524341 LLI524341 LVE524341 MFA524341 MOW524341 MYS524341 NIO524341 NSK524341 OCG524341 OMC524341 OVY524341 PFU524341 PPQ524341 PZM524341 QJI524341 QTE524341 RDA524341 RMW524341 RWS524341 SGO524341 SQK524341 TAG524341 TKC524341 TTY524341 UDU524341 UNQ524341 UXM524341 VHI524341 VRE524341 WBA524341 WKW524341 WUS524341 Z589879:AA589879 IG589877 SC589877 ABY589877 ALU589877 AVQ589877 BFM589877 BPI589877 BZE589877 CJA589877 CSW589877 DCS589877 DMO589877 DWK589877 EGG589877 EQC589877 EZY589877 FJU589877 FTQ589877 GDM589877 GNI589877 GXE589877 HHA589877 HQW589877 IAS589877 IKO589877 IUK589877 JEG589877 JOC589877 JXY589877 KHU589877 KRQ589877 LBM589877 LLI589877 LVE589877 MFA589877 MOW589877 MYS589877 NIO589877 NSK589877 OCG589877 OMC589877 OVY589877 PFU589877 PPQ589877 PZM589877 QJI589877 QTE589877 RDA589877 RMW589877 RWS589877 SGO589877 SQK589877 TAG589877 TKC589877 TTY589877 UDU589877 UNQ589877 UXM589877 VHI589877 VRE589877 WBA589877 WKW589877 WUS589877 Z655415:AA655415 IG655413 SC655413 ABY655413 ALU655413 AVQ655413 BFM655413 BPI655413 BZE655413 CJA655413 CSW655413 DCS655413 DMO655413 DWK655413 EGG655413 EQC655413 EZY655413 FJU655413 FTQ655413 GDM655413 GNI655413 GXE655413 HHA655413 HQW655413 IAS655413 IKO655413 IUK655413 JEG655413 JOC655413 JXY655413 KHU655413 KRQ655413 LBM655413 LLI655413 LVE655413 MFA655413 MOW655413 MYS655413 NIO655413 NSK655413 OCG655413 OMC655413 OVY655413 PFU655413 PPQ655413 PZM655413 QJI655413 QTE655413 RDA655413 RMW655413 RWS655413 SGO655413 SQK655413 TAG655413 TKC655413 TTY655413 UDU655413 UNQ655413 UXM655413 VHI655413 VRE655413 WBA655413 WKW655413 WUS655413 Z720951:AA720951 IG720949 SC720949 ABY720949 ALU720949 AVQ720949 BFM720949 BPI720949 BZE720949 CJA720949 CSW720949 DCS720949 DMO720949 DWK720949 EGG720949 EQC720949 EZY720949 FJU720949 FTQ720949 GDM720949 GNI720949 GXE720949 HHA720949 HQW720949 IAS720949 IKO720949 IUK720949 JEG720949 JOC720949 JXY720949 KHU720949 KRQ720949 LBM720949 LLI720949 LVE720949 MFA720949 MOW720949 MYS720949 NIO720949 NSK720949 OCG720949 OMC720949 OVY720949 PFU720949 PPQ720949 PZM720949 QJI720949 QTE720949 RDA720949 RMW720949 RWS720949 SGO720949 SQK720949 TAG720949 TKC720949 TTY720949 UDU720949 UNQ720949 UXM720949 VHI720949 VRE720949 WBA720949 WKW720949 WUS720949 Z786487:AA786487 IG786485 SC786485 ABY786485 ALU786485 AVQ786485 BFM786485 BPI786485 BZE786485 CJA786485 CSW786485 DCS786485 DMO786485 DWK786485 EGG786485 EQC786485 EZY786485 FJU786485 FTQ786485 GDM786485 GNI786485 GXE786485 HHA786485 HQW786485 IAS786485 IKO786485 IUK786485 JEG786485 JOC786485 JXY786485 KHU786485 KRQ786485 LBM786485 LLI786485 LVE786485 MFA786485 MOW786485 MYS786485 NIO786485 NSK786485 OCG786485 OMC786485 OVY786485 PFU786485 PPQ786485 PZM786485 QJI786485 QTE786485 RDA786485 RMW786485 RWS786485 SGO786485 SQK786485 TAG786485 TKC786485 TTY786485 UDU786485 UNQ786485 UXM786485 VHI786485 VRE786485 WBA786485 WKW786485 WUS786485 Z852023:AA852023 IG852021 SC852021 ABY852021 ALU852021 AVQ852021 BFM852021 BPI852021 BZE852021 CJA852021 CSW852021 DCS852021 DMO852021 DWK852021 EGG852021 EQC852021 EZY852021 FJU852021 FTQ852021 GDM852021 GNI852021 GXE852021 HHA852021 HQW852021 IAS852021 IKO852021 IUK852021 JEG852021 JOC852021 JXY852021 KHU852021 KRQ852021 LBM852021 LLI852021 LVE852021 MFA852021 MOW852021 MYS852021 NIO852021 NSK852021 OCG852021 OMC852021 OVY852021 PFU852021 PPQ852021 PZM852021 QJI852021 QTE852021 RDA852021 RMW852021 RWS852021 SGO852021 SQK852021 TAG852021 TKC852021 TTY852021 UDU852021 UNQ852021 UXM852021 VHI852021 VRE852021 WBA852021 WKW852021 WUS852021 Z917559:AA917559 IG917557 SC917557 ABY917557 ALU917557 AVQ917557 BFM917557 BPI917557 BZE917557 CJA917557 CSW917557 DCS917557 DMO917557 DWK917557 EGG917557 EQC917557 EZY917557 FJU917557 FTQ917557 GDM917557 GNI917557 GXE917557 HHA917557 HQW917557 IAS917557 IKO917557 IUK917557 JEG917557 JOC917557 JXY917557 KHU917557 KRQ917557 LBM917557 LLI917557 LVE917557 MFA917557 MOW917557 MYS917557 NIO917557 NSK917557 OCG917557 OMC917557 OVY917557 PFU917557 PPQ917557 PZM917557 QJI917557 QTE917557 RDA917557 RMW917557 RWS917557 SGO917557 SQK917557 TAG917557 TKC917557 TTY917557 UDU917557 UNQ917557 UXM917557 VHI917557 VRE917557 WBA917557 WKW917557 WUS917557 Z983095:AA983095 IG983093 SC983093 ABY983093 ALU983093 AVQ983093 BFM983093 BPI983093 BZE983093 CJA983093 CSW983093 DCS983093 DMO983093 DWK983093 EGG983093 EQC983093 EZY983093 FJU983093 FTQ983093 GDM983093 GNI983093 GXE983093 HHA983093 HQW983093 IAS983093 IKO983093 IUK983093 JEG983093 JOC983093 JXY983093 KHU983093 KRQ983093 LBM983093 LLI983093 LVE983093 MFA983093 MOW983093 MYS983093 NIO983093 NSK983093 OCG983093 OMC983093 OVY983093 PFU983093 PPQ983093 PZM983093 QJI983093 QTE983093 RDA983093 RMW983093 RWS983093 SGO983093 SQK983093 TAG983093 TKC983093 TTY983093 UDU983093 UNQ983093 UXM983093 VHI983093 VRE983093 WBA983093 WKW983093 WUS983093 Z65589:AA65589 IG65587 SC65587 ABY65587 ALU65587 AVQ65587 BFM65587 BPI65587 BZE65587 CJA65587 CSW65587 DCS65587 DMO65587 DWK65587 EGG65587 EQC65587 EZY65587 FJU65587 FTQ65587 GDM65587 GNI65587 GXE65587 HHA65587 HQW65587 IAS65587 IKO65587 IUK65587 JEG65587 JOC65587 JXY65587 KHU65587 KRQ65587 LBM65587 LLI65587 LVE65587 MFA65587 MOW65587 MYS65587 NIO65587 NSK65587 OCG65587 OMC65587 OVY65587 PFU65587 PPQ65587 PZM65587 QJI65587 QTE65587 RDA65587 RMW65587 RWS65587 SGO65587 SQK65587 TAG65587 TKC65587 TTY65587 UDU65587 UNQ65587 UXM65587 VHI65587 VRE65587 WBA65587 WKW65587 WUS65587 Z131125:AA131125 IG131123 SC131123 ABY131123 ALU131123 AVQ131123 BFM131123 BPI131123 BZE131123 CJA131123 CSW131123 DCS131123 DMO131123 DWK131123 EGG131123 EQC131123 EZY131123 FJU131123 FTQ131123 GDM131123 GNI131123 GXE131123 HHA131123 HQW131123 IAS131123 IKO131123 IUK131123 JEG131123 JOC131123 JXY131123 KHU131123 KRQ131123 LBM131123 LLI131123 LVE131123 MFA131123 MOW131123 MYS131123 NIO131123 NSK131123 OCG131123 OMC131123 OVY131123 PFU131123 PPQ131123 PZM131123 QJI131123 QTE131123 RDA131123 RMW131123 RWS131123 SGO131123 SQK131123 TAG131123 TKC131123 TTY131123 UDU131123 UNQ131123 UXM131123 VHI131123 VRE131123 WBA131123 WKW131123 WUS131123 Z196661:AA196661 IG196659 SC196659 ABY196659 ALU196659 AVQ196659 BFM196659 BPI196659 BZE196659 CJA196659 CSW196659 DCS196659 DMO196659 DWK196659 EGG196659 EQC196659 EZY196659 FJU196659 FTQ196659 GDM196659 GNI196659 GXE196659 HHA196659 HQW196659 IAS196659 IKO196659 IUK196659 JEG196659 JOC196659 JXY196659 KHU196659 KRQ196659 LBM196659 LLI196659 LVE196659 MFA196659 MOW196659 MYS196659 NIO196659 NSK196659 OCG196659 OMC196659 OVY196659 PFU196659 PPQ196659 PZM196659 QJI196659 QTE196659 RDA196659 RMW196659 RWS196659 SGO196659 SQK196659 TAG196659 TKC196659 TTY196659 UDU196659 UNQ196659 UXM196659 VHI196659 VRE196659 WBA196659 WKW196659 WUS196659 Z262197:AA262197 IG262195 SC262195 ABY262195 ALU262195 AVQ262195 BFM262195 BPI262195 BZE262195 CJA262195 CSW262195 DCS262195 DMO262195 DWK262195 EGG262195 EQC262195 EZY262195 FJU262195 FTQ262195 GDM262195 GNI262195 GXE262195 HHA262195 HQW262195 IAS262195 IKO262195 IUK262195 JEG262195 JOC262195 JXY262195 KHU262195 KRQ262195 LBM262195 LLI262195 LVE262195 MFA262195 MOW262195 MYS262195 NIO262195 NSK262195 OCG262195 OMC262195 OVY262195 PFU262195 PPQ262195 PZM262195 QJI262195 QTE262195 RDA262195 RMW262195 RWS262195 SGO262195 SQK262195 TAG262195 TKC262195 TTY262195 UDU262195 UNQ262195 UXM262195 VHI262195 VRE262195 WBA262195 WKW262195 WUS262195 Z327733:AA327733 IG327731 SC327731 ABY327731 ALU327731 AVQ327731 BFM327731 BPI327731 BZE327731 CJA327731 CSW327731 DCS327731 DMO327731 DWK327731 EGG327731 EQC327731 EZY327731 FJU327731 FTQ327731 GDM327731 GNI327731 GXE327731 HHA327731 HQW327731 IAS327731 IKO327731 IUK327731 JEG327731 JOC327731 JXY327731 KHU327731 KRQ327731 LBM327731 LLI327731 LVE327731 MFA327731 MOW327731 MYS327731 NIO327731 NSK327731 OCG327731 OMC327731 OVY327731 PFU327731 PPQ327731 PZM327731 QJI327731 QTE327731 RDA327731 RMW327731 RWS327731 SGO327731 SQK327731 TAG327731 TKC327731 TTY327731 UDU327731 UNQ327731 UXM327731 VHI327731 VRE327731 WBA327731 WKW327731 WUS327731 Z393269:AA393269 IG393267 SC393267 ABY393267 ALU393267 AVQ393267 BFM393267 BPI393267 BZE393267 CJA393267 CSW393267 DCS393267 DMO393267 DWK393267 EGG393267 EQC393267 EZY393267 FJU393267 FTQ393267 GDM393267 GNI393267 GXE393267 HHA393267 HQW393267 IAS393267 IKO393267 IUK393267 JEG393267 JOC393267 JXY393267 KHU393267 KRQ393267 LBM393267 LLI393267 LVE393267 MFA393267 MOW393267 MYS393267 NIO393267 NSK393267 OCG393267 OMC393267 OVY393267 PFU393267 PPQ393267 PZM393267 QJI393267 QTE393267 RDA393267 RMW393267 RWS393267 SGO393267 SQK393267 TAG393267 TKC393267 TTY393267 UDU393267 UNQ393267 UXM393267 VHI393267 VRE393267 WBA393267 WKW393267 WUS393267 Z458805:AA458805 IG458803 SC458803 ABY458803 ALU458803 AVQ458803 BFM458803 BPI458803 BZE458803 CJA458803 CSW458803 DCS458803 DMO458803 DWK458803 EGG458803 EQC458803 EZY458803 FJU458803 FTQ458803 GDM458803 GNI458803 GXE458803 HHA458803 HQW458803 IAS458803 IKO458803 IUK458803 JEG458803 JOC458803 JXY458803 KHU458803 KRQ458803 LBM458803 LLI458803 LVE458803 MFA458803 MOW458803 MYS458803 NIO458803 NSK458803 OCG458803 OMC458803 OVY458803 PFU458803 PPQ458803 PZM458803 QJI458803 QTE458803 RDA458803 RMW458803 RWS458803 SGO458803 SQK458803 TAG458803 TKC458803 TTY458803 UDU458803 UNQ458803 UXM458803 VHI458803 VRE458803 WBA458803 WKW458803 WUS458803 Z524341:AA524341 IG524339 SC524339 ABY524339 ALU524339 AVQ524339 BFM524339 BPI524339 BZE524339 CJA524339 CSW524339 DCS524339 DMO524339 DWK524339 EGG524339 EQC524339 EZY524339 FJU524339 FTQ524339 GDM524339 GNI524339 GXE524339 HHA524339 HQW524339 IAS524339 IKO524339 IUK524339 JEG524339 JOC524339 JXY524339 KHU524339 KRQ524339 LBM524339 LLI524339 LVE524339 MFA524339 MOW524339 MYS524339 NIO524339 NSK524339 OCG524339 OMC524339 OVY524339 PFU524339 PPQ524339 PZM524339 QJI524339 QTE524339 RDA524339 RMW524339 RWS524339 SGO524339 SQK524339 TAG524339 TKC524339 TTY524339 UDU524339 UNQ524339 UXM524339 VHI524339 VRE524339 WBA524339 WKW524339 WUS524339 Z589877:AA589877 IG589875 SC589875 ABY589875 ALU589875 AVQ589875 BFM589875 BPI589875 BZE589875 CJA589875 CSW589875 DCS589875 DMO589875 DWK589875 EGG589875 EQC589875 EZY589875 FJU589875 FTQ589875 GDM589875 GNI589875 GXE589875 HHA589875 HQW589875 IAS589875 IKO589875 IUK589875 JEG589875 JOC589875 JXY589875 KHU589875 KRQ589875 LBM589875 LLI589875 LVE589875 MFA589875 MOW589875 MYS589875 NIO589875 NSK589875 OCG589875 OMC589875 OVY589875 PFU589875 PPQ589875 PZM589875 QJI589875 QTE589875 RDA589875 RMW589875 RWS589875 SGO589875 SQK589875 TAG589875 TKC589875 TTY589875 UDU589875 UNQ589875 UXM589875 VHI589875 VRE589875 WBA589875 WKW589875 WUS589875 Z655413:AA655413 IG655411 SC655411 ABY655411 ALU655411 AVQ655411 BFM655411 BPI655411 BZE655411 CJA655411 CSW655411 DCS655411 DMO655411 DWK655411 EGG655411 EQC655411 EZY655411 FJU655411 FTQ655411 GDM655411 GNI655411 GXE655411 HHA655411 HQW655411 IAS655411 IKO655411 IUK655411 JEG655411 JOC655411 JXY655411 KHU655411 KRQ655411 LBM655411 LLI655411 LVE655411 MFA655411 MOW655411 MYS655411 NIO655411 NSK655411 OCG655411 OMC655411 OVY655411 PFU655411 PPQ655411 PZM655411 QJI655411 QTE655411 RDA655411 RMW655411 RWS655411 SGO655411 SQK655411 TAG655411 TKC655411 TTY655411 UDU655411 UNQ655411 UXM655411 VHI655411 VRE655411 WBA655411 WKW655411 WUS655411 Z720949:AA720949 IG720947 SC720947 ABY720947 ALU720947 AVQ720947 BFM720947 BPI720947 BZE720947 CJA720947 CSW720947 DCS720947 DMO720947 DWK720947 EGG720947 EQC720947 EZY720947 FJU720947 FTQ720947 GDM720947 GNI720947 GXE720947 HHA720947 HQW720947 IAS720947 IKO720947 IUK720947 JEG720947 JOC720947 JXY720947 KHU720947 KRQ720947 LBM720947 LLI720947 LVE720947 MFA720947 MOW720947 MYS720947 NIO720947 NSK720947 OCG720947 OMC720947 OVY720947 PFU720947 PPQ720947 PZM720947 QJI720947 QTE720947 RDA720947 RMW720947 RWS720947 SGO720947 SQK720947 TAG720947 TKC720947 TTY720947 UDU720947 UNQ720947 UXM720947 VHI720947 VRE720947 WBA720947 WKW720947 WUS720947 Z786485:AA786485 IG786483 SC786483 ABY786483 ALU786483 AVQ786483 BFM786483 BPI786483 BZE786483 CJA786483 CSW786483 DCS786483 DMO786483 DWK786483 EGG786483 EQC786483 EZY786483 FJU786483 FTQ786483 GDM786483 GNI786483 GXE786483 HHA786483 HQW786483 IAS786483 IKO786483 IUK786483 JEG786483 JOC786483 JXY786483 KHU786483 KRQ786483 LBM786483 LLI786483 LVE786483 MFA786483 MOW786483 MYS786483 NIO786483 NSK786483 OCG786483 OMC786483 OVY786483 PFU786483 PPQ786483 PZM786483 QJI786483 QTE786483 RDA786483 RMW786483 RWS786483 SGO786483 SQK786483 TAG786483 TKC786483 TTY786483 UDU786483 UNQ786483 UXM786483 VHI786483 VRE786483 WBA786483 WKW786483 WUS786483 Z852021:AA852021 IG852019 SC852019 ABY852019 ALU852019 AVQ852019 BFM852019 BPI852019 BZE852019 CJA852019 CSW852019 DCS852019 DMO852019 DWK852019 EGG852019 EQC852019 EZY852019 FJU852019 FTQ852019 GDM852019 GNI852019 GXE852019 HHA852019 HQW852019 IAS852019 IKO852019 IUK852019 JEG852019 JOC852019 JXY852019 KHU852019 KRQ852019 LBM852019 LLI852019 LVE852019 MFA852019 MOW852019 MYS852019 NIO852019 NSK852019 OCG852019 OMC852019 OVY852019 PFU852019 PPQ852019 PZM852019 QJI852019 QTE852019 RDA852019 RMW852019 RWS852019 SGO852019 SQK852019 TAG852019 TKC852019 TTY852019 UDU852019 UNQ852019 UXM852019 VHI852019 VRE852019 WBA852019 WKW852019 WUS852019 Z917557:AA917557 IG917555 SC917555 ABY917555 ALU917555 AVQ917555 BFM917555 BPI917555 BZE917555 CJA917555 CSW917555 DCS917555 DMO917555 DWK917555 EGG917555 EQC917555 EZY917555 FJU917555 FTQ917555 GDM917555 GNI917555 GXE917555 HHA917555 HQW917555 IAS917555 IKO917555 IUK917555 JEG917555 JOC917555 JXY917555 KHU917555 KRQ917555 LBM917555 LLI917555 LVE917555 MFA917555 MOW917555 MYS917555 NIO917555 NSK917555 OCG917555 OMC917555 OVY917555 PFU917555 PPQ917555 PZM917555 QJI917555 QTE917555 RDA917555 RMW917555 RWS917555 SGO917555 SQK917555 TAG917555 TKC917555 TTY917555 UDU917555 UNQ917555 UXM917555 VHI917555 VRE917555 WBA917555 WKW917555 WUS917555 Z983093:AA983093 IG983091 SC983091 ABY983091 ALU983091 AVQ983091 BFM983091 BPI983091 BZE983091 CJA983091 CSW983091 DCS983091 DMO983091 DWK983091 EGG983091 EQC983091 EZY983091 FJU983091 FTQ983091 GDM983091 GNI983091 GXE983091 HHA983091 HQW983091 IAS983091 IKO983091 IUK983091 JEG983091 JOC983091 JXY983091 KHU983091 KRQ983091 LBM983091 LLI983091 LVE983091 MFA983091 MOW983091 MYS983091 NIO983091 NSK983091 OCG983091 OMC983091 OVY983091 PFU983091 PPQ983091 PZM983091 QJI983091 QTE983091 RDA983091 RMW983091 RWS983091 SGO983091 SQK983091 TAG983091 TKC983091 TTY983091 UDU983091 UNQ983091 UXM983091 VHI983091 VRE983091 WBA983091 WKW983091 WUS983091" xr:uid="{C4713893-D1D9-4A9A-93B2-48553DFCC56B}">
      <formula1>"無,有"</formula1>
    </dataValidation>
    <dataValidation type="list" allowBlank="1" showInputMessage="1" showErrorMessage="1" sqref="WUE983011:WUK983011 L65509:R65509 HS65507:HY65507 RO65507:RU65507 ABK65507:ABQ65507 ALG65507:ALM65507 AVC65507:AVI65507 BEY65507:BFE65507 BOU65507:BPA65507 BYQ65507:BYW65507 CIM65507:CIS65507 CSI65507:CSO65507 DCE65507:DCK65507 DMA65507:DMG65507 DVW65507:DWC65507 EFS65507:EFY65507 EPO65507:EPU65507 EZK65507:EZQ65507 FJG65507:FJM65507 FTC65507:FTI65507 GCY65507:GDE65507 GMU65507:GNA65507 GWQ65507:GWW65507 HGM65507:HGS65507 HQI65507:HQO65507 IAE65507:IAK65507 IKA65507:IKG65507 ITW65507:IUC65507 JDS65507:JDY65507 JNO65507:JNU65507 JXK65507:JXQ65507 KHG65507:KHM65507 KRC65507:KRI65507 LAY65507:LBE65507 LKU65507:LLA65507 LUQ65507:LUW65507 MEM65507:MES65507 MOI65507:MOO65507 MYE65507:MYK65507 NIA65507:NIG65507 NRW65507:NSC65507 OBS65507:OBY65507 OLO65507:OLU65507 OVK65507:OVQ65507 PFG65507:PFM65507 PPC65507:PPI65507 PYY65507:PZE65507 QIU65507:QJA65507 QSQ65507:QSW65507 RCM65507:RCS65507 RMI65507:RMO65507 RWE65507:RWK65507 SGA65507:SGG65507 SPW65507:SQC65507 SZS65507:SZY65507 TJO65507:TJU65507 TTK65507:TTQ65507 UDG65507:UDM65507 UNC65507:UNI65507 UWY65507:UXE65507 VGU65507:VHA65507 VQQ65507:VQW65507 WAM65507:WAS65507 WKI65507:WKO65507 WUE65507:WUK65507 L131045:R131045 HS131043:HY131043 RO131043:RU131043 ABK131043:ABQ131043 ALG131043:ALM131043 AVC131043:AVI131043 BEY131043:BFE131043 BOU131043:BPA131043 BYQ131043:BYW131043 CIM131043:CIS131043 CSI131043:CSO131043 DCE131043:DCK131043 DMA131043:DMG131043 DVW131043:DWC131043 EFS131043:EFY131043 EPO131043:EPU131043 EZK131043:EZQ131043 FJG131043:FJM131043 FTC131043:FTI131043 GCY131043:GDE131043 GMU131043:GNA131043 GWQ131043:GWW131043 HGM131043:HGS131043 HQI131043:HQO131043 IAE131043:IAK131043 IKA131043:IKG131043 ITW131043:IUC131043 JDS131043:JDY131043 JNO131043:JNU131043 JXK131043:JXQ131043 KHG131043:KHM131043 KRC131043:KRI131043 LAY131043:LBE131043 LKU131043:LLA131043 LUQ131043:LUW131043 MEM131043:MES131043 MOI131043:MOO131043 MYE131043:MYK131043 NIA131043:NIG131043 NRW131043:NSC131043 OBS131043:OBY131043 OLO131043:OLU131043 OVK131043:OVQ131043 PFG131043:PFM131043 PPC131043:PPI131043 PYY131043:PZE131043 QIU131043:QJA131043 QSQ131043:QSW131043 RCM131043:RCS131043 RMI131043:RMO131043 RWE131043:RWK131043 SGA131043:SGG131043 SPW131043:SQC131043 SZS131043:SZY131043 TJO131043:TJU131043 TTK131043:TTQ131043 UDG131043:UDM131043 UNC131043:UNI131043 UWY131043:UXE131043 VGU131043:VHA131043 VQQ131043:VQW131043 WAM131043:WAS131043 WKI131043:WKO131043 WUE131043:WUK131043 L196581:R196581 HS196579:HY196579 RO196579:RU196579 ABK196579:ABQ196579 ALG196579:ALM196579 AVC196579:AVI196579 BEY196579:BFE196579 BOU196579:BPA196579 BYQ196579:BYW196579 CIM196579:CIS196579 CSI196579:CSO196579 DCE196579:DCK196579 DMA196579:DMG196579 DVW196579:DWC196579 EFS196579:EFY196579 EPO196579:EPU196579 EZK196579:EZQ196579 FJG196579:FJM196579 FTC196579:FTI196579 GCY196579:GDE196579 GMU196579:GNA196579 GWQ196579:GWW196579 HGM196579:HGS196579 HQI196579:HQO196579 IAE196579:IAK196579 IKA196579:IKG196579 ITW196579:IUC196579 JDS196579:JDY196579 JNO196579:JNU196579 JXK196579:JXQ196579 KHG196579:KHM196579 KRC196579:KRI196579 LAY196579:LBE196579 LKU196579:LLA196579 LUQ196579:LUW196579 MEM196579:MES196579 MOI196579:MOO196579 MYE196579:MYK196579 NIA196579:NIG196579 NRW196579:NSC196579 OBS196579:OBY196579 OLO196579:OLU196579 OVK196579:OVQ196579 PFG196579:PFM196579 PPC196579:PPI196579 PYY196579:PZE196579 QIU196579:QJA196579 QSQ196579:QSW196579 RCM196579:RCS196579 RMI196579:RMO196579 RWE196579:RWK196579 SGA196579:SGG196579 SPW196579:SQC196579 SZS196579:SZY196579 TJO196579:TJU196579 TTK196579:TTQ196579 UDG196579:UDM196579 UNC196579:UNI196579 UWY196579:UXE196579 VGU196579:VHA196579 VQQ196579:VQW196579 WAM196579:WAS196579 WKI196579:WKO196579 WUE196579:WUK196579 L262117:R262117 HS262115:HY262115 RO262115:RU262115 ABK262115:ABQ262115 ALG262115:ALM262115 AVC262115:AVI262115 BEY262115:BFE262115 BOU262115:BPA262115 BYQ262115:BYW262115 CIM262115:CIS262115 CSI262115:CSO262115 DCE262115:DCK262115 DMA262115:DMG262115 DVW262115:DWC262115 EFS262115:EFY262115 EPO262115:EPU262115 EZK262115:EZQ262115 FJG262115:FJM262115 FTC262115:FTI262115 GCY262115:GDE262115 GMU262115:GNA262115 GWQ262115:GWW262115 HGM262115:HGS262115 HQI262115:HQO262115 IAE262115:IAK262115 IKA262115:IKG262115 ITW262115:IUC262115 JDS262115:JDY262115 JNO262115:JNU262115 JXK262115:JXQ262115 KHG262115:KHM262115 KRC262115:KRI262115 LAY262115:LBE262115 LKU262115:LLA262115 LUQ262115:LUW262115 MEM262115:MES262115 MOI262115:MOO262115 MYE262115:MYK262115 NIA262115:NIG262115 NRW262115:NSC262115 OBS262115:OBY262115 OLO262115:OLU262115 OVK262115:OVQ262115 PFG262115:PFM262115 PPC262115:PPI262115 PYY262115:PZE262115 QIU262115:QJA262115 QSQ262115:QSW262115 RCM262115:RCS262115 RMI262115:RMO262115 RWE262115:RWK262115 SGA262115:SGG262115 SPW262115:SQC262115 SZS262115:SZY262115 TJO262115:TJU262115 TTK262115:TTQ262115 UDG262115:UDM262115 UNC262115:UNI262115 UWY262115:UXE262115 VGU262115:VHA262115 VQQ262115:VQW262115 WAM262115:WAS262115 WKI262115:WKO262115 WUE262115:WUK262115 L327653:R327653 HS327651:HY327651 RO327651:RU327651 ABK327651:ABQ327651 ALG327651:ALM327651 AVC327651:AVI327651 BEY327651:BFE327651 BOU327651:BPA327651 BYQ327651:BYW327651 CIM327651:CIS327651 CSI327651:CSO327651 DCE327651:DCK327651 DMA327651:DMG327651 DVW327651:DWC327651 EFS327651:EFY327651 EPO327651:EPU327651 EZK327651:EZQ327651 FJG327651:FJM327651 FTC327651:FTI327651 GCY327651:GDE327651 GMU327651:GNA327651 GWQ327651:GWW327651 HGM327651:HGS327651 HQI327651:HQO327651 IAE327651:IAK327651 IKA327651:IKG327651 ITW327651:IUC327651 JDS327651:JDY327651 JNO327651:JNU327651 JXK327651:JXQ327651 KHG327651:KHM327651 KRC327651:KRI327651 LAY327651:LBE327651 LKU327651:LLA327651 LUQ327651:LUW327651 MEM327651:MES327651 MOI327651:MOO327651 MYE327651:MYK327651 NIA327651:NIG327651 NRW327651:NSC327651 OBS327651:OBY327651 OLO327651:OLU327651 OVK327651:OVQ327651 PFG327651:PFM327651 PPC327651:PPI327651 PYY327651:PZE327651 QIU327651:QJA327651 QSQ327651:QSW327651 RCM327651:RCS327651 RMI327651:RMO327651 RWE327651:RWK327651 SGA327651:SGG327651 SPW327651:SQC327651 SZS327651:SZY327651 TJO327651:TJU327651 TTK327651:TTQ327651 UDG327651:UDM327651 UNC327651:UNI327651 UWY327651:UXE327651 VGU327651:VHA327651 VQQ327651:VQW327651 WAM327651:WAS327651 WKI327651:WKO327651 WUE327651:WUK327651 L393189:R393189 HS393187:HY393187 RO393187:RU393187 ABK393187:ABQ393187 ALG393187:ALM393187 AVC393187:AVI393187 BEY393187:BFE393187 BOU393187:BPA393187 BYQ393187:BYW393187 CIM393187:CIS393187 CSI393187:CSO393187 DCE393187:DCK393187 DMA393187:DMG393187 DVW393187:DWC393187 EFS393187:EFY393187 EPO393187:EPU393187 EZK393187:EZQ393187 FJG393187:FJM393187 FTC393187:FTI393187 GCY393187:GDE393187 GMU393187:GNA393187 GWQ393187:GWW393187 HGM393187:HGS393187 HQI393187:HQO393187 IAE393187:IAK393187 IKA393187:IKG393187 ITW393187:IUC393187 JDS393187:JDY393187 JNO393187:JNU393187 JXK393187:JXQ393187 KHG393187:KHM393187 KRC393187:KRI393187 LAY393187:LBE393187 LKU393187:LLA393187 LUQ393187:LUW393187 MEM393187:MES393187 MOI393187:MOO393187 MYE393187:MYK393187 NIA393187:NIG393187 NRW393187:NSC393187 OBS393187:OBY393187 OLO393187:OLU393187 OVK393187:OVQ393187 PFG393187:PFM393187 PPC393187:PPI393187 PYY393187:PZE393187 QIU393187:QJA393187 QSQ393187:QSW393187 RCM393187:RCS393187 RMI393187:RMO393187 RWE393187:RWK393187 SGA393187:SGG393187 SPW393187:SQC393187 SZS393187:SZY393187 TJO393187:TJU393187 TTK393187:TTQ393187 UDG393187:UDM393187 UNC393187:UNI393187 UWY393187:UXE393187 VGU393187:VHA393187 VQQ393187:VQW393187 WAM393187:WAS393187 WKI393187:WKO393187 WUE393187:WUK393187 L458725:R458725 HS458723:HY458723 RO458723:RU458723 ABK458723:ABQ458723 ALG458723:ALM458723 AVC458723:AVI458723 BEY458723:BFE458723 BOU458723:BPA458723 BYQ458723:BYW458723 CIM458723:CIS458723 CSI458723:CSO458723 DCE458723:DCK458723 DMA458723:DMG458723 DVW458723:DWC458723 EFS458723:EFY458723 EPO458723:EPU458723 EZK458723:EZQ458723 FJG458723:FJM458723 FTC458723:FTI458723 GCY458723:GDE458723 GMU458723:GNA458723 GWQ458723:GWW458723 HGM458723:HGS458723 HQI458723:HQO458723 IAE458723:IAK458723 IKA458723:IKG458723 ITW458723:IUC458723 JDS458723:JDY458723 JNO458723:JNU458723 JXK458723:JXQ458723 KHG458723:KHM458723 KRC458723:KRI458723 LAY458723:LBE458723 LKU458723:LLA458723 LUQ458723:LUW458723 MEM458723:MES458723 MOI458723:MOO458723 MYE458723:MYK458723 NIA458723:NIG458723 NRW458723:NSC458723 OBS458723:OBY458723 OLO458723:OLU458723 OVK458723:OVQ458723 PFG458723:PFM458723 PPC458723:PPI458723 PYY458723:PZE458723 QIU458723:QJA458723 QSQ458723:QSW458723 RCM458723:RCS458723 RMI458723:RMO458723 RWE458723:RWK458723 SGA458723:SGG458723 SPW458723:SQC458723 SZS458723:SZY458723 TJO458723:TJU458723 TTK458723:TTQ458723 UDG458723:UDM458723 UNC458723:UNI458723 UWY458723:UXE458723 VGU458723:VHA458723 VQQ458723:VQW458723 WAM458723:WAS458723 WKI458723:WKO458723 WUE458723:WUK458723 L524261:R524261 HS524259:HY524259 RO524259:RU524259 ABK524259:ABQ524259 ALG524259:ALM524259 AVC524259:AVI524259 BEY524259:BFE524259 BOU524259:BPA524259 BYQ524259:BYW524259 CIM524259:CIS524259 CSI524259:CSO524259 DCE524259:DCK524259 DMA524259:DMG524259 DVW524259:DWC524259 EFS524259:EFY524259 EPO524259:EPU524259 EZK524259:EZQ524259 FJG524259:FJM524259 FTC524259:FTI524259 GCY524259:GDE524259 GMU524259:GNA524259 GWQ524259:GWW524259 HGM524259:HGS524259 HQI524259:HQO524259 IAE524259:IAK524259 IKA524259:IKG524259 ITW524259:IUC524259 JDS524259:JDY524259 JNO524259:JNU524259 JXK524259:JXQ524259 KHG524259:KHM524259 KRC524259:KRI524259 LAY524259:LBE524259 LKU524259:LLA524259 LUQ524259:LUW524259 MEM524259:MES524259 MOI524259:MOO524259 MYE524259:MYK524259 NIA524259:NIG524259 NRW524259:NSC524259 OBS524259:OBY524259 OLO524259:OLU524259 OVK524259:OVQ524259 PFG524259:PFM524259 PPC524259:PPI524259 PYY524259:PZE524259 QIU524259:QJA524259 QSQ524259:QSW524259 RCM524259:RCS524259 RMI524259:RMO524259 RWE524259:RWK524259 SGA524259:SGG524259 SPW524259:SQC524259 SZS524259:SZY524259 TJO524259:TJU524259 TTK524259:TTQ524259 UDG524259:UDM524259 UNC524259:UNI524259 UWY524259:UXE524259 VGU524259:VHA524259 VQQ524259:VQW524259 WAM524259:WAS524259 WKI524259:WKO524259 WUE524259:WUK524259 L589797:R589797 HS589795:HY589795 RO589795:RU589795 ABK589795:ABQ589795 ALG589795:ALM589795 AVC589795:AVI589795 BEY589795:BFE589795 BOU589795:BPA589795 BYQ589795:BYW589795 CIM589795:CIS589795 CSI589795:CSO589795 DCE589795:DCK589795 DMA589795:DMG589795 DVW589795:DWC589795 EFS589795:EFY589795 EPO589795:EPU589795 EZK589795:EZQ589795 FJG589795:FJM589795 FTC589795:FTI589795 GCY589795:GDE589795 GMU589795:GNA589795 GWQ589795:GWW589795 HGM589795:HGS589795 HQI589795:HQO589795 IAE589795:IAK589795 IKA589795:IKG589795 ITW589795:IUC589795 JDS589795:JDY589795 JNO589795:JNU589795 JXK589795:JXQ589795 KHG589795:KHM589795 KRC589795:KRI589795 LAY589795:LBE589795 LKU589795:LLA589795 LUQ589795:LUW589795 MEM589795:MES589795 MOI589795:MOO589795 MYE589795:MYK589795 NIA589795:NIG589795 NRW589795:NSC589795 OBS589795:OBY589795 OLO589795:OLU589795 OVK589795:OVQ589795 PFG589795:PFM589795 PPC589795:PPI589795 PYY589795:PZE589795 QIU589795:QJA589795 QSQ589795:QSW589795 RCM589795:RCS589795 RMI589795:RMO589795 RWE589795:RWK589795 SGA589795:SGG589795 SPW589795:SQC589795 SZS589795:SZY589795 TJO589795:TJU589795 TTK589795:TTQ589795 UDG589795:UDM589795 UNC589795:UNI589795 UWY589795:UXE589795 VGU589795:VHA589795 VQQ589795:VQW589795 WAM589795:WAS589795 WKI589795:WKO589795 WUE589795:WUK589795 L655333:R655333 HS655331:HY655331 RO655331:RU655331 ABK655331:ABQ655331 ALG655331:ALM655331 AVC655331:AVI655331 BEY655331:BFE655331 BOU655331:BPA655331 BYQ655331:BYW655331 CIM655331:CIS655331 CSI655331:CSO655331 DCE655331:DCK655331 DMA655331:DMG655331 DVW655331:DWC655331 EFS655331:EFY655331 EPO655331:EPU655331 EZK655331:EZQ655331 FJG655331:FJM655331 FTC655331:FTI655331 GCY655331:GDE655331 GMU655331:GNA655331 GWQ655331:GWW655331 HGM655331:HGS655331 HQI655331:HQO655331 IAE655331:IAK655331 IKA655331:IKG655331 ITW655331:IUC655331 JDS655331:JDY655331 JNO655331:JNU655331 JXK655331:JXQ655331 KHG655331:KHM655331 KRC655331:KRI655331 LAY655331:LBE655331 LKU655331:LLA655331 LUQ655331:LUW655331 MEM655331:MES655331 MOI655331:MOO655331 MYE655331:MYK655331 NIA655331:NIG655331 NRW655331:NSC655331 OBS655331:OBY655331 OLO655331:OLU655331 OVK655331:OVQ655331 PFG655331:PFM655331 PPC655331:PPI655331 PYY655331:PZE655331 QIU655331:QJA655331 QSQ655331:QSW655331 RCM655331:RCS655331 RMI655331:RMO655331 RWE655331:RWK655331 SGA655331:SGG655331 SPW655331:SQC655331 SZS655331:SZY655331 TJO655331:TJU655331 TTK655331:TTQ655331 UDG655331:UDM655331 UNC655331:UNI655331 UWY655331:UXE655331 VGU655331:VHA655331 VQQ655331:VQW655331 WAM655331:WAS655331 WKI655331:WKO655331 WUE655331:WUK655331 L720869:R720869 HS720867:HY720867 RO720867:RU720867 ABK720867:ABQ720867 ALG720867:ALM720867 AVC720867:AVI720867 BEY720867:BFE720867 BOU720867:BPA720867 BYQ720867:BYW720867 CIM720867:CIS720867 CSI720867:CSO720867 DCE720867:DCK720867 DMA720867:DMG720867 DVW720867:DWC720867 EFS720867:EFY720867 EPO720867:EPU720867 EZK720867:EZQ720867 FJG720867:FJM720867 FTC720867:FTI720867 GCY720867:GDE720867 GMU720867:GNA720867 GWQ720867:GWW720867 HGM720867:HGS720867 HQI720867:HQO720867 IAE720867:IAK720867 IKA720867:IKG720867 ITW720867:IUC720867 JDS720867:JDY720867 JNO720867:JNU720867 JXK720867:JXQ720867 KHG720867:KHM720867 KRC720867:KRI720867 LAY720867:LBE720867 LKU720867:LLA720867 LUQ720867:LUW720867 MEM720867:MES720867 MOI720867:MOO720867 MYE720867:MYK720867 NIA720867:NIG720867 NRW720867:NSC720867 OBS720867:OBY720867 OLO720867:OLU720867 OVK720867:OVQ720867 PFG720867:PFM720867 PPC720867:PPI720867 PYY720867:PZE720867 QIU720867:QJA720867 QSQ720867:QSW720867 RCM720867:RCS720867 RMI720867:RMO720867 RWE720867:RWK720867 SGA720867:SGG720867 SPW720867:SQC720867 SZS720867:SZY720867 TJO720867:TJU720867 TTK720867:TTQ720867 UDG720867:UDM720867 UNC720867:UNI720867 UWY720867:UXE720867 VGU720867:VHA720867 VQQ720867:VQW720867 WAM720867:WAS720867 WKI720867:WKO720867 WUE720867:WUK720867 L786405:R786405 HS786403:HY786403 RO786403:RU786403 ABK786403:ABQ786403 ALG786403:ALM786403 AVC786403:AVI786403 BEY786403:BFE786403 BOU786403:BPA786403 BYQ786403:BYW786403 CIM786403:CIS786403 CSI786403:CSO786403 DCE786403:DCK786403 DMA786403:DMG786403 DVW786403:DWC786403 EFS786403:EFY786403 EPO786403:EPU786403 EZK786403:EZQ786403 FJG786403:FJM786403 FTC786403:FTI786403 GCY786403:GDE786403 GMU786403:GNA786403 GWQ786403:GWW786403 HGM786403:HGS786403 HQI786403:HQO786403 IAE786403:IAK786403 IKA786403:IKG786403 ITW786403:IUC786403 JDS786403:JDY786403 JNO786403:JNU786403 JXK786403:JXQ786403 KHG786403:KHM786403 KRC786403:KRI786403 LAY786403:LBE786403 LKU786403:LLA786403 LUQ786403:LUW786403 MEM786403:MES786403 MOI786403:MOO786403 MYE786403:MYK786403 NIA786403:NIG786403 NRW786403:NSC786403 OBS786403:OBY786403 OLO786403:OLU786403 OVK786403:OVQ786403 PFG786403:PFM786403 PPC786403:PPI786403 PYY786403:PZE786403 QIU786403:QJA786403 QSQ786403:QSW786403 RCM786403:RCS786403 RMI786403:RMO786403 RWE786403:RWK786403 SGA786403:SGG786403 SPW786403:SQC786403 SZS786403:SZY786403 TJO786403:TJU786403 TTK786403:TTQ786403 UDG786403:UDM786403 UNC786403:UNI786403 UWY786403:UXE786403 VGU786403:VHA786403 VQQ786403:VQW786403 WAM786403:WAS786403 WKI786403:WKO786403 WUE786403:WUK786403 L851941:R851941 HS851939:HY851939 RO851939:RU851939 ABK851939:ABQ851939 ALG851939:ALM851939 AVC851939:AVI851939 BEY851939:BFE851939 BOU851939:BPA851939 BYQ851939:BYW851939 CIM851939:CIS851939 CSI851939:CSO851939 DCE851939:DCK851939 DMA851939:DMG851939 DVW851939:DWC851939 EFS851939:EFY851939 EPO851939:EPU851939 EZK851939:EZQ851939 FJG851939:FJM851939 FTC851939:FTI851939 GCY851939:GDE851939 GMU851939:GNA851939 GWQ851939:GWW851939 HGM851939:HGS851939 HQI851939:HQO851939 IAE851939:IAK851939 IKA851939:IKG851939 ITW851939:IUC851939 JDS851939:JDY851939 JNO851939:JNU851939 JXK851939:JXQ851939 KHG851939:KHM851939 KRC851939:KRI851939 LAY851939:LBE851939 LKU851939:LLA851939 LUQ851939:LUW851939 MEM851939:MES851939 MOI851939:MOO851939 MYE851939:MYK851939 NIA851939:NIG851939 NRW851939:NSC851939 OBS851939:OBY851939 OLO851939:OLU851939 OVK851939:OVQ851939 PFG851939:PFM851939 PPC851939:PPI851939 PYY851939:PZE851939 QIU851939:QJA851939 QSQ851939:QSW851939 RCM851939:RCS851939 RMI851939:RMO851939 RWE851939:RWK851939 SGA851939:SGG851939 SPW851939:SQC851939 SZS851939:SZY851939 TJO851939:TJU851939 TTK851939:TTQ851939 UDG851939:UDM851939 UNC851939:UNI851939 UWY851939:UXE851939 VGU851939:VHA851939 VQQ851939:VQW851939 WAM851939:WAS851939 WKI851939:WKO851939 WUE851939:WUK851939 L917477:R917477 HS917475:HY917475 RO917475:RU917475 ABK917475:ABQ917475 ALG917475:ALM917475 AVC917475:AVI917475 BEY917475:BFE917475 BOU917475:BPA917475 BYQ917475:BYW917475 CIM917475:CIS917475 CSI917475:CSO917475 DCE917475:DCK917475 DMA917475:DMG917475 DVW917475:DWC917475 EFS917475:EFY917475 EPO917475:EPU917475 EZK917475:EZQ917475 FJG917475:FJM917475 FTC917475:FTI917475 GCY917475:GDE917475 GMU917475:GNA917475 GWQ917475:GWW917475 HGM917475:HGS917475 HQI917475:HQO917475 IAE917475:IAK917475 IKA917475:IKG917475 ITW917475:IUC917475 JDS917475:JDY917475 JNO917475:JNU917475 JXK917475:JXQ917475 KHG917475:KHM917475 KRC917475:KRI917475 LAY917475:LBE917475 LKU917475:LLA917475 LUQ917475:LUW917475 MEM917475:MES917475 MOI917475:MOO917475 MYE917475:MYK917475 NIA917475:NIG917475 NRW917475:NSC917475 OBS917475:OBY917475 OLO917475:OLU917475 OVK917475:OVQ917475 PFG917475:PFM917475 PPC917475:PPI917475 PYY917475:PZE917475 QIU917475:QJA917475 QSQ917475:QSW917475 RCM917475:RCS917475 RMI917475:RMO917475 RWE917475:RWK917475 SGA917475:SGG917475 SPW917475:SQC917475 SZS917475:SZY917475 TJO917475:TJU917475 TTK917475:TTQ917475 UDG917475:UDM917475 UNC917475:UNI917475 UWY917475:UXE917475 VGU917475:VHA917475 VQQ917475:VQW917475 WAM917475:WAS917475 WKI917475:WKO917475 WUE917475:WUK917475 L983013:R983013 HS983011:HY983011 RO983011:RU983011 ABK983011:ABQ983011 ALG983011:ALM983011 AVC983011:AVI983011 BEY983011:BFE983011 BOU983011:BPA983011 BYQ983011:BYW983011 CIM983011:CIS983011 CSI983011:CSO983011 DCE983011:DCK983011 DMA983011:DMG983011 DVW983011:DWC983011 EFS983011:EFY983011 EPO983011:EPU983011 EZK983011:EZQ983011 FJG983011:FJM983011 FTC983011:FTI983011 GCY983011:GDE983011 GMU983011:GNA983011 GWQ983011:GWW983011 HGM983011:HGS983011 HQI983011:HQO983011 IAE983011:IAK983011 IKA983011:IKG983011 ITW983011:IUC983011 JDS983011:JDY983011 JNO983011:JNU983011 JXK983011:JXQ983011 KHG983011:KHM983011 KRC983011:KRI983011 LAY983011:LBE983011 LKU983011:LLA983011 LUQ983011:LUW983011 MEM983011:MES983011 MOI983011:MOO983011 MYE983011:MYK983011 NIA983011:NIG983011 NRW983011:NSC983011 OBS983011:OBY983011 OLO983011:OLU983011 OVK983011:OVQ983011 PFG983011:PFM983011 PPC983011:PPI983011 PYY983011:PZE983011 QIU983011:QJA983011 QSQ983011:QSW983011 RCM983011:RCS983011 RMI983011:RMO983011 RWE983011:RWK983011 SGA983011:SGG983011 SPW983011:SQC983011 SZS983011:SZY983011 TJO983011:TJU983011 TTK983011:TTQ983011 UDG983011:UDM983011 UNC983011:UNI983011 UWY983011:UXE983011 VGU983011:VHA983011 VQQ983011:VQW983011 WAM983011:WAS983011 WKI983011:WKO983011" xr:uid="{568078BB-B22C-44E7-AC2B-DE2F60A44A22}">
      <formula1>"専用,ハイブリット"</formula1>
    </dataValidation>
    <dataValidation type="list" allowBlank="1" showInputMessage="1" showErrorMessage="1" sqref="L65503:M65503 HS65501:HT65501 RO65501:RP65501 ABK65501:ABL65501 ALG65501:ALH65501 AVC65501:AVD65501 BEY65501:BEZ65501 BOU65501:BOV65501 BYQ65501:BYR65501 CIM65501:CIN65501 CSI65501:CSJ65501 DCE65501:DCF65501 DMA65501:DMB65501 DVW65501:DVX65501 EFS65501:EFT65501 EPO65501:EPP65501 EZK65501:EZL65501 FJG65501:FJH65501 FTC65501:FTD65501 GCY65501:GCZ65501 GMU65501:GMV65501 GWQ65501:GWR65501 HGM65501:HGN65501 HQI65501:HQJ65501 IAE65501:IAF65501 IKA65501:IKB65501 ITW65501:ITX65501 JDS65501:JDT65501 JNO65501:JNP65501 JXK65501:JXL65501 KHG65501:KHH65501 KRC65501:KRD65501 LAY65501:LAZ65501 LKU65501:LKV65501 LUQ65501:LUR65501 MEM65501:MEN65501 MOI65501:MOJ65501 MYE65501:MYF65501 NIA65501:NIB65501 NRW65501:NRX65501 OBS65501:OBT65501 OLO65501:OLP65501 OVK65501:OVL65501 PFG65501:PFH65501 PPC65501:PPD65501 PYY65501:PYZ65501 QIU65501:QIV65501 QSQ65501:QSR65501 RCM65501:RCN65501 RMI65501:RMJ65501 RWE65501:RWF65501 SGA65501:SGB65501 SPW65501:SPX65501 SZS65501:SZT65501 TJO65501:TJP65501 TTK65501:TTL65501 UDG65501:UDH65501 UNC65501:UND65501 UWY65501:UWZ65501 VGU65501:VGV65501 VQQ65501:VQR65501 WAM65501:WAN65501 WKI65501:WKJ65501 WUE65501:WUF65501 L131039:M131039 HS131037:HT131037 RO131037:RP131037 ABK131037:ABL131037 ALG131037:ALH131037 AVC131037:AVD131037 BEY131037:BEZ131037 BOU131037:BOV131037 BYQ131037:BYR131037 CIM131037:CIN131037 CSI131037:CSJ131037 DCE131037:DCF131037 DMA131037:DMB131037 DVW131037:DVX131037 EFS131037:EFT131037 EPO131037:EPP131037 EZK131037:EZL131037 FJG131037:FJH131037 FTC131037:FTD131037 GCY131037:GCZ131037 GMU131037:GMV131037 GWQ131037:GWR131037 HGM131037:HGN131037 HQI131037:HQJ131037 IAE131037:IAF131037 IKA131037:IKB131037 ITW131037:ITX131037 JDS131037:JDT131037 JNO131037:JNP131037 JXK131037:JXL131037 KHG131037:KHH131037 KRC131037:KRD131037 LAY131037:LAZ131037 LKU131037:LKV131037 LUQ131037:LUR131037 MEM131037:MEN131037 MOI131037:MOJ131037 MYE131037:MYF131037 NIA131037:NIB131037 NRW131037:NRX131037 OBS131037:OBT131037 OLO131037:OLP131037 OVK131037:OVL131037 PFG131037:PFH131037 PPC131037:PPD131037 PYY131037:PYZ131037 QIU131037:QIV131037 QSQ131037:QSR131037 RCM131037:RCN131037 RMI131037:RMJ131037 RWE131037:RWF131037 SGA131037:SGB131037 SPW131037:SPX131037 SZS131037:SZT131037 TJO131037:TJP131037 TTK131037:TTL131037 UDG131037:UDH131037 UNC131037:UND131037 UWY131037:UWZ131037 VGU131037:VGV131037 VQQ131037:VQR131037 WAM131037:WAN131037 WKI131037:WKJ131037 WUE131037:WUF131037 L196575:M196575 HS196573:HT196573 RO196573:RP196573 ABK196573:ABL196573 ALG196573:ALH196573 AVC196573:AVD196573 BEY196573:BEZ196573 BOU196573:BOV196573 BYQ196573:BYR196573 CIM196573:CIN196573 CSI196573:CSJ196573 DCE196573:DCF196573 DMA196573:DMB196573 DVW196573:DVX196573 EFS196573:EFT196573 EPO196573:EPP196573 EZK196573:EZL196573 FJG196573:FJH196573 FTC196573:FTD196573 GCY196573:GCZ196573 GMU196573:GMV196573 GWQ196573:GWR196573 HGM196573:HGN196573 HQI196573:HQJ196573 IAE196573:IAF196573 IKA196573:IKB196573 ITW196573:ITX196573 JDS196573:JDT196573 JNO196573:JNP196573 JXK196573:JXL196573 KHG196573:KHH196573 KRC196573:KRD196573 LAY196573:LAZ196573 LKU196573:LKV196573 LUQ196573:LUR196573 MEM196573:MEN196573 MOI196573:MOJ196573 MYE196573:MYF196573 NIA196573:NIB196573 NRW196573:NRX196573 OBS196573:OBT196573 OLO196573:OLP196573 OVK196573:OVL196573 PFG196573:PFH196573 PPC196573:PPD196573 PYY196573:PYZ196573 QIU196573:QIV196573 QSQ196573:QSR196573 RCM196573:RCN196573 RMI196573:RMJ196573 RWE196573:RWF196573 SGA196573:SGB196573 SPW196573:SPX196573 SZS196573:SZT196573 TJO196573:TJP196573 TTK196573:TTL196573 UDG196573:UDH196573 UNC196573:UND196573 UWY196573:UWZ196573 VGU196573:VGV196573 VQQ196573:VQR196573 WAM196573:WAN196573 WKI196573:WKJ196573 WUE196573:WUF196573 L262111:M262111 HS262109:HT262109 RO262109:RP262109 ABK262109:ABL262109 ALG262109:ALH262109 AVC262109:AVD262109 BEY262109:BEZ262109 BOU262109:BOV262109 BYQ262109:BYR262109 CIM262109:CIN262109 CSI262109:CSJ262109 DCE262109:DCF262109 DMA262109:DMB262109 DVW262109:DVX262109 EFS262109:EFT262109 EPO262109:EPP262109 EZK262109:EZL262109 FJG262109:FJH262109 FTC262109:FTD262109 GCY262109:GCZ262109 GMU262109:GMV262109 GWQ262109:GWR262109 HGM262109:HGN262109 HQI262109:HQJ262109 IAE262109:IAF262109 IKA262109:IKB262109 ITW262109:ITX262109 JDS262109:JDT262109 JNO262109:JNP262109 JXK262109:JXL262109 KHG262109:KHH262109 KRC262109:KRD262109 LAY262109:LAZ262109 LKU262109:LKV262109 LUQ262109:LUR262109 MEM262109:MEN262109 MOI262109:MOJ262109 MYE262109:MYF262109 NIA262109:NIB262109 NRW262109:NRX262109 OBS262109:OBT262109 OLO262109:OLP262109 OVK262109:OVL262109 PFG262109:PFH262109 PPC262109:PPD262109 PYY262109:PYZ262109 QIU262109:QIV262109 QSQ262109:QSR262109 RCM262109:RCN262109 RMI262109:RMJ262109 RWE262109:RWF262109 SGA262109:SGB262109 SPW262109:SPX262109 SZS262109:SZT262109 TJO262109:TJP262109 TTK262109:TTL262109 UDG262109:UDH262109 UNC262109:UND262109 UWY262109:UWZ262109 VGU262109:VGV262109 VQQ262109:VQR262109 WAM262109:WAN262109 WKI262109:WKJ262109 WUE262109:WUF262109 L327647:M327647 HS327645:HT327645 RO327645:RP327645 ABK327645:ABL327645 ALG327645:ALH327645 AVC327645:AVD327645 BEY327645:BEZ327645 BOU327645:BOV327645 BYQ327645:BYR327645 CIM327645:CIN327645 CSI327645:CSJ327645 DCE327645:DCF327645 DMA327645:DMB327645 DVW327645:DVX327645 EFS327645:EFT327645 EPO327645:EPP327645 EZK327645:EZL327645 FJG327645:FJH327645 FTC327645:FTD327645 GCY327645:GCZ327645 GMU327645:GMV327645 GWQ327645:GWR327645 HGM327645:HGN327645 HQI327645:HQJ327645 IAE327645:IAF327645 IKA327645:IKB327645 ITW327645:ITX327645 JDS327645:JDT327645 JNO327645:JNP327645 JXK327645:JXL327645 KHG327645:KHH327645 KRC327645:KRD327645 LAY327645:LAZ327645 LKU327645:LKV327645 LUQ327645:LUR327645 MEM327645:MEN327645 MOI327645:MOJ327645 MYE327645:MYF327645 NIA327645:NIB327645 NRW327645:NRX327645 OBS327645:OBT327645 OLO327645:OLP327645 OVK327645:OVL327645 PFG327645:PFH327645 PPC327645:PPD327645 PYY327645:PYZ327645 QIU327645:QIV327645 QSQ327645:QSR327645 RCM327645:RCN327645 RMI327645:RMJ327645 RWE327645:RWF327645 SGA327645:SGB327645 SPW327645:SPX327645 SZS327645:SZT327645 TJO327645:TJP327645 TTK327645:TTL327645 UDG327645:UDH327645 UNC327645:UND327645 UWY327645:UWZ327645 VGU327645:VGV327645 VQQ327645:VQR327645 WAM327645:WAN327645 WKI327645:WKJ327645 WUE327645:WUF327645 L393183:M393183 HS393181:HT393181 RO393181:RP393181 ABK393181:ABL393181 ALG393181:ALH393181 AVC393181:AVD393181 BEY393181:BEZ393181 BOU393181:BOV393181 BYQ393181:BYR393181 CIM393181:CIN393181 CSI393181:CSJ393181 DCE393181:DCF393181 DMA393181:DMB393181 DVW393181:DVX393181 EFS393181:EFT393181 EPO393181:EPP393181 EZK393181:EZL393181 FJG393181:FJH393181 FTC393181:FTD393181 GCY393181:GCZ393181 GMU393181:GMV393181 GWQ393181:GWR393181 HGM393181:HGN393181 HQI393181:HQJ393181 IAE393181:IAF393181 IKA393181:IKB393181 ITW393181:ITX393181 JDS393181:JDT393181 JNO393181:JNP393181 JXK393181:JXL393181 KHG393181:KHH393181 KRC393181:KRD393181 LAY393181:LAZ393181 LKU393181:LKV393181 LUQ393181:LUR393181 MEM393181:MEN393181 MOI393181:MOJ393181 MYE393181:MYF393181 NIA393181:NIB393181 NRW393181:NRX393181 OBS393181:OBT393181 OLO393181:OLP393181 OVK393181:OVL393181 PFG393181:PFH393181 PPC393181:PPD393181 PYY393181:PYZ393181 QIU393181:QIV393181 QSQ393181:QSR393181 RCM393181:RCN393181 RMI393181:RMJ393181 RWE393181:RWF393181 SGA393181:SGB393181 SPW393181:SPX393181 SZS393181:SZT393181 TJO393181:TJP393181 TTK393181:TTL393181 UDG393181:UDH393181 UNC393181:UND393181 UWY393181:UWZ393181 VGU393181:VGV393181 VQQ393181:VQR393181 WAM393181:WAN393181 WKI393181:WKJ393181 WUE393181:WUF393181 L458719:M458719 HS458717:HT458717 RO458717:RP458717 ABK458717:ABL458717 ALG458717:ALH458717 AVC458717:AVD458717 BEY458717:BEZ458717 BOU458717:BOV458717 BYQ458717:BYR458717 CIM458717:CIN458717 CSI458717:CSJ458717 DCE458717:DCF458717 DMA458717:DMB458717 DVW458717:DVX458717 EFS458717:EFT458717 EPO458717:EPP458717 EZK458717:EZL458717 FJG458717:FJH458717 FTC458717:FTD458717 GCY458717:GCZ458717 GMU458717:GMV458717 GWQ458717:GWR458717 HGM458717:HGN458717 HQI458717:HQJ458717 IAE458717:IAF458717 IKA458717:IKB458717 ITW458717:ITX458717 JDS458717:JDT458717 JNO458717:JNP458717 JXK458717:JXL458717 KHG458717:KHH458717 KRC458717:KRD458717 LAY458717:LAZ458717 LKU458717:LKV458717 LUQ458717:LUR458717 MEM458717:MEN458717 MOI458717:MOJ458717 MYE458717:MYF458717 NIA458717:NIB458717 NRW458717:NRX458717 OBS458717:OBT458717 OLO458717:OLP458717 OVK458717:OVL458717 PFG458717:PFH458717 PPC458717:PPD458717 PYY458717:PYZ458717 QIU458717:QIV458717 QSQ458717:QSR458717 RCM458717:RCN458717 RMI458717:RMJ458717 RWE458717:RWF458717 SGA458717:SGB458717 SPW458717:SPX458717 SZS458717:SZT458717 TJO458717:TJP458717 TTK458717:TTL458717 UDG458717:UDH458717 UNC458717:UND458717 UWY458717:UWZ458717 VGU458717:VGV458717 VQQ458717:VQR458717 WAM458717:WAN458717 WKI458717:WKJ458717 WUE458717:WUF458717 L524255:M524255 HS524253:HT524253 RO524253:RP524253 ABK524253:ABL524253 ALG524253:ALH524253 AVC524253:AVD524253 BEY524253:BEZ524253 BOU524253:BOV524253 BYQ524253:BYR524253 CIM524253:CIN524253 CSI524253:CSJ524253 DCE524253:DCF524253 DMA524253:DMB524253 DVW524253:DVX524253 EFS524253:EFT524253 EPO524253:EPP524253 EZK524253:EZL524253 FJG524253:FJH524253 FTC524253:FTD524253 GCY524253:GCZ524253 GMU524253:GMV524253 GWQ524253:GWR524253 HGM524253:HGN524253 HQI524253:HQJ524253 IAE524253:IAF524253 IKA524253:IKB524253 ITW524253:ITX524253 JDS524253:JDT524253 JNO524253:JNP524253 JXK524253:JXL524253 KHG524253:KHH524253 KRC524253:KRD524253 LAY524253:LAZ524253 LKU524253:LKV524253 LUQ524253:LUR524253 MEM524253:MEN524253 MOI524253:MOJ524253 MYE524253:MYF524253 NIA524253:NIB524253 NRW524253:NRX524253 OBS524253:OBT524253 OLO524253:OLP524253 OVK524253:OVL524253 PFG524253:PFH524253 PPC524253:PPD524253 PYY524253:PYZ524253 QIU524253:QIV524253 QSQ524253:QSR524253 RCM524253:RCN524253 RMI524253:RMJ524253 RWE524253:RWF524253 SGA524253:SGB524253 SPW524253:SPX524253 SZS524253:SZT524253 TJO524253:TJP524253 TTK524253:TTL524253 UDG524253:UDH524253 UNC524253:UND524253 UWY524253:UWZ524253 VGU524253:VGV524253 VQQ524253:VQR524253 WAM524253:WAN524253 WKI524253:WKJ524253 WUE524253:WUF524253 L589791:M589791 HS589789:HT589789 RO589789:RP589789 ABK589789:ABL589789 ALG589789:ALH589789 AVC589789:AVD589789 BEY589789:BEZ589789 BOU589789:BOV589789 BYQ589789:BYR589789 CIM589789:CIN589789 CSI589789:CSJ589789 DCE589789:DCF589789 DMA589789:DMB589789 DVW589789:DVX589789 EFS589789:EFT589789 EPO589789:EPP589789 EZK589789:EZL589789 FJG589789:FJH589789 FTC589789:FTD589789 GCY589789:GCZ589789 GMU589789:GMV589789 GWQ589789:GWR589789 HGM589789:HGN589789 HQI589789:HQJ589789 IAE589789:IAF589789 IKA589789:IKB589789 ITW589789:ITX589789 JDS589789:JDT589789 JNO589789:JNP589789 JXK589789:JXL589789 KHG589789:KHH589789 KRC589789:KRD589789 LAY589789:LAZ589789 LKU589789:LKV589789 LUQ589789:LUR589789 MEM589789:MEN589789 MOI589789:MOJ589789 MYE589789:MYF589789 NIA589789:NIB589789 NRW589789:NRX589789 OBS589789:OBT589789 OLO589789:OLP589789 OVK589789:OVL589789 PFG589789:PFH589789 PPC589789:PPD589789 PYY589789:PYZ589789 QIU589789:QIV589789 QSQ589789:QSR589789 RCM589789:RCN589789 RMI589789:RMJ589789 RWE589789:RWF589789 SGA589789:SGB589789 SPW589789:SPX589789 SZS589789:SZT589789 TJO589789:TJP589789 TTK589789:TTL589789 UDG589789:UDH589789 UNC589789:UND589789 UWY589789:UWZ589789 VGU589789:VGV589789 VQQ589789:VQR589789 WAM589789:WAN589789 WKI589789:WKJ589789 WUE589789:WUF589789 L655327:M655327 HS655325:HT655325 RO655325:RP655325 ABK655325:ABL655325 ALG655325:ALH655325 AVC655325:AVD655325 BEY655325:BEZ655325 BOU655325:BOV655325 BYQ655325:BYR655325 CIM655325:CIN655325 CSI655325:CSJ655325 DCE655325:DCF655325 DMA655325:DMB655325 DVW655325:DVX655325 EFS655325:EFT655325 EPO655325:EPP655325 EZK655325:EZL655325 FJG655325:FJH655325 FTC655325:FTD655325 GCY655325:GCZ655325 GMU655325:GMV655325 GWQ655325:GWR655325 HGM655325:HGN655325 HQI655325:HQJ655325 IAE655325:IAF655325 IKA655325:IKB655325 ITW655325:ITX655325 JDS655325:JDT655325 JNO655325:JNP655325 JXK655325:JXL655325 KHG655325:KHH655325 KRC655325:KRD655325 LAY655325:LAZ655325 LKU655325:LKV655325 LUQ655325:LUR655325 MEM655325:MEN655325 MOI655325:MOJ655325 MYE655325:MYF655325 NIA655325:NIB655325 NRW655325:NRX655325 OBS655325:OBT655325 OLO655325:OLP655325 OVK655325:OVL655325 PFG655325:PFH655325 PPC655325:PPD655325 PYY655325:PYZ655325 QIU655325:QIV655325 QSQ655325:QSR655325 RCM655325:RCN655325 RMI655325:RMJ655325 RWE655325:RWF655325 SGA655325:SGB655325 SPW655325:SPX655325 SZS655325:SZT655325 TJO655325:TJP655325 TTK655325:TTL655325 UDG655325:UDH655325 UNC655325:UND655325 UWY655325:UWZ655325 VGU655325:VGV655325 VQQ655325:VQR655325 WAM655325:WAN655325 WKI655325:WKJ655325 WUE655325:WUF655325 L720863:M720863 HS720861:HT720861 RO720861:RP720861 ABK720861:ABL720861 ALG720861:ALH720861 AVC720861:AVD720861 BEY720861:BEZ720861 BOU720861:BOV720861 BYQ720861:BYR720861 CIM720861:CIN720861 CSI720861:CSJ720861 DCE720861:DCF720861 DMA720861:DMB720861 DVW720861:DVX720861 EFS720861:EFT720861 EPO720861:EPP720861 EZK720861:EZL720861 FJG720861:FJH720861 FTC720861:FTD720861 GCY720861:GCZ720861 GMU720861:GMV720861 GWQ720861:GWR720861 HGM720861:HGN720861 HQI720861:HQJ720861 IAE720861:IAF720861 IKA720861:IKB720861 ITW720861:ITX720861 JDS720861:JDT720861 JNO720861:JNP720861 JXK720861:JXL720861 KHG720861:KHH720861 KRC720861:KRD720861 LAY720861:LAZ720861 LKU720861:LKV720861 LUQ720861:LUR720861 MEM720861:MEN720861 MOI720861:MOJ720861 MYE720861:MYF720861 NIA720861:NIB720861 NRW720861:NRX720861 OBS720861:OBT720861 OLO720861:OLP720861 OVK720861:OVL720861 PFG720861:PFH720861 PPC720861:PPD720861 PYY720861:PYZ720861 QIU720861:QIV720861 QSQ720861:QSR720861 RCM720861:RCN720861 RMI720861:RMJ720861 RWE720861:RWF720861 SGA720861:SGB720861 SPW720861:SPX720861 SZS720861:SZT720861 TJO720861:TJP720861 TTK720861:TTL720861 UDG720861:UDH720861 UNC720861:UND720861 UWY720861:UWZ720861 VGU720861:VGV720861 VQQ720861:VQR720861 WAM720861:WAN720861 WKI720861:WKJ720861 WUE720861:WUF720861 L786399:M786399 HS786397:HT786397 RO786397:RP786397 ABK786397:ABL786397 ALG786397:ALH786397 AVC786397:AVD786397 BEY786397:BEZ786397 BOU786397:BOV786397 BYQ786397:BYR786397 CIM786397:CIN786397 CSI786397:CSJ786397 DCE786397:DCF786397 DMA786397:DMB786397 DVW786397:DVX786397 EFS786397:EFT786397 EPO786397:EPP786397 EZK786397:EZL786397 FJG786397:FJH786397 FTC786397:FTD786397 GCY786397:GCZ786397 GMU786397:GMV786397 GWQ786397:GWR786397 HGM786397:HGN786397 HQI786397:HQJ786397 IAE786397:IAF786397 IKA786397:IKB786397 ITW786397:ITX786397 JDS786397:JDT786397 JNO786397:JNP786397 JXK786397:JXL786397 KHG786397:KHH786397 KRC786397:KRD786397 LAY786397:LAZ786397 LKU786397:LKV786397 LUQ786397:LUR786397 MEM786397:MEN786397 MOI786397:MOJ786397 MYE786397:MYF786397 NIA786397:NIB786397 NRW786397:NRX786397 OBS786397:OBT786397 OLO786397:OLP786397 OVK786397:OVL786397 PFG786397:PFH786397 PPC786397:PPD786397 PYY786397:PYZ786397 QIU786397:QIV786397 QSQ786397:QSR786397 RCM786397:RCN786397 RMI786397:RMJ786397 RWE786397:RWF786397 SGA786397:SGB786397 SPW786397:SPX786397 SZS786397:SZT786397 TJO786397:TJP786397 TTK786397:TTL786397 UDG786397:UDH786397 UNC786397:UND786397 UWY786397:UWZ786397 VGU786397:VGV786397 VQQ786397:VQR786397 WAM786397:WAN786397 WKI786397:WKJ786397 WUE786397:WUF786397 L851935:M851935 HS851933:HT851933 RO851933:RP851933 ABK851933:ABL851933 ALG851933:ALH851933 AVC851933:AVD851933 BEY851933:BEZ851933 BOU851933:BOV851933 BYQ851933:BYR851933 CIM851933:CIN851933 CSI851933:CSJ851933 DCE851933:DCF851933 DMA851933:DMB851933 DVW851933:DVX851933 EFS851933:EFT851933 EPO851933:EPP851933 EZK851933:EZL851933 FJG851933:FJH851933 FTC851933:FTD851933 GCY851933:GCZ851933 GMU851933:GMV851933 GWQ851933:GWR851933 HGM851933:HGN851933 HQI851933:HQJ851933 IAE851933:IAF851933 IKA851933:IKB851933 ITW851933:ITX851933 JDS851933:JDT851933 JNO851933:JNP851933 JXK851933:JXL851933 KHG851933:KHH851933 KRC851933:KRD851933 LAY851933:LAZ851933 LKU851933:LKV851933 LUQ851933:LUR851933 MEM851933:MEN851933 MOI851933:MOJ851933 MYE851933:MYF851933 NIA851933:NIB851933 NRW851933:NRX851933 OBS851933:OBT851933 OLO851933:OLP851933 OVK851933:OVL851933 PFG851933:PFH851933 PPC851933:PPD851933 PYY851933:PYZ851933 QIU851933:QIV851933 QSQ851933:QSR851933 RCM851933:RCN851933 RMI851933:RMJ851933 RWE851933:RWF851933 SGA851933:SGB851933 SPW851933:SPX851933 SZS851933:SZT851933 TJO851933:TJP851933 TTK851933:TTL851933 UDG851933:UDH851933 UNC851933:UND851933 UWY851933:UWZ851933 VGU851933:VGV851933 VQQ851933:VQR851933 WAM851933:WAN851933 WKI851933:WKJ851933 WUE851933:WUF851933 L917471:M917471 HS917469:HT917469 RO917469:RP917469 ABK917469:ABL917469 ALG917469:ALH917469 AVC917469:AVD917469 BEY917469:BEZ917469 BOU917469:BOV917469 BYQ917469:BYR917469 CIM917469:CIN917469 CSI917469:CSJ917469 DCE917469:DCF917469 DMA917469:DMB917469 DVW917469:DVX917469 EFS917469:EFT917469 EPO917469:EPP917469 EZK917469:EZL917469 FJG917469:FJH917469 FTC917469:FTD917469 GCY917469:GCZ917469 GMU917469:GMV917469 GWQ917469:GWR917469 HGM917469:HGN917469 HQI917469:HQJ917469 IAE917469:IAF917469 IKA917469:IKB917469 ITW917469:ITX917469 JDS917469:JDT917469 JNO917469:JNP917469 JXK917469:JXL917469 KHG917469:KHH917469 KRC917469:KRD917469 LAY917469:LAZ917469 LKU917469:LKV917469 LUQ917469:LUR917469 MEM917469:MEN917469 MOI917469:MOJ917469 MYE917469:MYF917469 NIA917469:NIB917469 NRW917469:NRX917469 OBS917469:OBT917469 OLO917469:OLP917469 OVK917469:OVL917469 PFG917469:PFH917469 PPC917469:PPD917469 PYY917469:PYZ917469 QIU917469:QIV917469 QSQ917469:QSR917469 RCM917469:RCN917469 RMI917469:RMJ917469 RWE917469:RWF917469 SGA917469:SGB917469 SPW917469:SPX917469 SZS917469:SZT917469 TJO917469:TJP917469 TTK917469:TTL917469 UDG917469:UDH917469 UNC917469:UND917469 UWY917469:UWZ917469 VGU917469:VGV917469 VQQ917469:VQR917469 WAM917469:WAN917469 WKI917469:WKJ917469 WUE917469:WUF917469 L983007:M983007 HS983005:HT983005 RO983005:RP983005 ABK983005:ABL983005 ALG983005:ALH983005 AVC983005:AVD983005 BEY983005:BEZ983005 BOU983005:BOV983005 BYQ983005:BYR983005 CIM983005:CIN983005 CSI983005:CSJ983005 DCE983005:DCF983005 DMA983005:DMB983005 DVW983005:DVX983005 EFS983005:EFT983005 EPO983005:EPP983005 EZK983005:EZL983005 FJG983005:FJH983005 FTC983005:FTD983005 GCY983005:GCZ983005 GMU983005:GMV983005 GWQ983005:GWR983005 HGM983005:HGN983005 HQI983005:HQJ983005 IAE983005:IAF983005 IKA983005:IKB983005 ITW983005:ITX983005 JDS983005:JDT983005 JNO983005:JNP983005 JXK983005:JXL983005 KHG983005:KHH983005 KRC983005:KRD983005 LAY983005:LAZ983005 LKU983005:LKV983005 LUQ983005:LUR983005 MEM983005:MEN983005 MOI983005:MOJ983005 MYE983005:MYF983005 NIA983005:NIB983005 NRW983005:NRX983005 OBS983005:OBT983005 OLO983005:OLP983005 OVK983005:OVL983005 PFG983005:PFH983005 PPC983005:PPD983005 PYY983005:PYZ983005 QIU983005:QIV983005 QSQ983005:QSR983005 RCM983005:RCN983005 RMI983005:RMJ983005 RWE983005:RWF983005 SGA983005:SGB983005 SPW983005:SPX983005 SZS983005:SZT983005 TJO983005:TJP983005 TTK983005:TTL983005 UDG983005:UDH983005 UNC983005:UND983005 UWY983005:UWZ983005 VGU983005:VGV983005 VQQ983005:VQR983005 WAM983005:WAN983005 WKI983005:WKJ983005 WUE983005:WUF983005" xr:uid="{7658D20B-8A71-4C01-BF4D-6C7E0C1F35A0}">
      <formula1>"□,■"</formula1>
    </dataValidation>
    <dataValidation type="custom" imeMode="disabled" allowBlank="1" showInputMessage="1" showErrorMessage="1" error="整数で入力してください。" sqref="WVH983083:WVK983083 L65514:R65514 HS65512:HY65512 RO65512:RU65512 ABK65512:ABQ65512 ALG65512:ALM65512 AVC65512:AVI65512 BEY65512:BFE65512 BOU65512:BPA65512 BYQ65512:BYW65512 CIM65512:CIS65512 CSI65512:CSO65512 DCE65512:DCK65512 DMA65512:DMG65512 DVW65512:DWC65512 EFS65512:EFY65512 EPO65512:EPU65512 EZK65512:EZQ65512 FJG65512:FJM65512 FTC65512:FTI65512 GCY65512:GDE65512 GMU65512:GNA65512 GWQ65512:GWW65512 HGM65512:HGS65512 HQI65512:HQO65512 IAE65512:IAK65512 IKA65512:IKG65512 ITW65512:IUC65512 JDS65512:JDY65512 JNO65512:JNU65512 JXK65512:JXQ65512 KHG65512:KHM65512 KRC65512:KRI65512 LAY65512:LBE65512 LKU65512:LLA65512 LUQ65512:LUW65512 MEM65512:MES65512 MOI65512:MOO65512 MYE65512:MYK65512 NIA65512:NIG65512 NRW65512:NSC65512 OBS65512:OBY65512 OLO65512:OLU65512 OVK65512:OVQ65512 PFG65512:PFM65512 PPC65512:PPI65512 PYY65512:PZE65512 QIU65512:QJA65512 QSQ65512:QSW65512 RCM65512:RCS65512 RMI65512:RMO65512 RWE65512:RWK65512 SGA65512:SGG65512 SPW65512:SQC65512 SZS65512:SZY65512 TJO65512:TJU65512 TTK65512:TTQ65512 UDG65512:UDM65512 UNC65512:UNI65512 UWY65512:UXE65512 VGU65512:VHA65512 VQQ65512:VQW65512 WAM65512:WAS65512 WKI65512:WKO65512 WUE65512:WUK65512 L131050:R131050 HS131048:HY131048 RO131048:RU131048 ABK131048:ABQ131048 ALG131048:ALM131048 AVC131048:AVI131048 BEY131048:BFE131048 BOU131048:BPA131048 BYQ131048:BYW131048 CIM131048:CIS131048 CSI131048:CSO131048 DCE131048:DCK131048 DMA131048:DMG131048 DVW131048:DWC131048 EFS131048:EFY131048 EPO131048:EPU131048 EZK131048:EZQ131048 FJG131048:FJM131048 FTC131048:FTI131048 GCY131048:GDE131048 GMU131048:GNA131048 GWQ131048:GWW131048 HGM131048:HGS131048 HQI131048:HQO131048 IAE131048:IAK131048 IKA131048:IKG131048 ITW131048:IUC131048 JDS131048:JDY131048 JNO131048:JNU131048 JXK131048:JXQ131048 KHG131048:KHM131048 KRC131048:KRI131048 LAY131048:LBE131048 LKU131048:LLA131048 LUQ131048:LUW131048 MEM131048:MES131048 MOI131048:MOO131048 MYE131048:MYK131048 NIA131048:NIG131048 NRW131048:NSC131048 OBS131048:OBY131048 OLO131048:OLU131048 OVK131048:OVQ131048 PFG131048:PFM131048 PPC131048:PPI131048 PYY131048:PZE131048 QIU131048:QJA131048 QSQ131048:QSW131048 RCM131048:RCS131048 RMI131048:RMO131048 RWE131048:RWK131048 SGA131048:SGG131048 SPW131048:SQC131048 SZS131048:SZY131048 TJO131048:TJU131048 TTK131048:TTQ131048 UDG131048:UDM131048 UNC131048:UNI131048 UWY131048:UXE131048 VGU131048:VHA131048 VQQ131048:VQW131048 WAM131048:WAS131048 WKI131048:WKO131048 WUE131048:WUK131048 L196586:R196586 HS196584:HY196584 RO196584:RU196584 ABK196584:ABQ196584 ALG196584:ALM196584 AVC196584:AVI196584 BEY196584:BFE196584 BOU196584:BPA196584 BYQ196584:BYW196584 CIM196584:CIS196584 CSI196584:CSO196584 DCE196584:DCK196584 DMA196584:DMG196584 DVW196584:DWC196584 EFS196584:EFY196584 EPO196584:EPU196584 EZK196584:EZQ196584 FJG196584:FJM196584 FTC196584:FTI196584 GCY196584:GDE196584 GMU196584:GNA196584 GWQ196584:GWW196584 HGM196584:HGS196584 HQI196584:HQO196584 IAE196584:IAK196584 IKA196584:IKG196584 ITW196584:IUC196584 JDS196584:JDY196584 JNO196584:JNU196584 JXK196584:JXQ196584 KHG196584:KHM196584 KRC196584:KRI196584 LAY196584:LBE196584 LKU196584:LLA196584 LUQ196584:LUW196584 MEM196584:MES196584 MOI196584:MOO196584 MYE196584:MYK196584 NIA196584:NIG196584 NRW196584:NSC196584 OBS196584:OBY196584 OLO196584:OLU196584 OVK196584:OVQ196584 PFG196584:PFM196584 PPC196584:PPI196584 PYY196584:PZE196584 QIU196584:QJA196584 QSQ196584:QSW196584 RCM196584:RCS196584 RMI196584:RMO196584 RWE196584:RWK196584 SGA196584:SGG196584 SPW196584:SQC196584 SZS196584:SZY196584 TJO196584:TJU196584 TTK196584:TTQ196584 UDG196584:UDM196584 UNC196584:UNI196584 UWY196584:UXE196584 VGU196584:VHA196584 VQQ196584:VQW196584 WAM196584:WAS196584 WKI196584:WKO196584 WUE196584:WUK196584 L262122:R262122 HS262120:HY262120 RO262120:RU262120 ABK262120:ABQ262120 ALG262120:ALM262120 AVC262120:AVI262120 BEY262120:BFE262120 BOU262120:BPA262120 BYQ262120:BYW262120 CIM262120:CIS262120 CSI262120:CSO262120 DCE262120:DCK262120 DMA262120:DMG262120 DVW262120:DWC262120 EFS262120:EFY262120 EPO262120:EPU262120 EZK262120:EZQ262120 FJG262120:FJM262120 FTC262120:FTI262120 GCY262120:GDE262120 GMU262120:GNA262120 GWQ262120:GWW262120 HGM262120:HGS262120 HQI262120:HQO262120 IAE262120:IAK262120 IKA262120:IKG262120 ITW262120:IUC262120 JDS262120:JDY262120 JNO262120:JNU262120 JXK262120:JXQ262120 KHG262120:KHM262120 KRC262120:KRI262120 LAY262120:LBE262120 LKU262120:LLA262120 LUQ262120:LUW262120 MEM262120:MES262120 MOI262120:MOO262120 MYE262120:MYK262120 NIA262120:NIG262120 NRW262120:NSC262120 OBS262120:OBY262120 OLO262120:OLU262120 OVK262120:OVQ262120 PFG262120:PFM262120 PPC262120:PPI262120 PYY262120:PZE262120 QIU262120:QJA262120 QSQ262120:QSW262120 RCM262120:RCS262120 RMI262120:RMO262120 RWE262120:RWK262120 SGA262120:SGG262120 SPW262120:SQC262120 SZS262120:SZY262120 TJO262120:TJU262120 TTK262120:TTQ262120 UDG262120:UDM262120 UNC262120:UNI262120 UWY262120:UXE262120 VGU262120:VHA262120 VQQ262120:VQW262120 WAM262120:WAS262120 WKI262120:WKO262120 WUE262120:WUK262120 L327658:R327658 HS327656:HY327656 RO327656:RU327656 ABK327656:ABQ327656 ALG327656:ALM327656 AVC327656:AVI327656 BEY327656:BFE327656 BOU327656:BPA327656 BYQ327656:BYW327656 CIM327656:CIS327656 CSI327656:CSO327656 DCE327656:DCK327656 DMA327656:DMG327656 DVW327656:DWC327656 EFS327656:EFY327656 EPO327656:EPU327656 EZK327656:EZQ327656 FJG327656:FJM327656 FTC327656:FTI327656 GCY327656:GDE327656 GMU327656:GNA327656 GWQ327656:GWW327656 HGM327656:HGS327656 HQI327656:HQO327656 IAE327656:IAK327656 IKA327656:IKG327656 ITW327656:IUC327656 JDS327656:JDY327656 JNO327656:JNU327656 JXK327656:JXQ327656 KHG327656:KHM327656 KRC327656:KRI327656 LAY327656:LBE327656 LKU327656:LLA327656 LUQ327656:LUW327656 MEM327656:MES327656 MOI327656:MOO327656 MYE327656:MYK327656 NIA327656:NIG327656 NRW327656:NSC327656 OBS327656:OBY327656 OLO327656:OLU327656 OVK327656:OVQ327656 PFG327656:PFM327656 PPC327656:PPI327656 PYY327656:PZE327656 QIU327656:QJA327656 QSQ327656:QSW327656 RCM327656:RCS327656 RMI327656:RMO327656 RWE327656:RWK327656 SGA327656:SGG327656 SPW327656:SQC327656 SZS327656:SZY327656 TJO327656:TJU327656 TTK327656:TTQ327656 UDG327656:UDM327656 UNC327656:UNI327656 UWY327656:UXE327656 VGU327656:VHA327656 VQQ327656:VQW327656 WAM327656:WAS327656 WKI327656:WKO327656 WUE327656:WUK327656 L393194:R393194 HS393192:HY393192 RO393192:RU393192 ABK393192:ABQ393192 ALG393192:ALM393192 AVC393192:AVI393192 BEY393192:BFE393192 BOU393192:BPA393192 BYQ393192:BYW393192 CIM393192:CIS393192 CSI393192:CSO393192 DCE393192:DCK393192 DMA393192:DMG393192 DVW393192:DWC393192 EFS393192:EFY393192 EPO393192:EPU393192 EZK393192:EZQ393192 FJG393192:FJM393192 FTC393192:FTI393192 GCY393192:GDE393192 GMU393192:GNA393192 GWQ393192:GWW393192 HGM393192:HGS393192 HQI393192:HQO393192 IAE393192:IAK393192 IKA393192:IKG393192 ITW393192:IUC393192 JDS393192:JDY393192 JNO393192:JNU393192 JXK393192:JXQ393192 KHG393192:KHM393192 KRC393192:KRI393192 LAY393192:LBE393192 LKU393192:LLA393192 LUQ393192:LUW393192 MEM393192:MES393192 MOI393192:MOO393192 MYE393192:MYK393192 NIA393192:NIG393192 NRW393192:NSC393192 OBS393192:OBY393192 OLO393192:OLU393192 OVK393192:OVQ393192 PFG393192:PFM393192 PPC393192:PPI393192 PYY393192:PZE393192 QIU393192:QJA393192 QSQ393192:QSW393192 RCM393192:RCS393192 RMI393192:RMO393192 RWE393192:RWK393192 SGA393192:SGG393192 SPW393192:SQC393192 SZS393192:SZY393192 TJO393192:TJU393192 TTK393192:TTQ393192 UDG393192:UDM393192 UNC393192:UNI393192 UWY393192:UXE393192 VGU393192:VHA393192 VQQ393192:VQW393192 WAM393192:WAS393192 WKI393192:WKO393192 WUE393192:WUK393192 L458730:R458730 HS458728:HY458728 RO458728:RU458728 ABK458728:ABQ458728 ALG458728:ALM458728 AVC458728:AVI458728 BEY458728:BFE458728 BOU458728:BPA458728 BYQ458728:BYW458728 CIM458728:CIS458728 CSI458728:CSO458728 DCE458728:DCK458728 DMA458728:DMG458728 DVW458728:DWC458728 EFS458728:EFY458728 EPO458728:EPU458728 EZK458728:EZQ458728 FJG458728:FJM458728 FTC458728:FTI458728 GCY458728:GDE458728 GMU458728:GNA458728 GWQ458728:GWW458728 HGM458728:HGS458728 HQI458728:HQO458728 IAE458728:IAK458728 IKA458728:IKG458728 ITW458728:IUC458728 JDS458728:JDY458728 JNO458728:JNU458728 JXK458728:JXQ458728 KHG458728:KHM458728 KRC458728:KRI458728 LAY458728:LBE458728 LKU458728:LLA458728 LUQ458728:LUW458728 MEM458728:MES458728 MOI458728:MOO458728 MYE458728:MYK458728 NIA458728:NIG458728 NRW458728:NSC458728 OBS458728:OBY458728 OLO458728:OLU458728 OVK458728:OVQ458728 PFG458728:PFM458728 PPC458728:PPI458728 PYY458728:PZE458728 QIU458728:QJA458728 QSQ458728:QSW458728 RCM458728:RCS458728 RMI458728:RMO458728 RWE458728:RWK458728 SGA458728:SGG458728 SPW458728:SQC458728 SZS458728:SZY458728 TJO458728:TJU458728 TTK458728:TTQ458728 UDG458728:UDM458728 UNC458728:UNI458728 UWY458728:UXE458728 VGU458728:VHA458728 VQQ458728:VQW458728 WAM458728:WAS458728 WKI458728:WKO458728 WUE458728:WUK458728 L524266:R524266 HS524264:HY524264 RO524264:RU524264 ABK524264:ABQ524264 ALG524264:ALM524264 AVC524264:AVI524264 BEY524264:BFE524264 BOU524264:BPA524264 BYQ524264:BYW524264 CIM524264:CIS524264 CSI524264:CSO524264 DCE524264:DCK524264 DMA524264:DMG524264 DVW524264:DWC524264 EFS524264:EFY524264 EPO524264:EPU524264 EZK524264:EZQ524264 FJG524264:FJM524264 FTC524264:FTI524264 GCY524264:GDE524264 GMU524264:GNA524264 GWQ524264:GWW524264 HGM524264:HGS524264 HQI524264:HQO524264 IAE524264:IAK524264 IKA524264:IKG524264 ITW524264:IUC524264 JDS524264:JDY524264 JNO524264:JNU524264 JXK524264:JXQ524264 KHG524264:KHM524264 KRC524264:KRI524264 LAY524264:LBE524264 LKU524264:LLA524264 LUQ524264:LUW524264 MEM524264:MES524264 MOI524264:MOO524264 MYE524264:MYK524264 NIA524264:NIG524264 NRW524264:NSC524264 OBS524264:OBY524264 OLO524264:OLU524264 OVK524264:OVQ524264 PFG524264:PFM524264 PPC524264:PPI524264 PYY524264:PZE524264 QIU524264:QJA524264 QSQ524264:QSW524264 RCM524264:RCS524264 RMI524264:RMO524264 RWE524264:RWK524264 SGA524264:SGG524264 SPW524264:SQC524264 SZS524264:SZY524264 TJO524264:TJU524264 TTK524264:TTQ524264 UDG524264:UDM524264 UNC524264:UNI524264 UWY524264:UXE524264 VGU524264:VHA524264 VQQ524264:VQW524264 WAM524264:WAS524264 WKI524264:WKO524264 WUE524264:WUK524264 L589802:R589802 HS589800:HY589800 RO589800:RU589800 ABK589800:ABQ589800 ALG589800:ALM589800 AVC589800:AVI589800 BEY589800:BFE589800 BOU589800:BPA589800 BYQ589800:BYW589800 CIM589800:CIS589800 CSI589800:CSO589800 DCE589800:DCK589800 DMA589800:DMG589800 DVW589800:DWC589800 EFS589800:EFY589800 EPO589800:EPU589800 EZK589800:EZQ589800 FJG589800:FJM589800 FTC589800:FTI589800 GCY589800:GDE589800 GMU589800:GNA589800 GWQ589800:GWW589800 HGM589800:HGS589800 HQI589800:HQO589800 IAE589800:IAK589800 IKA589800:IKG589800 ITW589800:IUC589800 JDS589800:JDY589800 JNO589800:JNU589800 JXK589800:JXQ589800 KHG589800:KHM589800 KRC589800:KRI589800 LAY589800:LBE589800 LKU589800:LLA589800 LUQ589800:LUW589800 MEM589800:MES589800 MOI589800:MOO589800 MYE589800:MYK589800 NIA589800:NIG589800 NRW589800:NSC589800 OBS589800:OBY589800 OLO589800:OLU589800 OVK589800:OVQ589800 PFG589800:PFM589800 PPC589800:PPI589800 PYY589800:PZE589800 QIU589800:QJA589800 QSQ589800:QSW589800 RCM589800:RCS589800 RMI589800:RMO589800 RWE589800:RWK589800 SGA589800:SGG589800 SPW589800:SQC589800 SZS589800:SZY589800 TJO589800:TJU589800 TTK589800:TTQ589800 UDG589800:UDM589800 UNC589800:UNI589800 UWY589800:UXE589800 VGU589800:VHA589800 VQQ589800:VQW589800 WAM589800:WAS589800 WKI589800:WKO589800 WUE589800:WUK589800 L655338:R655338 HS655336:HY655336 RO655336:RU655336 ABK655336:ABQ655336 ALG655336:ALM655336 AVC655336:AVI655336 BEY655336:BFE655336 BOU655336:BPA655336 BYQ655336:BYW655336 CIM655336:CIS655336 CSI655336:CSO655336 DCE655336:DCK655336 DMA655336:DMG655336 DVW655336:DWC655336 EFS655336:EFY655336 EPO655336:EPU655336 EZK655336:EZQ655336 FJG655336:FJM655336 FTC655336:FTI655336 GCY655336:GDE655336 GMU655336:GNA655336 GWQ655336:GWW655336 HGM655336:HGS655336 HQI655336:HQO655336 IAE655336:IAK655336 IKA655336:IKG655336 ITW655336:IUC655336 JDS655336:JDY655336 JNO655336:JNU655336 JXK655336:JXQ655336 KHG655336:KHM655336 KRC655336:KRI655336 LAY655336:LBE655336 LKU655336:LLA655336 LUQ655336:LUW655336 MEM655336:MES655336 MOI655336:MOO655336 MYE655336:MYK655336 NIA655336:NIG655336 NRW655336:NSC655336 OBS655336:OBY655336 OLO655336:OLU655336 OVK655336:OVQ655336 PFG655336:PFM655336 PPC655336:PPI655336 PYY655336:PZE655336 QIU655336:QJA655336 QSQ655336:QSW655336 RCM655336:RCS655336 RMI655336:RMO655336 RWE655336:RWK655336 SGA655336:SGG655336 SPW655336:SQC655336 SZS655336:SZY655336 TJO655336:TJU655336 TTK655336:TTQ655336 UDG655336:UDM655336 UNC655336:UNI655336 UWY655336:UXE655336 VGU655336:VHA655336 VQQ655336:VQW655336 WAM655336:WAS655336 WKI655336:WKO655336 WUE655336:WUK655336 L720874:R720874 HS720872:HY720872 RO720872:RU720872 ABK720872:ABQ720872 ALG720872:ALM720872 AVC720872:AVI720872 BEY720872:BFE720872 BOU720872:BPA720872 BYQ720872:BYW720872 CIM720872:CIS720872 CSI720872:CSO720872 DCE720872:DCK720872 DMA720872:DMG720872 DVW720872:DWC720872 EFS720872:EFY720872 EPO720872:EPU720872 EZK720872:EZQ720872 FJG720872:FJM720872 FTC720872:FTI720872 GCY720872:GDE720872 GMU720872:GNA720872 GWQ720872:GWW720872 HGM720872:HGS720872 HQI720872:HQO720872 IAE720872:IAK720872 IKA720872:IKG720872 ITW720872:IUC720872 JDS720872:JDY720872 JNO720872:JNU720872 JXK720872:JXQ720872 KHG720872:KHM720872 KRC720872:KRI720872 LAY720872:LBE720872 LKU720872:LLA720872 LUQ720872:LUW720872 MEM720872:MES720872 MOI720872:MOO720872 MYE720872:MYK720872 NIA720872:NIG720872 NRW720872:NSC720872 OBS720872:OBY720872 OLO720872:OLU720872 OVK720872:OVQ720872 PFG720872:PFM720872 PPC720872:PPI720872 PYY720872:PZE720872 QIU720872:QJA720872 QSQ720872:QSW720872 RCM720872:RCS720872 RMI720872:RMO720872 RWE720872:RWK720872 SGA720872:SGG720872 SPW720872:SQC720872 SZS720872:SZY720872 TJO720872:TJU720872 TTK720872:TTQ720872 UDG720872:UDM720872 UNC720872:UNI720872 UWY720872:UXE720872 VGU720872:VHA720872 VQQ720872:VQW720872 WAM720872:WAS720872 WKI720872:WKO720872 WUE720872:WUK720872 L786410:R786410 HS786408:HY786408 RO786408:RU786408 ABK786408:ABQ786408 ALG786408:ALM786408 AVC786408:AVI786408 BEY786408:BFE786408 BOU786408:BPA786408 BYQ786408:BYW786408 CIM786408:CIS786408 CSI786408:CSO786408 DCE786408:DCK786408 DMA786408:DMG786408 DVW786408:DWC786408 EFS786408:EFY786408 EPO786408:EPU786408 EZK786408:EZQ786408 FJG786408:FJM786408 FTC786408:FTI786408 GCY786408:GDE786408 GMU786408:GNA786408 GWQ786408:GWW786408 HGM786408:HGS786408 HQI786408:HQO786408 IAE786408:IAK786408 IKA786408:IKG786408 ITW786408:IUC786408 JDS786408:JDY786408 JNO786408:JNU786408 JXK786408:JXQ786408 KHG786408:KHM786408 KRC786408:KRI786408 LAY786408:LBE786408 LKU786408:LLA786408 LUQ786408:LUW786408 MEM786408:MES786408 MOI786408:MOO786408 MYE786408:MYK786408 NIA786408:NIG786408 NRW786408:NSC786408 OBS786408:OBY786408 OLO786408:OLU786408 OVK786408:OVQ786408 PFG786408:PFM786408 PPC786408:PPI786408 PYY786408:PZE786408 QIU786408:QJA786408 QSQ786408:QSW786408 RCM786408:RCS786408 RMI786408:RMO786408 RWE786408:RWK786408 SGA786408:SGG786408 SPW786408:SQC786408 SZS786408:SZY786408 TJO786408:TJU786408 TTK786408:TTQ786408 UDG786408:UDM786408 UNC786408:UNI786408 UWY786408:UXE786408 VGU786408:VHA786408 VQQ786408:VQW786408 WAM786408:WAS786408 WKI786408:WKO786408 WUE786408:WUK786408 L851946:R851946 HS851944:HY851944 RO851944:RU851944 ABK851944:ABQ851944 ALG851944:ALM851944 AVC851944:AVI851944 BEY851944:BFE851944 BOU851944:BPA851944 BYQ851944:BYW851944 CIM851944:CIS851944 CSI851944:CSO851944 DCE851944:DCK851944 DMA851944:DMG851944 DVW851944:DWC851944 EFS851944:EFY851944 EPO851944:EPU851944 EZK851944:EZQ851944 FJG851944:FJM851944 FTC851944:FTI851944 GCY851944:GDE851944 GMU851944:GNA851944 GWQ851944:GWW851944 HGM851944:HGS851944 HQI851944:HQO851944 IAE851944:IAK851944 IKA851944:IKG851944 ITW851944:IUC851944 JDS851944:JDY851944 JNO851944:JNU851944 JXK851944:JXQ851944 KHG851944:KHM851944 KRC851944:KRI851944 LAY851944:LBE851944 LKU851944:LLA851944 LUQ851944:LUW851944 MEM851944:MES851944 MOI851944:MOO851944 MYE851944:MYK851944 NIA851944:NIG851944 NRW851944:NSC851944 OBS851944:OBY851944 OLO851944:OLU851944 OVK851944:OVQ851944 PFG851944:PFM851944 PPC851944:PPI851944 PYY851944:PZE851944 QIU851944:QJA851944 QSQ851944:QSW851944 RCM851944:RCS851944 RMI851944:RMO851944 RWE851944:RWK851944 SGA851944:SGG851944 SPW851944:SQC851944 SZS851944:SZY851944 TJO851944:TJU851944 TTK851944:TTQ851944 UDG851944:UDM851944 UNC851944:UNI851944 UWY851944:UXE851944 VGU851944:VHA851944 VQQ851944:VQW851944 WAM851944:WAS851944 WKI851944:WKO851944 WUE851944:WUK851944 L917482:R917482 HS917480:HY917480 RO917480:RU917480 ABK917480:ABQ917480 ALG917480:ALM917480 AVC917480:AVI917480 BEY917480:BFE917480 BOU917480:BPA917480 BYQ917480:BYW917480 CIM917480:CIS917480 CSI917480:CSO917480 DCE917480:DCK917480 DMA917480:DMG917480 DVW917480:DWC917480 EFS917480:EFY917480 EPO917480:EPU917480 EZK917480:EZQ917480 FJG917480:FJM917480 FTC917480:FTI917480 GCY917480:GDE917480 GMU917480:GNA917480 GWQ917480:GWW917480 HGM917480:HGS917480 HQI917480:HQO917480 IAE917480:IAK917480 IKA917480:IKG917480 ITW917480:IUC917480 JDS917480:JDY917480 JNO917480:JNU917480 JXK917480:JXQ917480 KHG917480:KHM917480 KRC917480:KRI917480 LAY917480:LBE917480 LKU917480:LLA917480 LUQ917480:LUW917480 MEM917480:MES917480 MOI917480:MOO917480 MYE917480:MYK917480 NIA917480:NIG917480 NRW917480:NSC917480 OBS917480:OBY917480 OLO917480:OLU917480 OVK917480:OVQ917480 PFG917480:PFM917480 PPC917480:PPI917480 PYY917480:PZE917480 QIU917480:QJA917480 QSQ917480:QSW917480 RCM917480:RCS917480 RMI917480:RMO917480 RWE917480:RWK917480 SGA917480:SGG917480 SPW917480:SQC917480 SZS917480:SZY917480 TJO917480:TJU917480 TTK917480:TTQ917480 UDG917480:UDM917480 UNC917480:UNI917480 UWY917480:UXE917480 VGU917480:VHA917480 VQQ917480:VQW917480 WAM917480:WAS917480 WKI917480:WKO917480 WUE917480:WUK917480 L983018:R983018 HS983016:HY983016 RO983016:RU983016 ABK983016:ABQ983016 ALG983016:ALM983016 AVC983016:AVI983016 BEY983016:BFE983016 BOU983016:BPA983016 BYQ983016:BYW983016 CIM983016:CIS983016 CSI983016:CSO983016 DCE983016:DCK983016 DMA983016:DMG983016 DVW983016:DWC983016 EFS983016:EFY983016 EPO983016:EPU983016 EZK983016:EZQ983016 FJG983016:FJM983016 FTC983016:FTI983016 GCY983016:GDE983016 GMU983016:GNA983016 GWQ983016:GWW983016 HGM983016:HGS983016 HQI983016:HQO983016 IAE983016:IAK983016 IKA983016:IKG983016 ITW983016:IUC983016 JDS983016:JDY983016 JNO983016:JNU983016 JXK983016:JXQ983016 KHG983016:KHM983016 KRC983016:KRI983016 LAY983016:LBE983016 LKU983016:LLA983016 LUQ983016:LUW983016 MEM983016:MES983016 MOI983016:MOO983016 MYE983016:MYK983016 NIA983016:NIG983016 NRW983016:NSC983016 OBS983016:OBY983016 OLO983016:OLU983016 OVK983016:OVQ983016 PFG983016:PFM983016 PPC983016:PPI983016 PYY983016:PZE983016 QIU983016:QJA983016 QSQ983016:QSW983016 RCM983016:RCS983016 RMI983016:RMO983016 RWE983016:RWK983016 SGA983016:SGG983016 SPW983016:SQC983016 SZS983016:SZY983016 TJO983016:TJU983016 TTK983016:TTQ983016 UDG983016:UDM983016 UNC983016:UNI983016 UWY983016:UXE983016 VGU983016:VHA983016 VQQ983016:VQW983016 WAM983016:WAS983016 WKI983016:WKO983016 WUE983016:WUK983016 IV65571:IY65573 SR65571:SU65573 ACN65571:ACQ65573 AMJ65571:AMM65573 AWF65571:AWI65573 BGB65571:BGE65573 BPX65571:BQA65573 BZT65571:BZW65573 CJP65571:CJS65573 CTL65571:CTO65573 DDH65571:DDK65573 DND65571:DNG65573 DWZ65571:DXC65573 EGV65571:EGY65573 EQR65571:EQU65573 FAN65571:FAQ65573 FKJ65571:FKM65573 FUF65571:FUI65573 GEB65571:GEE65573 GNX65571:GOA65573 GXT65571:GXW65573 HHP65571:HHS65573 HRL65571:HRO65573 IBH65571:IBK65573 ILD65571:ILG65573 IUZ65571:IVC65573 JEV65571:JEY65573 JOR65571:JOU65573 JYN65571:JYQ65573 KIJ65571:KIM65573 KSF65571:KSI65573 LCB65571:LCE65573 LLX65571:LMA65573 LVT65571:LVW65573 MFP65571:MFS65573 MPL65571:MPO65573 MZH65571:MZK65573 NJD65571:NJG65573 NSZ65571:NTC65573 OCV65571:OCY65573 OMR65571:OMU65573 OWN65571:OWQ65573 PGJ65571:PGM65573 PQF65571:PQI65573 QAB65571:QAE65573 QJX65571:QKA65573 QTT65571:QTW65573 RDP65571:RDS65573 RNL65571:RNO65573 RXH65571:RXK65573 SHD65571:SHG65573 SQZ65571:SRC65573 TAV65571:TAY65573 TKR65571:TKU65573 TUN65571:TUQ65573 UEJ65571:UEM65573 UOF65571:UOI65573 UYB65571:UYE65573 VHX65571:VIA65573 VRT65571:VRW65573 WBP65571:WBS65573 WLL65571:WLO65573 WVH65571:WVK65573 IV131107:IY131109 SR131107:SU131109 ACN131107:ACQ131109 AMJ131107:AMM131109 AWF131107:AWI131109 BGB131107:BGE131109 BPX131107:BQA131109 BZT131107:BZW131109 CJP131107:CJS131109 CTL131107:CTO131109 DDH131107:DDK131109 DND131107:DNG131109 DWZ131107:DXC131109 EGV131107:EGY131109 EQR131107:EQU131109 FAN131107:FAQ131109 FKJ131107:FKM131109 FUF131107:FUI131109 GEB131107:GEE131109 GNX131107:GOA131109 GXT131107:GXW131109 HHP131107:HHS131109 HRL131107:HRO131109 IBH131107:IBK131109 ILD131107:ILG131109 IUZ131107:IVC131109 JEV131107:JEY131109 JOR131107:JOU131109 JYN131107:JYQ131109 KIJ131107:KIM131109 KSF131107:KSI131109 LCB131107:LCE131109 LLX131107:LMA131109 LVT131107:LVW131109 MFP131107:MFS131109 MPL131107:MPO131109 MZH131107:MZK131109 NJD131107:NJG131109 NSZ131107:NTC131109 OCV131107:OCY131109 OMR131107:OMU131109 OWN131107:OWQ131109 PGJ131107:PGM131109 PQF131107:PQI131109 QAB131107:QAE131109 QJX131107:QKA131109 QTT131107:QTW131109 RDP131107:RDS131109 RNL131107:RNO131109 RXH131107:RXK131109 SHD131107:SHG131109 SQZ131107:SRC131109 TAV131107:TAY131109 TKR131107:TKU131109 TUN131107:TUQ131109 UEJ131107:UEM131109 UOF131107:UOI131109 UYB131107:UYE131109 VHX131107:VIA131109 VRT131107:VRW131109 WBP131107:WBS131109 WLL131107:WLO131109 WVH131107:WVK131109 IV196643:IY196645 SR196643:SU196645 ACN196643:ACQ196645 AMJ196643:AMM196645 AWF196643:AWI196645 BGB196643:BGE196645 BPX196643:BQA196645 BZT196643:BZW196645 CJP196643:CJS196645 CTL196643:CTO196645 DDH196643:DDK196645 DND196643:DNG196645 DWZ196643:DXC196645 EGV196643:EGY196645 EQR196643:EQU196645 FAN196643:FAQ196645 FKJ196643:FKM196645 FUF196643:FUI196645 GEB196643:GEE196645 GNX196643:GOA196645 GXT196643:GXW196645 HHP196643:HHS196645 HRL196643:HRO196645 IBH196643:IBK196645 ILD196643:ILG196645 IUZ196643:IVC196645 JEV196643:JEY196645 JOR196643:JOU196645 JYN196643:JYQ196645 KIJ196643:KIM196645 KSF196643:KSI196645 LCB196643:LCE196645 LLX196643:LMA196645 LVT196643:LVW196645 MFP196643:MFS196645 MPL196643:MPO196645 MZH196643:MZK196645 NJD196643:NJG196645 NSZ196643:NTC196645 OCV196643:OCY196645 OMR196643:OMU196645 OWN196643:OWQ196645 PGJ196643:PGM196645 PQF196643:PQI196645 QAB196643:QAE196645 QJX196643:QKA196645 QTT196643:QTW196645 RDP196643:RDS196645 RNL196643:RNO196645 RXH196643:RXK196645 SHD196643:SHG196645 SQZ196643:SRC196645 TAV196643:TAY196645 TKR196643:TKU196645 TUN196643:TUQ196645 UEJ196643:UEM196645 UOF196643:UOI196645 UYB196643:UYE196645 VHX196643:VIA196645 VRT196643:VRW196645 WBP196643:WBS196645 WLL196643:WLO196645 WVH196643:WVK196645 IV262179:IY262181 SR262179:SU262181 ACN262179:ACQ262181 AMJ262179:AMM262181 AWF262179:AWI262181 BGB262179:BGE262181 BPX262179:BQA262181 BZT262179:BZW262181 CJP262179:CJS262181 CTL262179:CTO262181 DDH262179:DDK262181 DND262179:DNG262181 DWZ262179:DXC262181 EGV262179:EGY262181 EQR262179:EQU262181 FAN262179:FAQ262181 FKJ262179:FKM262181 FUF262179:FUI262181 GEB262179:GEE262181 GNX262179:GOA262181 GXT262179:GXW262181 HHP262179:HHS262181 HRL262179:HRO262181 IBH262179:IBK262181 ILD262179:ILG262181 IUZ262179:IVC262181 JEV262179:JEY262181 JOR262179:JOU262181 JYN262179:JYQ262181 KIJ262179:KIM262181 KSF262179:KSI262181 LCB262179:LCE262181 LLX262179:LMA262181 LVT262179:LVW262181 MFP262179:MFS262181 MPL262179:MPO262181 MZH262179:MZK262181 NJD262179:NJG262181 NSZ262179:NTC262181 OCV262179:OCY262181 OMR262179:OMU262181 OWN262179:OWQ262181 PGJ262179:PGM262181 PQF262179:PQI262181 QAB262179:QAE262181 QJX262179:QKA262181 QTT262179:QTW262181 RDP262179:RDS262181 RNL262179:RNO262181 RXH262179:RXK262181 SHD262179:SHG262181 SQZ262179:SRC262181 TAV262179:TAY262181 TKR262179:TKU262181 TUN262179:TUQ262181 UEJ262179:UEM262181 UOF262179:UOI262181 UYB262179:UYE262181 VHX262179:VIA262181 VRT262179:VRW262181 WBP262179:WBS262181 WLL262179:WLO262181 WVH262179:WVK262181 IV327715:IY327717 SR327715:SU327717 ACN327715:ACQ327717 AMJ327715:AMM327717 AWF327715:AWI327717 BGB327715:BGE327717 BPX327715:BQA327717 BZT327715:BZW327717 CJP327715:CJS327717 CTL327715:CTO327717 DDH327715:DDK327717 DND327715:DNG327717 DWZ327715:DXC327717 EGV327715:EGY327717 EQR327715:EQU327717 FAN327715:FAQ327717 FKJ327715:FKM327717 FUF327715:FUI327717 GEB327715:GEE327717 GNX327715:GOA327717 GXT327715:GXW327717 HHP327715:HHS327717 HRL327715:HRO327717 IBH327715:IBK327717 ILD327715:ILG327717 IUZ327715:IVC327717 JEV327715:JEY327717 JOR327715:JOU327717 JYN327715:JYQ327717 KIJ327715:KIM327717 KSF327715:KSI327717 LCB327715:LCE327717 LLX327715:LMA327717 LVT327715:LVW327717 MFP327715:MFS327717 MPL327715:MPO327717 MZH327715:MZK327717 NJD327715:NJG327717 NSZ327715:NTC327717 OCV327715:OCY327717 OMR327715:OMU327717 OWN327715:OWQ327717 PGJ327715:PGM327717 PQF327715:PQI327717 QAB327715:QAE327717 QJX327715:QKA327717 QTT327715:QTW327717 RDP327715:RDS327717 RNL327715:RNO327717 RXH327715:RXK327717 SHD327715:SHG327717 SQZ327715:SRC327717 TAV327715:TAY327717 TKR327715:TKU327717 TUN327715:TUQ327717 UEJ327715:UEM327717 UOF327715:UOI327717 UYB327715:UYE327717 VHX327715:VIA327717 VRT327715:VRW327717 WBP327715:WBS327717 WLL327715:WLO327717 WVH327715:WVK327717 IV393251:IY393253 SR393251:SU393253 ACN393251:ACQ393253 AMJ393251:AMM393253 AWF393251:AWI393253 BGB393251:BGE393253 BPX393251:BQA393253 BZT393251:BZW393253 CJP393251:CJS393253 CTL393251:CTO393253 DDH393251:DDK393253 DND393251:DNG393253 DWZ393251:DXC393253 EGV393251:EGY393253 EQR393251:EQU393253 FAN393251:FAQ393253 FKJ393251:FKM393253 FUF393251:FUI393253 GEB393251:GEE393253 GNX393251:GOA393253 GXT393251:GXW393253 HHP393251:HHS393253 HRL393251:HRO393253 IBH393251:IBK393253 ILD393251:ILG393253 IUZ393251:IVC393253 JEV393251:JEY393253 JOR393251:JOU393253 JYN393251:JYQ393253 KIJ393251:KIM393253 KSF393251:KSI393253 LCB393251:LCE393253 LLX393251:LMA393253 LVT393251:LVW393253 MFP393251:MFS393253 MPL393251:MPO393253 MZH393251:MZK393253 NJD393251:NJG393253 NSZ393251:NTC393253 OCV393251:OCY393253 OMR393251:OMU393253 OWN393251:OWQ393253 PGJ393251:PGM393253 PQF393251:PQI393253 QAB393251:QAE393253 QJX393251:QKA393253 QTT393251:QTW393253 RDP393251:RDS393253 RNL393251:RNO393253 RXH393251:RXK393253 SHD393251:SHG393253 SQZ393251:SRC393253 TAV393251:TAY393253 TKR393251:TKU393253 TUN393251:TUQ393253 UEJ393251:UEM393253 UOF393251:UOI393253 UYB393251:UYE393253 VHX393251:VIA393253 VRT393251:VRW393253 WBP393251:WBS393253 WLL393251:WLO393253 WVH393251:WVK393253 IV458787:IY458789 SR458787:SU458789 ACN458787:ACQ458789 AMJ458787:AMM458789 AWF458787:AWI458789 BGB458787:BGE458789 BPX458787:BQA458789 BZT458787:BZW458789 CJP458787:CJS458789 CTL458787:CTO458789 DDH458787:DDK458789 DND458787:DNG458789 DWZ458787:DXC458789 EGV458787:EGY458789 EQR458787:EQU458789 FAN458787:FAQ458789 FKJ458787:FKM458789 FUF458787:FUI458789 GEB458787:GEE458789 GNX458787:GOA458789 GXT458787:GXW458789 HHP458787:HHS458789 HRL458787:HRO458789 IBH458787:IBK458789 ILD458787:ILG458789 IUZ458787:IVC458789 JEV458787:JEY458789 JOR458787:JOU458789 JYN458787:JYQ458789 KIJ458787:KIM458789 KSF458787:KSI458789 LCB458787:LCE458789 LLX458787:LMA458789 LVT458787:LVW458789 MFP458787:MFS458789 MPL458787:MPO458789 MZH458787:MZK458789 NJD458787:NJG458789 NSZ458787:NTC458789 OCV458787:OCY458789 OMR458787:OMU458789 OWN458787:OWQ458789 PGJ458787:PGM458789 PQF458787:PQI458789 QAB458787:QAE458789 QJX458787:QKA458789 QTT458787:QTW458789 RDP458787:RDS458789 RNL458787:RNO458789 RXH458787:RXK458789 SHD458787:SHG458789 SQZ458787:SRC458789 TAV458787:TAY458789 TKR458787:TKU458789 TUN458787:TUQ458789 UEJ458787:UEM458789 UOF458787:UOI458789 UYB458787:UYE458789 VHX458787:VIA458789 VRT458787:VRW458789 WBP458787:WBS458789 WLL458787:WLO458789 WVH458787:WVK458789 IV524323:IY524325 SR524323:SU524325 ACN524323:ACQ524325 AMJ524323:AMM524325 AWF524323:AWI524325 BGB524323:BGE524325 BPX524323:BQA524325 BZT524323:BZW524325 CJP524323:CJS524325 CTL524323:CTO524325 DDH524323:DDK524325 DND524323:DNG524325 DWZ524323:DXC524325 EGV524323:EGY524325 EQR524323:EQU524325 FAN524323:FAQ524325 FKJ524323:FKM524325 FUF524323:FUI524325 GEB524323:GEE524325 GNX524323:GOA524325 GXT524323:GXW524325 HHP524323:HHS524325 HRL524323:HRO524325 IBH524323:IBK524325 ILD524323:ILG524325 IUZ524323:IVC524325 JEV524323:JEY524325 JOR524323:JOU524325 JYN524323:JYQ524325 KIJ524323:KIM524325 KSF524323:KSI524325 LCB524323:LCE524325 LLX524323:LMA524325 LVT524323:LVW524325 MFP524323:MFS524325 MPL524323:MPO524325 MZH524323:MZK524325 NJD524323:NJG524325 NSZ524323:NTC524325 OCV524323:OCY524325 OMR524323:OMU524325 OWN524323:OWQ524325 PGJ524323:PGM524325 PQF524323:PQI524325 QAB524323:QAE524325 QJX524323:QKA524325 QTT524323:QTW524325 RDP524323:RDS524325 RNL524323:RNO524325 RXH524323:RXK524325 SHD524323:SHG524325 SQZ524323:SRC524325 TAV524323:TAY524325 TKR524323:TKU524325 TUN524323:TUQ524325 UEJ524323:UEM524325 UOF524323:UOI524325 UYB524323:UYE524325 VHX524323:VIA524325 VRT524323:VRW524325 WBP524323:WBS524325 WLL524323:WLO524325 WVH524323:WVK524325 IV589859:IY589861 SR589859:SU589861 ACN589859:ACQ589861 AMJ589859:AMM589861 AWF589859:AWI589861 BGB589859:BGE589861 BPX589859:BQA589861 BZT589859:BZW589861 CJP589859:CJS589861 CTL589859:CTO589861 DDH589859:DDK589861 DND589859:DNG589861 DWZ589859:DXC589861 EGV589859:EGY589861 EQR589859:EQU589861 FAN589859:FAQ589861 FKJ589859:FKM589861 FUF589859:FUI589861 GEB589859:GEE589861 GNX589859:GOA589861 GXT589859:GXW589861 HHP589859:HHS589861 HRL589859:HRO589861 IBH589859:IBK589861 ILD589859:ILG589861 IUZ589859:IVC589861 JEV589859:JEY589861 JOR589859:JOU589861 JYN589859:JYQ589861 KIJ589859:KIM589861 KSF589859:KSI589861 LCB589859:LCE589861 LLX589859:LMA589861 LVT589859:LVW589861 MFP589859:MFS589861 MPL589859:MPO589861 MZH589859:MZK589861 NJD589859:NJG589861 NSZ589859:NTC589861 OCV589859:OCY589861 OMR589859:OMU589861 OWN589859:OWQ589861 PGJ589859:PGM589861 PQF589859:PQI589861 QAB589859:QAE589861 QJX589859:QKA589861 QTT589859:QTW589861 RDP589859:RDS589861 RNL589859:RNO589861 RXH589859:RXK589861 SHD589859:SHG589861 SQZ589859:SRC589861 TAV589859:TAY589861 TKR589859:TKU589861 TUN589859:TUQ589861 UEJ589859:UEM589861 UOF589859:UOI589861 UYB589859:UYE589861 VHX589859:VIA589861 VRT589859:VRW589861 WBP589859:WBS589861 WLL589859:WLO589861 WVH589859:WVK589861 IV655395:IY655397 SR655395:SU655397 ACN655395:ACQ655397 AMJ655395:AMM655397 AWF655395:AWI655397 BGB655395:BGE655397 BPX655395:BQA655397 BZT655395:BZW655397 CJP655395:CJS655397 CTL655395:CTO655397 DDH655395:DDK655397 DND655395:DNG655397 DWZ655395:DXC655397 EGV655395:EGY655397 EQR655395:EQU655397 FAN655395:FAQ655397 FKJ655395:FKM655397 FUF655395:FUI655397 GEB655395:GEE655397 GNX655395:GOA655397 GXT655395:GXW655397 HHP655395:HHS655397 HRL655395:HRO655397 IBH655395:IBK655397 ILD655395:ILG655397 IUZ655395:IVC655397 JEV655395:JEY655397 JOR655395:JOU655397 JYN655395:JYQ655397 KIJ655395:KIM655397 KSF655395:KSI655397 LCB655395:LCE655397 LLX655395:LMA655397 LVT655395:LVW655397 MFP655395:MFS655397 MPL655395:MPO655397 MZH655395:MZK655397 NJD655395:NJG655397 NSZ655395:NTC655397 OCV655395:OCY655397 OMR655395:OMU655397 OWN655395:OWQ655397 PGJ655395:PGM655397 PQF655395:PQI655397 QAB655395:QAE655397 QJX655395:QKA655397 QTT655395:QTW655397 RDP655395:RDS655397 RNL655395:RNO655397 RXH655395:RXK655397 SHD655395:SHG655397 SQZ655395:SRC655397 TAV655395:TAY655397 TKR655395:TKU655397 TUN655395:TUQ655397 UEJ655395:UEM655397 UOF655395:UOI655397 UYB655395:UYE655397 VHX655395:VIA655397 VRT655395:VRW655397 WBP655395:WBS655397 WLL655395:WLO655397 WVH655395:WVK655397 IV720931:IY720933 SR720931:SU720933 ACN720931:ACQ720933 AMJ720931:AMM720933 AWF720931:AWI720933 BGB720931:BGE720933 BPX720931:BQA720933 BZT720931:BZW720933 CJP720931:CJS720933 CTL720931:CTO720933 DDH720931:DDK720933 DND720931:DNG720933 DWZ720931:DXC720933 EGV720931:EGY720933 EQR720931:EQU720933 FAN720931:FAQ720933 FKJ720931:FKM720933 FUF720931:FUI720933 GEB720931:GEE720933 GNX720931:GOA720933 GXT720931:GXW720933 HHP720931:HHS720933 HRL720931:HRO720933 IBH720931:IBK720933 ILD720931:ILG720933 IUZ720931:IVC720933 JEV720931:JEY720933 JOR720931:JOU720933 JYN720931:JYQ720933 KIJ720931:KIM720933 KSF720931:KSI720933 LCB720931:LCE720933 LLX720931:LMA720933 LVT720931:LVW720933 MFP720931:MFS720933 MPL720931:MPO720933 MZH720931:MZK720933 NJD720931:NJG720933 NSZ720931:NTC720933 OCV720931:OCY720933 OMR720931:OMU720933 OWN720931:OWQ720933 PGJ720931:PGM720933 PQF720931:PQI720933 QAB720931:QAE720933 QJX720931:QKA720933 QTT720931:QTW720933 RDP720931:RDS720933 RNL720931:RNO720933 RXH720931:RXK720933 SHD720931:SHG720933 SQZ720931:SRC720933 TAV720931:TAY720933 TKR720931:TKU720933 TUN720931:TUQ720933 UEJ720931:UEM720933 UOF720931:UOI720933 UYB720931:UYE720933 VHX720931:VIA720933 VRT720931:VRW720933 WBP720931:WBS720933 WLL720931:WLO720933 WVH720931:WVK720933 IV786467:IY786469 SR786467:SU786469 ACN786467:ACQ786469 AMJ786467:AMM786469 AWF786467:AWI786469 BGB786467:BGE786469 BPX786467:BQA786469 BZT786467:BZW786469 CJP786467:CJS786469 CTL786467:CTO786469 DDH786467:DDK786469 DND786467:DNG786469 DWZ786467:DXC786469 EGV786467:EGY786469 EQR786467:EQU786469 FAN786467:FAQ786469 FKJ786467:FKM786469 FUF786467:FUI786469 GEB786467:GEE786469 GNX786467:GOA786469 GXT786467:GXW786469 HHP786467:HHS786469 HRL786467:HRO786469 IBH786467:IBK786469 ILD786467:ILG786469 IUZ786467:IVC786469 JEV786467:JEY786469 JOR786467:JOU786469 JYN786467:JYQ786469 KIJ786467:KIM786469 KSF786467:KSI786469 LCB786467:LCE786469 LLX786467:LMA786469 LVT786467:LVW786469 MFP786467:MFS786469 MPL786467:MPO786469 MZH786467:MZK786469 NJD786467:NJG786469 NSZ786467:NTC786469 OCV786467:OCY786469 OMR786467:OMU786469 OWN786467:OWQ786469 PGJ786467:PGM786469 PQF786467:PQI786469 QAB786467:QAE786469 QJX786467:QKA786469 QTT786467:QTW786469 RDP786467:RDS786469 RNL786467:RNO786469 RXH786467:RXK786469 SHD786467:SHG786469 SQZ786467:SRC786469 TAV786467:TAY786469 TKR786467:TKU786469 TUN786467:TUQ786469 UEJ786467:UEM786469 UOF786467:UOI786469 UYB786467:UYE786469 VHX786467:VIA786469 VRT786467:VRW786469 WBP786467:WBS786469 WLL786467:WLO786469 WVH786467:WVK786469 IV852003:IY852005 SR852003:SU852005 ACN852003:ACQ852005 AMJ852003:AMM852005 AWF852003:AWI852005 BGB852003:BGE852005 BPX852003:BQA852005 BZT852003:BZW852005 CJP852003:CJS852005 CTL852003:CTO852005 DDH852003:DDK852005 DND852003:DNG852005 DWZ852003:DXC852005 EGV852003:EGY852005 EQR852003:EQU852005 FAN852003:FAQ852005 FKJ852003:FKM852005 FUF852003:FUI852005 GEB852003:GEE852005 GNX852003:GOA852005 GXT852003:GXW852005 HHP852003:HHS852005 HRL852003:HRO852005 IBH852003:IBK852005 ILD852003:ILG852005 IUZ852003:IVC852005 JEV852003:JEY852005 JOR852003:JOU852005 JYN852003:JYQ852005 KIJ852003:KIM852005 KSF852003:KSI852005 LCB852003:LCE852005 LLX852003:LMA852005 LVT852003:LVW852005 MFP852003:MFS852005 MPL852003:MPO852005 MZH852003:MZK852005 NJD852003:NJG852005 NSZ852003:NTC852005 OCV852003:OCY852005 OMR852003:OMU852005 OWN852003:OWQ852005 PGJ852003:PGM852005 PQF852003:PQI852005 QAB852003:QAE852005 QJX852003:QKA852005 QTT852003:QTW852005 RDP852003:RDS852005 RNL852003:RNO852005 RXH852003:RXK852005 SHD852003:SHG852005 SQZ852003:SRC852005 TAV852003:TAY852005 TKR852003:TKU852005 TUN852003:TUQ852005 UEJ852003:UEM852005 UOF852003:UOI852005 UYB852003:UYE852005 VHX852003:VIA852005 VRT852003:VRW852005 WBP852003:WBS852005 WLL852003:WLO852005 WVH852003:WVK852005 IV917539:IY917541 SR917539:SU917541 ACN917539:ACQ917541 AMJ917539:AMM917541 AWF917539:AWI917541 BGB917539:BGE917541 BPX917539:BQA917541 BZT917539:BZW917541 CJP917539:CJS917541 CTL917539:CTO917541 DDH917539:DDK917541 DND917539:DNG917541 DWZ917539:DXC917541 EGV917539:EGY917541 EQR917539:EQU917541 FAN917539:FAQ917541 FKJ917539:FKM917541 FUF917539:FUI917541 GEB917539:GEE917541 GNX917539:GOA917541 GXT917539:GXW917541 HHP917539:HHS917541 HRL917539:HRO917541 IBH917539:IBK917541 ILD917539:ILG917541 IUZ917539:IVC917541 JEV917539:JEY917541 JOR917539:JOU917541 JYN917539:JYQ917541 KIJ917539:KIM917541 KSF917539:KSI917541 LCB917539:LCE917541 LLX917539:LMA917541 LVT917539:LVW917541 MFP917539:MFS917541 MPL917539:MPO917541 MZH917539:MZK917541 NJD917539:NJG917541 NSZ917539:NTC917541 OCV917539:OCY917541 OMR917539:OMU917541 OWN917539:OWQ917541 PGJ917539:PGM917541 PQF917539:PQI917541 QAB917539:QAE917541 QJX917539:QKA917541 QTT917539:QTW917541 RDP917539:RDS917541 RNL917539:RNO917541 RXH917539:RXK917541 SHD917539:SHG917541 SQZ917539:SRC917541 TAV917539:TAY917541 TKR917539:TKU917541 TUN917539:TUQ917541 UEJ917539:UEM917541 UOF917539:UOI917541 UYB917539:UYE917541 VHX917539:VIA917541 VRT917539:VRW917541 WBP917539:WBS917541 WLL917539:WLO917541 WVH917539:WVK917541 IV983075:IY983077 SR983075:SU983077 ACN983075:ACQ983077 AMJ983075:AMM983077 AWF983075:AWI983077 BGB983075:BGE983077 BPX983075:BQA983077 BZT983075:BZW983077 CJP983075:CJS983077 CTL983075:CTO983077 DDH983075:DDK983077 DND983075:DNG983077 DWZ983075:DXC983077 EGV983075:EGY983077 EQR983075:EQU983077 FAN983075:FAQ983077 FKJ983075:FKM983077 FUF983075:FUI983077 GEB983075:GEE983077 GNX983075:GOA983077 GXT983075:GXW983077 HHP983075:HHS983077 HRL983075:HRO983077 IBH983075:IBK983077 ILD983075:ILG983077 IUZ983075:IVC983077 JEV983075:JEY983077 JOR983075:JOU983077 JYN983075:JYQ983077 KIJ983075:KIM983077 KSF983075:KSI983077 LCB983075:LCE983077 LLX983075:LMA983077 LVT983075:LVW983077 MFP983075:MFS983077 MPL983075:MPO983077 MZH983075:MZK983077 NJD983075:NJG983077 NSZ983075:NTC983077 OCV983075:OCY983077 OMR983075:OMU983077 OWN983075:OWQ983077 PGJ983075:PGM983077 PQF983075:PQI983077 QAB983075:QAE983077 QJX983075:QKA983077 QTT983075:QTW983077 RDP983075:RDS983077 RNL983075:RNO983077 RXH983075:RXK983077 SHD983075:SHG983077 SQZ983075:SRC983077 TAV983075:TAY983077 TKR983075:TKU983077 TUN983075:TUQ983077 UEJ983075:UEM983077 UOF983075:UOI983077 UYB983075:UYE983077 VHX983075:VIA983077 VRT983075:VRW983077 WBP983075:WBS983077 WLL983075:WLO983077 WVH983075:WVK983077 IV65579:IY65579 SR65579:SU65579 ACN65579:ACQ65579 AMJ65579:AMM65579 AWF65579:AWI65579 BGB65579:BGE65579 BPX65579:BQA65579 BZT65579:BZW65579 CJP65579:CJS65579 CTL65579:CTO65579 DDH65579:DDK65579 DND65579:DNG65579 DWZ65579:DXC65579 EGV65579:EGY65579 EQR65579:EQU65579 FAN65579:FAQ65579 FKJ65579:FKM65579 FUF65579:FUI65579 GEB65579:GEE65579 GNX65579:GOA65579 GXT65579:GXW65579 HHP65579:HHS65579 HRL65579:HRO65579 IBH65579:IBK65579 ILD65579:ILG65579 IUZ65579:IVC65579 JEV65579:JEY65579 JOR65579:JOU65579 JYN65579:JYQ65579 KIJ65579:KIM65579 KSF65579:KSI65579 LCB65579:LCE65579 LLX65579:LMA65579 LVT65579:LVW65579 MFP65579:MFS65579 MPL65579:MPO65579 MZH65579:MZK65579 NJD65579:NJG65579 NSZ65579:NTC65579 OCV65579:OCY65579 OMR65579:OMU65579 OWN65579:OWQ65579 PGJ65579:PGM65579 PQF65579:PQI65579 QAB65579:QAE65579 QJX65579:QKA65579 QTT65579:QTW65579 RDP65579:RDS65579 RNL65579:RNO65579 RXH65579:RXK65579 SHD65579:SHG65579 SQZ65579:SRC65579 TAV65579:TAY65579 TKR65579:TKU65579 TUN65579:TUQ65579 UEJ65579:UEM65579 UOF65579:UOI65579 UYB65579:UYE65579 VHX65579:VIA65579 VRT65579:VRW65579 WBP65579:WBS65579 WLL65579:WLO65579 WVH65579:WVK65579 IV131115:IY131115 SR131115:SU131115 ACN131115:ACQ131115 AMJ131115:AMM131115 AWF131115:AWI131115 BGB131115:BGE131115 BPX131115:BQA131115 BZT131115:BZW131115 CJP131115:CJS131115 CTL131115:CTO131115 DDH131115:DDK131115 DND131115:DNG131115 DWZ131115:DXC131115 EGV131115:EGY131115 EQR131115:EQU131115 FAN131115:FAQ131115 FKJ131115:FKM131115 FUF131115:FUI131115 GEB131115:GEE131115 GNX131115:GOA131115 GXT131115:GXW131115 HHP131115:HHS131115 HRL131115:HRO131115 IBH131115:IBK131115 ILD131115:ILG131115 IUZ131115:IVC131115 JEV131115:JEY131115 JOR131115:JOU131115 JYN131115:JYQ131115 KIJ131115:KIM131115 KSF131115:KSI131115 LCB131115:LCE131115 LLX131115:LMA131115 LVT131115:LVW131115 MFP131115:MFS131115 MPL131115:MPO131115 MZH131115:MZK131115 NJD131115:NJG131115 NSZ131115:NTC131115 OCV131115:OCY131115 OMR131115:OMU131115 OWN131115:OWQ131115 PGJ131115:PGM131115 PQF131115:PQI131115 QAB131115:QAE131115 QJX131115:QKA131115 QTT131115:QTW131115 RDP131115:RDS131115 RNL131115:RNO131115 RXH131115:RXK131115 SHD131115:SHG131115 SQZ131115:SRC131115 TAV131115:TAY131115 TKR131115:TKU131115 TUN131115:TUQ131115 UEJ131115:UEM131115 UOF131115:UOI131115 UYB131115:UYE131115 VHX131115:VIA131115 VRT131115:VRW131115 WBP131115:WBS131115 WLL131115:WLO131115 WVH131115:WVK131115 IV196651:IY196651 SR196651:SU196651 ACN196651:ACQ196651 AMJ196651:AMM196651 AWF196651:AWI196651 BGB196651:BGE196651 BPX196651:BQA196651 BZT196651:BZW196651 CJP196651:CJS196651 CTL196651:CTO196651 DDH196651:DDK196651 DND196651:DNG196651 DWZ196651:DXC196651 EGV196651:EGY196651 EQR196651:EQU196651 FAN196651:FAQ196651 FKJ196651:FKM196651 FUF196651:FUI196651 GEB196651:GEE196651 GNX196651:GOA196651 GXT196651:GXW196651 HHP196651:HHS196651 HRL196651:HRO196651 IBH196651:IBK196651 ILD196651:ILG196651 IUZ196651:IVC196651 JEV196651:JEY196651 JOR196651:JOU196651 JYN196651:JYQ196651 KIJ196651:KIM196651 KSF196651:KSI196651 LCB196651:LCE196651 LLX196651:LMA196651 LVT196651:LVW196651 MFP196651:MFS196651 MPL196651:MPO196651 MZH196651:MZK196651 NJD196651:NJG196651 NSZ196651:NTC196651 OCV196651:OCY196651 OMR196651:OMU196651 OWN196651:OWQ196651 PGJ196651:PGM196651 PQF196651:PQI196651 QAB196651:QAE196651 QJX196651:QKA196651 QTT196651:QTW196651 RDP196651:RDS196651 RNL196651:RNO196651 RXH196651:RXK196651 SHD196651:SHG196651 SQZ196651:SRC196651 TAV196651:TAY196651 TKR196651:TKU196651 TUN196651:TUQ196651 UEJ196651:UEM196651 UOF196651:UOI196651 UYB196651:UYE196651 VHX196651:VIA196651 VRT196651:VRW196651 WBP196651:WBS196651 WLL196651:WLO196651 WVH196651:WVK196651 IV262187:IY262187 SR262187:SU262187 ACN262187:ACQ262187 AMJ262187:AMM262187 AWF262187:AWI262187 BGB262187:BGE262187 BPX262187:BQA262187 BZT262187:BZW262187 CJP262187:CJS262187 CTL262187:CTO262187 DDH262187:DDK262187 DND262187:DNG262187 DWZ262187:DXC262187 EGV262187:EGY262187 EQR262187:EQU262187 FAN262187:FAQ262187 FKJ262187:FKM262187 FUF262187:FUI262187 GEB262187:GEE262187 GNX262187:GOA262187 GXT262187:GXW262187 HHP262187:HHS262187 HRL262187:HRO262187 IBH262187:IBK262187 ILD262187:ILG262187 IUZ262187:IVC262187 JEV262187:JEY262187 JOR262187:JOU262187 JYN262187:JYQ262187 KIJ262187:KIM262187 KSF262187:KSI262187 LCB262187:LCE262187 LLX262187:LMA262187 LVT262187:LVW262187 MFP262187:MFS262187 MPL262187:MPO262187 MZH262187:MZK262187 NJD262187:NJG262187 NSZ262187:NTC262187 OCV262187:OCY262187 OMR262187:OMU262187 OWN262187:OWQ262187 PGJ262187:PGM262187 PQF262187:PQI262187 QAB262187:QAE262187 QJX262187:QKA262187 QTT262187:QTW262187 RDP262187:RDS262187 RNL262187:RNO262187 RXH262187:RXK262187 SHD262187:SHG262187 SQZ262187:SRC262187 TAV262187:TAY262187 TKR262187:TKU262187 TUN262187:TUQ262187 UEJ262187:UEM262187 UOF262187:UOI262187 UYB262187:UYE262187 VHX262187:VIA262187 VRT262187:VRW262187 WBP262187:WBS262187 WLL262187:WLO262187 WVH262187:WVK262187 IV327723:IY327723 SR327723:SU327723 ACN327723:ACQ327723 AMJ327723:AMM327723 AWF327723:AWI327723 BGB327723:BGE327723 BPX327723:BQA327723 BZT327723:BZW327723 CJP327723:CJS327723 CTL327723:CTO327723 DDH327723:DDK327723 DND327723:DNG327723 DWZ327723:DXC327723 EGV327723:EGY327723 EQR327723:EQU327723 FAN327723:FAQ327723 FKJ327723:FKM327723 FUF327723:FUI327723 GEB327723:GEE327723 GNX327723:GOA327723 GXT327723:GXW327723 HHP327723:HHS327723 HRL327723:HRO327723 IBH327723:IBK327723 ILD327723:ILG327723 IUZ327723:IVC327723 JEV327723:JEY327723 JOR327723:JOU327723 JYN327723:JYQ327723 KIJ327723:KIM327723 KSF327723:KSI327723 LCB327723:LCE327723 LLX327723:LMA327723 LVT327723:LVW327723 MFP327723:MFS327723 MPL327723:MPO327723 MZH327723:MZK327723 NJD327723:NJG327723 NSZ327723:NTC327723 OCV327723:OCY327723 OMR327723:OMU327723 OWN327723:OWQ327723 PGJ327723:PGM327723 PQF327723:PQI327723 QAB327723:QAE327723 QJX327723:QKA327723 QTT327723:QTW327723 RDP327723:RDS327723 RNL327723:RNO327723 RXH327723:RXK327723 SHD327723:SHG327723 SQZ327723:SRC327723 TAV327723:TAY327723 TKR327723:TKU327723 TUN327723:TUQ327723 UEJ327723:UEM327723 UOF327723:UOI327723 UYB327723:UYE327723 VHX327723:VIA327723 VRT327723:VRW327723 WBP327723:WBS327723 WLL327723:WLO327723 WVH327723:WVK327723 IV393259:IY393259 SR393259:SU393259 ACN393259:ACQ393259 AMJ393259:AMM393259 AWF393259:AWI393259 BGB393259:BGE393259 BPX393259:BQA393259 BZT393259:BZW393259 CJP393259:CJS393259 CTL393259:CTO393259 DDH393259:DDK393259 DND393259:DNG393259 DWZ393259:DXC393259 EGV393259:EGY393259 EQR393259:EQU393259 FAN393259:FAQ393259 FKJ393259:FKM393259 FUF393259:FUI393259 GEB393259:GEE393259 GNX393259:GOA393259 GXT393259:GXW393259 HHP393259:HHS393259 HRL393259:HRO393259 IBH393259:IBK393259 ILD393259:ILG393259 IUZ393259:IVC393259 JEV393259:JEY393259 JOR393259:JOU393259 JYN393259:JYQ393259 KIJ393259:KIM393259 KSF393259:KSI393259 LCB393259:LCE393259 LLX393259:LMA393259 LVT393259:LVW393259 MFP393259:MFS393259 MPL393259:MPO393259 MZH393259:MZK393259 NJD393259:NJG393259 NSZ393259:NTC393259 OCV393259:OCY393259 OMR393259:OMU393259 OWN393259:OWQ393259 PGJ393259:PGM393259 PQF393259:PQI393259 QAB393259:QAE393259 QJX393259:QKA393259 QTT393259:QTW393259 RDP393259:RDS393259 RNL393259:RNO393259 RXH393259:RXK393259 SHD393259:SHG393259 SQZ393259:SRC393259 TAV393259:TAY393259 TKR393259:TKU393259 TUN393259:TUQ393259 UEJ393259:UEM393259 UOF393259:UOI393259 UYB393259:UYE393259 VHX393259:VIA393259 VRT393259:VRW393259 WBP393259:WBS393259 WLL393259:WLO393259 WVH393259:WVK393259 IV458795:IY458795 SR458795:SU458795 ACN458795:ACQ458795 AMJ458795:AMM458795 AWF458795:AWI458795 BGB458795:BGE458795 BPX458795:BQA458795 BZT458795:BZW458795 CJP458795:CJS458795 CTL458795:CTO458795 DDH458795:DDK458795 DND458795:DNG458795 DWZ458795:DXC458795 EGV458795:EGY458795 EQR458795:EQU458795 FAN458795:FAQ458795 FKJ458795:FKM458795 FUF458795:FUI458795 GEB458795:GEE458795 GNX458795:GOA458795 GXT458795:GXW458795 HHP458795:HHS458795 HRL458795:HRO458795 IBH458795:IBK458795 ILD458795:ILG458795 IUZ458795:IVC458795 JEV458795:JEY458795 JOR458795:JOU458795 JYN458795:JYQ458795 KIJ458795:KIM458795 KSF458795:KSI458795 LCB458795:LCE458795 LLX458795:LMA458795 LVT458795:LVW458795 MFP458795:MFS458795 MPL458795:MPO458795 MZH458795:MZK458795 NJD458795:NJG458795 NSZ458795:NTC458795 OCV458795:OCY458795 OMR458795:OMU458795 OWN458795:OWQ458795 PGJ458795:PGM458795 PQF458795:PQI458795 QAB458795:QAE458795 QJX458795:QKA458795 QTT458795:QTW458795 RDP458795:RDS458795 RNL458795:RNO458795 RXH458795:RXK458795 SHD458795:SHG458795 SQZ458795:SRC458795 TAV458795:TAY458795 TKR458795:TKU458795 TUN458795:TUQ458795 UEJ458795:UEM458795 UOF458795:UOI458795 UYB458795:UYE458795 VHX458795:VIA458795 VRT458795:VRW458795 WBP458795:WBS458795 WLL458795:WLO458795 WVH458795:WVK458795 IV524331:IY524331 SR524331:SU524331 ACN524331:ACQ524331 AMJ524331:AMM524331 AWF524331:AWI524331 BGB524331:BGE524331 BPX524331:BQA524331 BZT524331:BZW524331 CJP524331:CJS524331 CTL524331:CTO524331 DDH524331:DDK524331 DND524331:DNG524331 DWZ524331:DXC524331 EGV524331:EGY524331 EQR524331:EQU524331 FAN524331:FAQ524331 FKJ524331:FKM524331 FUF524331:FUI524331 GEB524331:GEE524331 GNX524331:GOA524331 GXT524331:GXW524331 HHP524331:HHS524331 HRL524331:HRO524331 IBH524331:IBK524331 ILD524331:ILG524331 IUZ524331:IVC524331 JEV524331:JEY524331 JOR524331:JOU524331 JYN524331:JYQ524331 KIJ524331:KIM524331 KSF524331:KSI524331 LCB524331:LCE524331 LLX524331:LMA524331 LVT524331:LVW524331 MFP524331:MFS524331 MPL524331:MPO524331 MZH524331:MZK524331 NJD524331:NJG524331 NSZ524331:NTC524331 OCV524331:OCY524331 OMR524331:OMU524331 OWN524331:OWQ524331 PGJ524331:PGM524331 PQF524331:PQI524331 QAB524331:QAE524331 QJX524331:QKA524331 QTT524331:QTW524331 RDP524331:RDS524331 RNL524331:RNO524331 RXH524331:RXK524331 SHD524331:SHG524331 SQZ524331:SRC524331 TAV524331:TAY524331 TKR524331:TKU524331 TUN524331:TUQ524331 UEJ524331:UEM524331 UOF524331:UOI524331 UYB524331:UYE524331 VHX524331:VIA524331 VRT524331:VRW524331 WBP524331:WBS524331 WLL524331:WLO524331 WVH524331:WVK524331 IV589867:IY589867 SR589867:SU589867 ACN589867:ACQ589867 AMJ589867:AMM589867 AWF589867:AWI589867 BGB589867:BGE589867 BPX589867:BQA589867 BZT589867:BZW589867 CJP589867:CJS589867 CTL589867:CTO589867 DDH589867:DDK589867 DND589867:DNG589867 DWZ589867:DXC589867 EGV589867:EGY589867 EQR589867:EQU589867 FAN589867:FAQ589867 FKJ589867:FKM589867 FUF589867:FUI589867 GEB589867:GEE589867 GNX589867:GOA589867 GXT589867:GXW589867 HHP589867:HHS589867 HRL589867:HRO589867 IBH589867:IBK589867 ILD589867:ILG589867 IUZ589867:IVC589867 JEV589867:JEY589867 JOR589867:JOU589867 JYN589867:JYQ589867 KIJ589867:KIM589867 KSF589867:KSI589867 LCB589867:LCE589867 LLX589867:LMA589867 LVT589867:LVW589867 MFP589867:MFS589867 MPL589867:MPO589867 MZH589867:MZK589867 NJD589867:NJG589867 NSZ589867:NTC589867 OCV589867:OCY589867 OMR589867:OMU589867 OWN589867:OWQ589867 PGJ589867:PGM589867 PQF589867:PQI589867 QAB589867:QAE589867 QJX589867:QKA589867 QTT589867:QTW589867 RDP589867:RDS589867 RNL589867:RNO589867 RXH589867:RXK589867 SHD589867:SHG589867 SQZ589867:SRC589867 TAV589867:TAY589867 TKR589867:TKU589867 TUN589867:TUQ589867 UEJ589867:UEM589867 UOF589867:UOI589867 UYB589867:UYE589867 VHX589867:VIA589867 VRT589867:VRW589867 WBP589867:WBS589867 WLL589867:WLO589867 WVH589867:WVK589867 IV655403:IY655403 SR655403:SU655403 ACN655403:ACQ655403 AMJ655403:AMM655403 AWF655403:AWI655403 BGB655403:BGE655403 BPX655403:BQA655403 BZT655403:BZW655403 CJP655403:CJS655403 CTL655403:CTO655403 DDH655403:DDK655403 DND655403:DNG655403 DWZ655403:DXC655403 EGV655403:EGY655403 EQR655403:EQU655403 FAN655403:FAQ655403 FKJ655403:FKM655403 FUF655403:FUI655403 GEB655403:GEE655403 GNX655403:GOA655403 GXT655403:GXW655403 HHP655403:HHS655403 HRL655403:HRO655403 IBH655403:IBK655403 ILD655403:ILG655403 IUZ655403:IVC655403 JEV655403:JEY655403 JOR655403:JOU655403 JYN655403:JYQ655403 KIJ655403:KIM655403 KSF655403:KSI655403 LCB655403:LCE655403 LLX655403:LMA655403 LVT655403:LVW655403 MFP655403:MFS655403 MPL655403:MPO655403 MZH655403:MZK655403 NJD655403:NJG655403 NSZ655403:NTC655403 OCV655403:OCY655403 OMR655403:OMU655403 OWN655403:OWQ655403 PGJ655403:PGM655403 PQF655403:PQI655403 QAB655403:QAE655403 QJX655403:QKA655403 QTT655403:QTW655403 RDP655403:RDS655403 RNL655403:RNO655403 RXH655403:RXK655403 SHD655403:SHG655403 SQZ655403:SRC655403 TAV655403:TAY655403 TKR655403:TKU655403 TUN655403:TUQ655403 UEJ655403:UEM655403 UOF655403:UOI655403 UYB655403:UYE655403 VHX655403:VIA655403 VRT655403:VRW655403 WBP655403:WBS655403 WLL655403:WLO655403 WVH655403:WVK655403 IV720939:IY720939 SR720939:SU720939 ACN720939:ACQ720939 AMJ720939:AMM720939 AWF720939:AWI720939 BGB720939:BGE720939 BPX720939:BQA720939 BZT720939:BZW720939 CJP720939:CJS720939 CTL720939:CTO720939 DDH720939:DDK720939 DND720939:DNG720939 DWZ720939:DXC720939 EGV720939:EGY720939 EQR720939:EQU720939 FAN720939:FAQ720939 FKJ720939:FKM720939 FUF720939:FUI720939 GEB720939:GEE720939 GNX720939:GOA720939 GXT720939:GXW720939 HHP720939:HHS720939 HRL720939:HRO720939 IBH720939:IBK720939 ILD720939:ILG720939 IUZ720939:IVC720939 JEV720939:JEY720939 JOR720939:JOU720939 JYN720939:JYQ720939 KIJ720939:KIM720939 KSF720939:KSI720939 LCB720939:LCE720939 LLX720939:LMA720939 LVT720939:LVW720939 MFP720939:MFS720939 MPL720939:MPO720939 MZH720939:MZK720939 NJD720939:NJG720939 NSZ720939:NTC720939 OCV720939:OCY720939 OMR720939:OMU720939 OWN720939:OWQ720939 PGJ720939:PGM720939 PQF720939:PQI720939 QAB720939:QAE720939 QJX720939:QKA720939 QTT720939:QTW720939 RDP720939:RDS720939 RNL720939:RNO720939 RXH720939:RXK720939 SHD720939:SHG720939 SQZ720939:SRC720939 TAV720939:TAY720939 TKR720939:TKU720939 TUN720939:TUQ720939 UEJ720939:UEM720939 UOF720939:UOI720939 UYB720939:UYE720939 VHX720939:VIA720939 VRT720939:VRW720939 WBP720939:WBS720939 WLL720939:WLO720939 WVH720939:WVK720939 IV786475:IY786475 SR786475:SU786475 ACN786475:ACQ786475 AMJ786475:AMM786475 AWF786475:AWI786475 BGB786475:BGE786475 BPX786475:BQA786475 BZT786475:BZW786475 CJP786475:CJS786475 CTL786475:CTO786475 DDH786475:DDK786475 DND786475:DNG786475 DWZ786475:DXC786475 EGV786475:EGY786475 EQR786475:EQU786475 FAN786475:FAQ786475 FKJ786475:FKM786475 FUF786475:FUI786475 GEB786475:GEE786475 GNX786475:GOA786475 GXT786475:GXW786475 HHP786475:HHS786475 HRL786475:HRO786475 IBH786475:IBK786475 ILD786475:ILG786475 IUZ786475:IVC786475 JEV786475:JEY786475 JOR786475:JOU786475 JYN786475:JYQ786475 KIJ786475:KIM786475 KSF786475:KSI786475 LCB786475:LCE786475 LLX786475:LMA786475 LVT786475:LVW786475 MFP786475:MFS786475 MPL786475:MPO786475 MZH786475:MZK786475 NJD786475:NJG786475 NSZ786475:NTC786475 OCV786475:OCY786475 OMR786475:OMU786475 OWN786475:OWQ786475 PGJ786475:PGM786475 PQF786475:PQI786475 QAB786475:QAE786475 QJX786475:QKA786475 QTT786475:QTW786475 RDP786475:RDS786475 RNL786475:RNO786475 RXH786475:RXK786475 SHD786475:SHG786475 SQZ786475:SRC786475 TAV786475:TAY786475 TKR786475:TKU786475 TUN786475:TUQ786475 UEJ786475:UEM786475 UOF786475:UOI786475 UYB786475:UYE786475 VHX786475:VIA786475 VRT786475:VRW786475 WBP786475:WBS786475 WLL786475:WLO786475 WVH786475:WVK786475 IV852011:IY852011 SR852011:SU852011 ACN852011:ACQ852011 AMJ852011:AMM852011 AWF852011:AWI852011 BGB852011:BGE852011 BPX852011:BQA852011 BZT852011:BZW852011 CJP852011:CJS852011 CTL852011:CTO852011 DDH852011:DDK852011 DND852011:DNG852011 DWZ852011:DXC852011 EGV852011:EGY852011 EQR852011:EQU852011 FAN852011:FAQ852011 FKJ852011:FKM852011 FUF852011:FUI852011 GEB852011:GEE852011 GNX852011:GOA852011 GXT852011:GXW852011 HHP852011:HHS852011 HRL852011:HRO852011 IBH852011:IBK852011 ILD852011:ILG852011 IUZ852011:IVC852011 JEV852011:JEY852011 JOR852011:JOU852011 JYN852011:JYQ852011 KIJ852011:KIM852011 KSF852011:KSI852011 LCB852011:LCE852011 LLX852011:LMA852011 LVT852011:LVW852011 MFP852011:MFS852011 MPL852011:MPO852011 MZH852011:MZK852011 NJD852011:NJG852011 NSZ852011:NTC852011 OCV852011:OCY852011 OMR852011:OMU852011 OWN852011:OWQ852011 PGJ852011:PGM852011 PQF852011:PQI852011 QAB852011:QAE852011 QJX852011:QKA852011 QTT852011:QTW852011 RDP852011:RDS852011 RNL852011:RNO852011 RXH852011:RXK852011 SHD852011:SHG852011 SQZ852011:SRC852011 TAV852011:TAY852011 TKR852011:TKU852011 TUN852011:TUQ852011 UEJ852011:UEM852011 UOF852011:UOI852011 UYB852011:UYE852011 VHX852011:VIA852011 VRT852011:VRW852011 WBP852011:WBS852011 WLL852011:WLO852011 WVH852011:WVK852011 IV917547:IY917547 SR917547:SU917547 ACN917547:ACQ917547 AMJ917547:AMM917547 AWF917547:AWI917547 BGB917547:BGE917547 BPX917547:BQA917547 BZT917547:BZW917547 CJP917547:CJS917547 CTL917547:CTO917547 DDH917547:DDK917547 DND917547:DNG917547 DWZ917547:DXC917547 EGV917547:EGY917547 EQR917547:EQU917547 FAN917547:FAQ917547 FKJ917547:FKM917547 FUF917547:FUI917547 GEB917547:GEE917547 GNX917547:GOA917547 GXT917547:GXW917547 HHP917547:HHS917547 HRL917547:HRO917547 IBH917547:IBK917547 ILD917547:ILG917547 IUZ917547:IVC917547 JEV917547:JEY917547 JOR917547:JOU917547 JYN917547:JYQ917547 KIJ917547:KIM917547 KSF917547:KSI917547 LCB917547:LCE917547 LLX917547:LMA917547 LVT917547:LVW917547 MFP917547:MFS917547 MPL917547:MPO917547 MZH917547:MZK917547 NJD917547:NJG917547 NSZ917547:NTC917547 OCV917547:OCY917547 OMR917547:OMU917547 OWN917547:OWQ917547 PGJ917547:PGM917547 PQF917547:PQI917547 QAB917547:QAE917547 QJX917547:QKA917547 QTT917547:QTW917547 RDP917547:RDS917547 RNL917547:RNO917547 RXH917547:RXK917547 SHD917547:SHG917547 SQZ917547:SRC917547 TAV917547:TAY917547 TKR917547:TKU917547 TUN917547:TUQ917547 UEJ917547:UEM917547 UOF917547:UOI917547 UYB917547:UYE917547 VHX917547:VIA917547 VRT917547:VRW917547 WBP917547:WBS917547 WLL917547:WLO917547 WVH917547:WVK917547 IV983083:IY983083 SR983083:SU983083 ACN983083:ACQ983083 AMJ983083:AMM983083 AWF983083:AWI983083 BGB983083:BGE983083 BPX983083:BQA983083 BZT983083:BZW983083 CJP983083:CJS983083 CTL983083:CTO983083 DDH983083:DDK983083 DND983083:DNG983083 DWZ983083:DXC983083 EGV983083:EGY983083 EQR983083:EQU983083 FAN983083:FAQ983083 FKJ983083:FKM983083 FUF983083:FUI983083 GEB983083:GEE983083 GNX983083:GOA983083 GXT983083:GXW983083 HHP983083:HHS983083 HRL983083:HRO983083 IBH983083:IBK983083 ILD983083:ILG983083 IUZ983083:IVC983083 JEV983083:JEY983083 JOR983083:JOU983083 JYN983083:JYQ983083 KIJ983083:KIM983083 KSF983083:KSI983083 LCB983083:LCE983083 LLX983083:LMA983083 LVT983083:LVW983083 MFP983083:MFS983083 MPL983083:MPO983083 MZH983083:MZK983083 NJD983083:NJG983083 NSZ983083:NTC983083 OCV983083:OCY983083 OMR983083:OMU983083 OWN983083:OWQ983083 PGJ983083:PGM983083 PQF983083:PQI983083 QAB983083:QAE983083 QJX983083:QKA983083 QTT983083:QTW983083 RDP983083:RDS983083 RNL983083:RNO983083 RXH983083:RXK983083 SHD983083:SHG983083 SQZ983083:SRC983083 TAV983083:TAY983083 TKR983083:TKU983083 TUN983083:TUQ983083 UEJ983083:UEM983083 UOF983083:UOI983083 UYB983083:UYE983083 VHX983083:VIA983083 VRT983083:VRW983083 WBP983083:WBS983083 WLL983083:WLO983083 HS24:HY25 WUE24:WUK25 WKI24:WKO25 WAM24:WAS25 VQQ24:VQW25 VGU24:VHA25 UWY24:UXE25 UNC24:UNI25 UDG24:UDM25 TTK24:TTQ25 TJO24:TJU25 SZS24:SZY25 SPW24:SQC25 SGA24:SGG25 RWE24:RWK25 RMI24:RMO25 RCM24:RCS25 QSQ24:QSW25 QIU24:QJA25 PYY24:PZE25 PPC24:PPI25 PFG24:PFM25 OVK24:OVQ25 OLO24:OLU25 OBS24:OBY25 NRW24:NSC25 NIA24:NIG25 MYE24:MYK25 MOI24:MOO25 MEM24:MES25 LUQ24:LUW25 LKU24:LLA25 LAY24:LBE25 KRC24:KRI25 KHG24:KHM25 JXK24:JXQ25 JNO24:JNU25 JDS24:JDY25 ITW24:IUC25 IKA24:IKG25 IAE24:IAK25 HQI24:HQO25 HGM24:HGS25 GWQ24:GWW25 GMU24:GNA25 GCY24:GDE25 FTC24:FTI25 FJG24:FJM25 EZK24:EZQ25 EPO24:EPU25 EFS24:EFY25 DVW24:DWC25 DMA24:DMG25 DCE24:DCK25 CSI24:CSO25 CIM24:CIS25 BYQ24:BYW25 BOU24:BPA25 BEY24:BFE25 AVC24:AVI25 ALG24:ALM25 ABK24:ABQ25 RO24:RU25 WAM50:WAS50 VQQ50:VQW50 VGU50:VHA50 UWY50:UXE50 UNC50:UNI50 UDG50:UDM50 TTK50:TTQ50 TJO50:TJU50 SZS50:SZY50 SPW50:SQC50 SGA50:SGG50 RWE50:RWK50 RMI50:RMO50 RCM50:RCS50 QSQ50:QSW50 QIU50:QJA50 PYY50:PZE50 PPC50:PPI50 PFG50:PFM50 OVK50:OVQ50 OLO50:OLU50 OBS50:OBY50 NRW50:NSC50 NIA50:NIG50 MYE50:MYK50 MOI50:MOO50 MEM50:MES50 LUQ50:LUW50 LKU50:LLA50 LAY50:LBE50 KRC50:KRI50 KHG50:KHM50 JXK50:JXQ50 JNO50:JNU50 JDS50:JDY50 ITW50:IUC50 IKA50:IKG50 IAE50:IAK50 HQI50:HQO50 HGM50:HGS50 GWQ50:GWW50 GMU50:GNA50 GCY50:GDE50 FTC50:FTI50 FJG50:FJM50 EZK50:EZQ50 EPO50:EPU50 EFS50:EFY50 DVW50:DWC50 DMA50:DMG50 DCE50:DCK50 CSI50:CSO50 CIM50:CIS50 BYQ50:BYW50 BOU50:BPA50 BEY50:BFE50 AVC50:AVI50 ALG50:ALM50 ABK50:ABQ50 RO50:RU50 HS50:HY50 WUE50:WUK50 WKI50:WKO50 HS43:HY43 WUE43:WUK43 WKI43:WKO43 WAM43:WAS43 VQQ43:VQW43 VGU43:VHA43 UWY43:UXE43 UNC43:UNI43 UDG43:UDM43 TTK43:TTQ43 TJO43:TJU43 SZS43:SZY43 SPW43:SQC43 SGA43:SGG43 RWE43:RWK43 RMI43:RMO43 RCM43:RCS43 QSQ43:QSW43 QIU43:QJA43 PYY43:PZE43 PPC43:PPI43 PFG43:PFM43 OVK43:OVQ43 OLO43:OLU43 OBS43:OBY43 NRW43:NSC43 NIA43:NIG43 MYE43:MYK43 MOI43:MOO43 MEM43:MES43 LUQ43:LUW43 LKU43:LLA43 LAY43:LBE43 KRC43:KRI43 KHG43:KHM43 JXK43:JXQ43 JNO43:JNU43 JDS43:JDY43 ITW43:IUC43 IKA43:IKG43 IAE43:IAK43 HQI43:HQO43 HGM43:HGS43 GWQ43:GWW43 GMU43:GNA43 GCY43:GDE43 FTC43:FTI43 FJG43:FJM43 EZK43:EZQ43 EPO43:EPU43 EFS43:EFY43 DVW43:DWC43 DMA43:DMG43 DCE43:DCK43 CSI43:CSO43 CIM43:CIS43 BYQ43:BYW43 BOU43:BPA43 BEY43:BFE43 AVC43:AVI43 ALG43:ALM43 ABK43:ABQ43 RO43:RU43 WUE28:WUK28 WKI28:WKO28 WAM28:WAS28 VQQ28:VQW28 VGU28:VHA28 UWY28:UXE28 UNC28:UNI28 UDG28:UDM28 TTK28:TTQ28 TJO28:TJU28 SZS28:SZY28 SPW28:SQC28 SGA28:SGG28 RWE28:RWK28 RMI28:RMO28 RCM28:RCS28 QSQ28:QSW28 QIU28:QJA28 PYY28:PZE28 PPC28:PPI28 PFG28:PFM28 OVK28:OVQ28 OLO28:OLU28 OBS28:OBY28 NRW28:NSC28 NIA28:NIG28 MYE28:MYK28 MOI28:MOO28 MEM28:MES28 LUQ28:LUW28 LKU28:LLA28 LAY28:LBE28 KRC28:KRI28 KHG28:KHM28 JXK28:JXQ28 JNO28:JNU28 JDS28:JDY28 ITW28:IUC28 IKA28:IKG28 IAE28:IAK28 HQI28:HQO28 HGM28:HGS28 GWQ28:GWW28 GMU28:GNA28 GCY28:GDE28 FTC28:FTI28 FJG28:FJM28 EZK28:EZQ28 EPO28:EPU28 EFS28:EFY28 DVW28:DWC28 DMA28:DMG28 DCE28:DCK28 CSI28:CSO28 CIM28:CIS28 BYQ28:BYW28 BOU28:BPA28 BEY28:BFE28 AVC28:AVI28 ALG28:ALM28 ABK28:ABQ28 RO28:RU28 WKI47:WKO47 WUE47:WUK47 HS47:HY47 RO47:RU47 ABK47:ABQ47 ALG47:ALM47 AVC47:AVI47 BEY47:BFE47 BOU47:BPA47 BYQ47:BYW47 CIM47:CIS47 CSI47:CSO47 DCE47:DCK47 DMA47:DMG47 DVW47:DWC47 EFS47:EFY47 EPO47:EPU47 EZK47:EZQ47 FJG47:FJM47 FTC47:FTI47 GCY47:GDE47 GMU47:GNA47 GWQ47:GWW47 HGM47:HGS47 HQI47:HQO47 IAE47:IAK47 IKA47:IKG47 ITW47:IUC47 JDS47:JDY47 JNO47:JNU47 JXK47:JXQ47 KHG47:KHM47 KRC47:KRI47 LAY47:LBE47 LKU47:LLA47 LUQ47:LUW47 MEM47:MES47 MOI47:MOO47 MYE47:MYK47 NIA47:NIG47 NRW47:NSC47 OBS47:OBY47 OLO47:OLU47 OVK47:OVQ47 PFG47:PFM47 PPC47:PPI47 PYY47:PZE47 QIU47:QJA47 QSQ47:QSW47 RCM47:RCS47 RMI47:RMO47 RWE47:RWK47 SGA47:SGG47 SPW47:SQC47 SZS47:SZY47 TJO47:TJU47 TTK47:TTQ47 UDG47:UDM47 UNC47:UNI47 UWY47:UXE47 VGU47:VHA47 VQQ47:VQW47 WAM47:WAS47 HS28:HY28 HS37:HY37 WUE37:WUK37 WKI37:WKO37 WAM37:WAS37 VQQ37:VQW37 VGU37:VHA37 UWY37:UXE37 UNC37:UNI37 UDG37:UDM37 TTK37:TTQ37 TJO37:TJU37 SZS37:SZY37 SPW37:SQC37 SGA37:SGG37 RWE37:RWK37 RMI37:RMO37 RCM37:RCS37 QSQ37:QSW37 QIU37:QJA37 PYY37:PZE37 PPC37:PPI37 PFG37:PFM37 OVK37:OVQ37 OLO37:OLU37 OBS37:OBY37 NRW37:NSC37 NIA37:NIG37 MYE37:MYK37 MOI37:MOO37 MEM37:MES37 LUQ37:LUW37 LKU37:LLA37 LAY37:LBE37 KRC37:KRI37 KHG37:KHM37 JXK37:JXQ37 JNO37:JNU37 JDS37:JDY37 ITW37:IUC37 IKA37:IKG37 IAE37:IAK37 HQI37:HQO37 HGM37:HGS37 GWQ37:GWW37 GMU37:GNA37 GCY37:GDE37 FTC37:FTI37 FJG37:FJM37 EZK37:EZQ37 EPO37:EPU37 EFS37:EFY37 DVW37:DWC37 DMA37:DMG37 DCE37:DCK37 CSI37:CSO37 CIM37:CIS37 BYQ37:BYW37 BOU37:BPA37 BEY37:BFE37 AVC37:AVI37 ALG37:ALM37 ABK37:ABQ37 RO37:RU37 HS33:HY33 RO33:RU33 ABK33:ABQ33 ALG33:ALM33 AVC33:AVI33 BEY33:BFE33 BOU33:BPA33 BYQ33:BYW33 CIM33:CIS33 CSI33:CSO33 DCE33:DCK33 DMA33:DMG33 DVW33:DWC33 EFS33:EFY33 EPO33:EPU33 EZK33:EZQ33 FJG33:FJM33 FTC33:FTI33 GCY33:GDE33 GMU33:GNA33 GWQ33:GWW33 HGM33:HGS33 HQI33:HQO33 IAE33:IAK33 IKA33:IKG33 ITW33:IUC33 JDS33:JDY33 JNO33:JNU33 JXK33:JXQ33 KHG33:KHM33 KRC33:KRI33 LAY33:LBE33 LKU33:LLA33 LUQ33:LUW33 MEM33:MES33 MOI33:MOO33 MYE33:MYK33 NIA33:NIG33 NRW33:NSC33 OBS33:OBY33 OLO33:OLU33 OVK33:OVQ33 PFG33:PFM33 PPC33:PPI33 PYY33:PZE33 QIU33:QJA33 QSQ33:QSW33 RCM33:RCS33 RMI33:RMO33 RWE33:RWK33 SGA33:SGG33 SPW33:SQC33 SZS33:SZY33 TJO33:TJU33 TTK33:TTQ33 UDG33:UDM33 UNC33:UNI33 UWY33:UXE33 VGU33:VHA33 VQQ33:VQW33 WAM33:WAS33 WKI33:WKO33 WUE41:WUK41 HS41:HY41 RO41:RU41 ABK41:ABQ41 ALG41:ALM41 AVC41:AVI41 BEY41:BFE41 BOU41:BPA41 BYQ41:BYW41 CIM41:CIS41 CSI41:CSO41 DCE41:DCK41 DMA41:DMG41 DVW41:DWC41 EFS41:EFY41 EPO41:EPU41 EZK41:EZQ41 FJG41:FJM41 FTC41:FTI41 GCY41:GDE41 GMU41:GNA41 GWQ41:GWW41 HGM41:HGS41 HQI41:HQO41 IAE41:IAK41 IKA41:IKG41 ITW41:IUC41 JDS41:JDY41 JNO41:JNU41 JXK41:JXQ41 KHG41:KHM41 KRC41:KRI41 LAY41:LBE41 LKU41:LLA41 LUQ41:LUW41 MEM41:MES41 MOI41:MOO41 MYE41:MYK41 NIA41:NIG41 NRW41:NSC41 OBS41:OBY41 OLO41:OLU41 OVK41:OVQ41 PFG41:PFM41 PPC41:PPI41 PYY41:PZE41 QIU41:QJA41 QSQ41:QSW41 RCM41:RCS41 RMI41:RMO41 RWE41:RWK41 SGA41:SGG41 SPW41:SQC41 SZS41:SZY41 TJO41:TJU41 TTK41:TTQ41 UDG41:UDM41 UNC41:UNI41 UWY41:UXE41 VGU41:VHA41 VQQ41:VQW41 WAM41:WAS41 WUE33:WUK33 WKI41:WKO41" xr:uid="{723954C9-8DA8-490F-BDE6-76840B3D6555}">
      <formula1>L24-ROUNDDOWN(L24,0)=0</formula1>
    </dataValidation>
    <dataValidation type="list" allowBlank="1" showInputMessage="1" showErrorMessage="1" sqref="J46" xr:uid="{02A63CBD-44AC-44A0-A615-77584D810147}">
      <formula1>"0,120000"</formula1>
    </dataValidation>
    <dataValidation type="list" allowBlank="1" showInputMessage="1" showErrorMessage="1" sqref="J18" xr:uid="{607A539B-5BE3-47B3-809D-230BE3E1554A}">
      <formula1>"専用,ハイブリッド"</formula1>
    </dataValidation>
  </dataValidations>
  <printOptions horizontalCentered="1"/>
  <pageMargins left="0.51181102362204722" right="0.11811023622047245" top="0.35433070866141736" bottom="0.35433070866141736" header="0.31496062992125984" footer="0.11811023622047245"/>
  <pageSetup paperSize="9" scale="78" orientation="portrait" r:id="rId1"/>
  <headerFooter scaleWithDoc="0">
    <oddFooter>&amp;R&amp;K00-044R5中層ZEH-M_ver.1.2</oddFooter>
  </headerFooter>
  <rowBreaks count="1" manualBreakCount="1">
    <brk id="50" min="1" max="25" man="1"/>
  </rowBreaks>
  <ignoredErrors>
    <ignoredError sqref="J20" unlockedFormula="1"/>
  </ignoredErrors>
  <extLst>
    <ext xmlns:x14="http://schemas.microsoft.com/office/spreadsheetml/2009/9/main" uri="{CCE6A557-97BC-4b89-ADB6-D9C93CAAB3DF}">
      <x14:dataValidations xmlns:xm="http://schemas.microsoft.com/office/excel/2006/main" count="2">
        <x14:dataValidation imeMode="disabled" allowBlank="1" showInputMessage="1" showErrorMessage="1" xr:uid="{CD0A4913-8401-406B-A31D-75125ED26310}">
          <xm:sqref>IL65551 SH65551 ACD65551 ALZ65551 AVV65551 BFR65551 BPN65551 BZJ65551 CJF65551 CTB65551 DCX65551 DMT65551 DWP65551 EGL65551 EQH65551 FAD65551 FJZ65551 FTV65551 GDR65551 GNN65551 GXJ65551 HHF65551 HRB65551 IAX65551 IKT65551 IUP65551 JEL65551 JOH65551 JYD65551 KHZ65551 KRV65551 LBR65551 LLN65551 LVJ65551 MFF65551 MPB65551 MYX65551 NIT65551 NSP65551 OCL65551 OMH65551 OWD65551 PFZ65551 PPV65551 PZR65551 QJN65551 QTJ65551 RDF65551 RNB65551 RWX65551 SGT65551 SQP65551 TAL65551 TKH65551 TUD65551 UDZ65551 UNV65551 UXR65551 VHN65551 VRJ65551 WBF65551 WLB65551 WUX65551 IL131087 SH131087 ACD131087 ALZ131087 AVV131087 BFR131087 BPN131087 BZJ131087 CJF131087 CTB131087 DCX131087 DMT131087 DWP131087 EGL131087 EQH131087 FAD131087 FJZ131087 FTV131087 GDR131087 GNN131087 GXJ131087 HHF131087 HRB131087 IAX131087 IKT131087 IUP131087 JEL131087 JOH131087 JYD131087 KHZ131087 KRV131087 LBR131087 LLN131087 LVJ131087 MFF131087 MPB131087 MYX131087 NIT131087 NSP131087 OCL131087 OMH131087 OWD131087 PFZ131087 PPV131087 PZR131087 QJN131087 QTJ131087 RDF131087 RNB131087 RWX131087 SGT131087 SQP131087 TAL131087 TKH131087 TUD131087 UDZ131087 UNV131087 UXR131087 VHN131087 VRJ131087 WBF131087 WLB131087 WUX131087 IL196623 SH196623 ACD196623 ALZ196623 AVV196623 BFR196623 BPN196623 BZJ196623 CJF196623 CTB196623 DCX196623 DMT196623 DWP196623 EGL196623 EQH196623 FAD196623 FJZ196623 FTV196623 GDR196623 GNN196623 GXJ196623 HHF196623 HRB196623 IAX196623 IKT196623 IUP196623 JEL196623 JOH196623 JYD196623 KHZ196623 KRV196623 LBR196623 LLN196623 LVJ196623 MFF196623 MPB196623 MYX196623 NIT196623 NSP196623 OCL196623 OMH196623 OWD196623 PFZ196623 PPV196623 PZR196623 QJN196623 QTJ196623 RDF196623 RNB196623 RWX196623 SGT196623 SQP196623 TAL196623 TKH196623 TUD196623 UDZ196623 UNV196623 UXR196623 VHN196623 VRJ196623 WBF196623 WLB196623 WUX196623 IL262159 SH262159 ACD262159 ALZ262159 AVV262159 BFR262159 BPN262159 BZJ262159 CJF262159 CTB262159 DCX262159 DMT262159 DWP262159 EGL262159 EQH262159 FAD262159 FJZ262159 FTV262159 GDR262159 GNN262159 GXJ262159 HHF262159 HRB262159 IAX262159 IKT262159 IUP262159 JEL262159 JOH262159 JYD262159 KHZ262159 KRV262159 LBR262159 LLN262159 LVJ262159 MFF262159 MPB262159 MYX262159 NIT262159 NSP262159 OCL262159 OMH262159 OWD262159 PFZ262159 PPV262159 PZR262159 QJN262159 QTJ262159 RDF262159 RNB262159 RWX262159 SGT262159 SQP262159 TAL262159 TKH262159 TUD262159 UDZ262159 UNV262159 UXR262159 VHN262159 VRJ262159 WBF262159 WLB262159 WUX262159 IL327695 SH327695 ACD327695 ALZ327695 AVV327695 BFR327695 BPN327695 BZJ327695 CJF327695 CTB327695 DCX327695 DMT327695 DWP327695 EGL327695 EQH327695 FAD327695 FJZ327695 FTV327695 GDR327695 GNN327695 GXJ327695 HHF327695 HRB327695 IAX327695 IKT327695 IUP327695 JEL327695 JOH327695 JYD327695 KHZ327695 KRV327695 LBR327695 LLN327695 LVJ327695 MFF327695 MPB327695 MYX327695 NIT327695 NSP327695 OCL327695 OMH327695 OWD327695 PFZ327695 PPV327695 PZR327695 QJN327695 QTJ327695 RDF327695 RNB327695 RWX327695 SGT327695 SQP327695 TAL327695 TKH327695 TUD327695 UDZ327695 UNV327695 UXR327695 VHN327695 VRJ327695 WBF327695 WLB327695 WUX327695 IL393231 SH393231 ACD393231 ALZ393231 AVV393231 BFR393231 BPN393231 BZJ393231 CJF393231 CTB393231 DCX393231 DMT393231 DWP393231 EGL393231 EQH393231 FAD393231 FJZ393231 FTV393231 GDR393231 GNN393231 GXJ393231 HHF393231 HRB393231 IAX393231 IKT393231 IUP393231 JEL393231 JOH393231 JYD393231 KHZ393231 KRV393231 LBR393231 LLN393231 LVJ393231 MFF393231 MPB393231 MYX393231 NIT393231 NSP393231 OCL393231 OMH393231 OWD393231 PFZ393231 PPV393231 PZR393231 QJN393231 QTJ393231 RDF393231 RNB393231 RWX393231 SGT393231 SQP393231 TAL393231 TKH393231 TUD393231 UDZ393231 UNV393231 UXR393231 VHN393231 VRJ393231 WBF393231 WLB393231 WUX393231 IL458767 SH458767 ACD458767 ALZ458767 AVV458767 BFR458767 BPN458767 BZJ458767 CJF458767 CTB458767 DCX458767 DMT458767 DWP458767 EGL458767 EQH458767 FAD458767 FJZ458767 FTV458767 GDR458767 GNN458767 GXJ458767 HHF458767 HRB458767 IAX458767 IKT458767 IUP458767 JEL458767 JOH458767 JYD458767 KHZ458767 KRV458767 LBR458767 LLN458767 LVJ458767 MFF458767 MPB458767 MYX458767 NIT458767 NSP458767 OCL458767 OMH458767 OWD458767 PFZ458767 PPV458767 PZR458767 QJN458767 QTJ458767 RDF458767 RNB458767 RWX458767 SGT458767 SQP458767 TAL458767 TKH458767 TUD458767 UDZ458767 UNV458767 UXR458767 VHN458767 VRJ458767 WBF458767 WLB458767 WUX458767 IL524303 SH524303 ACD524303 ALZ524303 AVV524303 BFR524303 BPN524303 BZJ524303 CJF524303 CTB524303 DCX524303 DMT524303 DWP524303 EGL524303 EQH524303 FAD524303 FJZ524303 FTV524303 GDR524303 GNN524303 GXJ524303 HHF524303 HRB524303 IAX524303 IKT524303 IUP524303 JEL524303 JOH524303 JYD524303 KHZ524303 KRV524303 LBR524303 LLN524303 LVJ524303 MFF524303 MPB524303 MYX524303 NIT524303 NSP524303 OCL524303 OMH524303 OWD524303 PFZ524303 PPV524303 PZR524303 QJN524303 QTJ524303 RDF524303 RNB524303 RWX524303 SGT524303 SQP524303 TAL524303 TKH524303 TUD524303 UDZ524303 UNV524303 UXR524303 VHN524303 VRJ524303 WBF524303 WLB524303 WUX524303 IL589839 SH589839 ACD589839 ALZ589839 AVV589839 BFR589839 BPN589839 BZJ589839 CJF589839 CTB589839 DCX589839 DMT589839 DWP589839 EGL589839 EQH589839 FAD589839 FJZ589839 FTV589839 GDR589839 GNN589839 GXJ589839 HHF589839 HRB589839 IAX589839 IKT589839 IUP589839 JEL589839 JOH589839 JYD589839 KHZ589839 KRV589839 LBR589839 LLN589839 LVJ589839 MFF589839 MPB589839 MYX589839 NIT589839 NSP589839 OCL589839 OMH589839 OWD589839 PFZ589839 PPV589839 PZR589839 QJN589839 QTJ589839 RDF589839 RNB589839 RWX589839 SGT589839 SQP589839 TAL589839 TKH589839 TUD589839 UDZ589839 UNV589839 UXR589839 VHN589839 VRJ589839 WBF589839 WLB589839 WUX589839 IL655375 SH655375 ACD655375 ALZ655375 AVV655375 BFR655375 BPN655375 BZJ655375 CJF655375 CTB655375 DCX655375 DMT655375 DWP655375 EGL655375 EQH655375 FAD655375 FJZ655375 FTV655375 GDR655375 GNN655375 GXJ655375 HHF655375 HRB655375 IAX655375 IKT655375 IUP655375 JEL655375 JOH655375 JYD655375 KHZ655375 KRV655375 LBR655375 LLN655375 LVJ655375 MFF655375 MPB655375 MYX655375 NIT655375 NSP655375 OCL655375 OMH655375 OWD655375 PFZ655375 PPV655375 PZR655375 QJN655375 QTJ655375 RDF655375 RNB655375 RWX655375 SGT655375 SQP655375 TAL655375 TKH655375 TUD655375 UDZ655375 UNV655375 UXR655375 VHN655375 VRJ655375 WBF655375 WLB655375 WUX655375 IL720911 SH720911 ACD720911 ALZ720911 AVV720911 BFR720911 BPN720911 BZJ720911 CJF720911 CTB720911 DCX720911 DMT720911 DWP720911 EGL720911 EQH720911 FAD720911 FJZ720911 FTV720911 GDR720911 GNN720911 GXJ720911 HHF720911 HRB720911 IAX720911 IKT720911 IUP720911 JEL720911 JOH720911 JYD720911 KHZ720911 KRV720911 LBR720911 LLN720911 LVJ720911 MFF720911 MPB720911 MYX720911 NIT720911 NSP720911 OCL720911 OMH720911 OWD720911 PFZ720911 PPV720911 PZR720911 QJN720911 QTJ720911 RDF720911 RNB720911 RWX720911 SGT720911 SQP720911 TAL720911 TKH720911 TUD720911 UDZ720911 UNV720911 UXR720911 VHN720911 VRJ720911 WBF720911 WLB720911 WUX720911 IL786447 SH786447 ACD786447 ALZ786447 AVV786447 BFR786447 BPN786447 BZJ786447 CJF786447 CTB786447 DCX786447 DMT786447 DWP786447 EGL786447 EQH786447 FAD786447 FJZ786447 FTV786447 GDR786447 GNN786447 GXJ786447 HHF786447 HRB786447 IAX786447 IKT786447 IUP786447 JEL786447 JOH786447 JYD786447 KHZ786447 KRV786447 LBR786447 LLN786447 LVJ786447 MFF786447 MPB786447 MYX786447 NIT786447 NSP786447 OCL786447 OMH786447 OWD786447 PFZ786447 PPV786447 PZR786447 QJN786447 QTJ786447 RDF786447 RNB786447 RWX786447 SGT786447 SQP786447 TAL786447 TKH786447 TUD786447 UDZ786447 UNV786447 UXR786447 VHN786447 VRJ786447 WBF786447 WLB786447 WUX786447 IL851983 SH851983 ACD851983 ALZ851983 AVV851983 BFR851983 BPN851983 BZJ851983 CJF851983 CTB851983 DCX851983 DMT851983 DWP851983 EGL851983 EQH851983 FAD851983 FJZ851983 FTV851983 GDR851983 GNN851983 GXJ851983 HHF851983 HRB851983 IAX851983 IKT851983 IUP851983 JEL851983 JOH851983 JYD851983 KHZ851983 KRV851983 LBR851983 LLN851983 LVJ851983 MFF851983 MPB851983 MYX851983 NIT851983 NSP851983 OCL851983 OMH851983 OWD851983 PFZ851983 PPV851983 PZR851983 QJN851983 QTJ851983 RDF851983 RNB851983 RWX851983 SGT851983 SQP851983 TAL851983 TKH851983 TUD851983 UDZ851983 UNV851983 UXR851983 VHN851983 VRJ851983 WBF851983 WLB851983 WUX851983 IL917519 SH917519 ACD917519 ALZ917519 AVV917519 BFR917519 BPN917519 BZJ917519 CJF917519 CTB917519 DCX917519 DMT917519 DWP917519 EGL917519 EQH917519 FAD917519 FJZ917519 FTV917519 GDR917519 GNN917519 GXJ917519 HHF917519 HRB917519 IAX917519 IKT917519 IUP917519 JEL917519 JOH917519 JYD917519 KHZ917519 KRV917519 LBR917519 LLN917519 LVJ917519 MFF917519 MPB917519 MYX917519 NIT917519 NSP917519 OCL917519 OMH917519 OWD917519 PFZ917519 PPV917519 PZR917519 QJN917519 QTJ917519 RDF917519 RNB917519 RWX917519 SGT917519 SQP917519 TAL917519 TKH917519 TUD917519 UDZ917519 UNV917519 UXR917519 VHN917519 VRJ917519 WBF917519 WLB917519 WUX917519 IL983055 SH983055 ACD983055 ALZ983055 AVV983055 BFR983055 BPN983055 BZJ983055 CJF983055 CTB983055 DCX983055 DMT983055 DWP983055 EGL983055 EQH983055 FAD983055 FJZ983055 FTV983055 GDR983055 GNN983055 GXJ983055 HHF983055 HRB983055 IAX983055 IKT983055 IUP983055 JEL983055 JOH983055 JYD983055 KHZ983055 KRV983055 LBR983055 LLN983055 LVJ983055 MFF983055 MPB983055 MYX983055 NIT983055 NSP983055 OCL983055 OMH983055 OWD983055 PFZ983055 PPV983055 PZR983055 QJN983055 QTJ983055 RDF983055 RNB983055 RWX983055 SGT983055 SQP983055 TAL983055 TKH983055 TUD983055 UDZ983055 UNV983055 UXR983055 VHN983055 VRJ983055 WBF983055 WLB983055 WUX983055 IQ65581:IQ65582 SM65581:SM65582 ACI65581:ACI65582 AME65581:AME65582 AWA65581:AWA65582 BFW65581:BFW65582 BPS65581:BPS65582 BZO65581:BZO65582 CJK65581:CJK65582 CTG65581:CTG65582 DDC65581:DDC65582 DMY65581:DMY65582 DWU65581:DWU65582 EGQ65581:EGQ65582 EQM65581:EQM65582 FAI65581:FAI65582 FKE65581:FKE65582 FUA65581:FUA65582 GDW65581:GDW65582 GNS65581:GNS65582 GXO65581:GXO65582 HHK65581:HHK65582 HRG65581:HRG65582 IBC65581:IBC65582 IKY65581:IKY65582 IUU65581:IUU65582 JEQ65581:JEQ65582 JOM65581:JOM65582 JYI65581:JYI65582 KIE65581:KIE65582 KSA65581:KSA65582 LBW65581:LBW65582 LLS65581:LLS65582 LVO65581:LVO65582 MFK65581:MFK65582 MPG65581:MPG65582 MZC65581:MZC65582 NIY65581:NIY65582 NSU65581:NSU65582 OCQ65581:OCQ65582 OMM65581:OMM65582 OWI65581:OWI65582 PGE65581:PGE65582 PQA65581:PQA65582 PZW65581:PZW65582 QJS65581:QJS65582 QTO65581:QTO65582 RDK65581:RDK65582 RNG65581:RNG65582 RXC65581:RXC65582 SGY65581:SGY65582 SQU65581:SQU65582 TAQ65581:TAQ65582 TKM65581:TKM65582 TUI65581:TUI65582 UEE65581:UEE65582 UOA65581:UOA65582 UXW65581:UXW65582 VHS65581:VHS65582 VRO65581:VRO65582 WBK65581:WBK65582 WLG65581:WLG65582 WVC65581:WVC65582 IQ131117:IQ131118 SM131117:SM131118 ACI131117:ACI131118 AME131117:AME131118 AWA131117:AWA131118 BFW131117:BFW131118 BPS131117:BPS131118 BZO131117:BZO131118 CJK131117:CJK131118 CTG131117:CTG131118 DDC131117:DDC131118 DMY131117:DMY131118 DWU131117:DWU131118 EGQ131117:EGQ131118 EQM131117:EQM131118 FAI131117:FAI131118 FKE131117:FKE131118 FUA131117:FUA131118 GDW131117:GDW131118 GNS131117:GNS131118 GXO131117:GXO131118 HHK131117:HHK131118 HRG131117:HRG131118 IBC131117:IBC131118 IKY131117:IKY131118 IUU131117:IUU131118 JEQ131117:JEQ131118 JOM131117:JOM131118 JYI131117:JYI131118 KIE131117:KIE131118 KSA131117:KSA131118 LBW131117:LBW131118 LLS131117:LLS131118 LVO131117:LVO131118 MFK131117:MFK131118 MPG131117:MPG131118 MZC131117:MZC131118 NIY131117:NIY131118 NSU131117:NSU131118 OCQ131117:OCQ131118 OMM131117:OMM131118 OWI131117:OWI131118 PGE131117:PGE131118 PQA131117:PQA131118 PZW131117:PZW131118 QJS131117:QJS131118 QTO131117:QTO131118 RDK131117:RDK131118 RNG131117:RNG131118 RXC131117:RXC131118 SGY131117:SGY131118 SQU131117:SQU131118 TAQ131117:TAQ131118 TKM131117:TKM131118 TUI131117:TUI131118 UEE131117:UEE131118 UOA131117:UOA131118 UXW131117:UXW131118 VHS131117:VHS131118 VRO131117:VRO131118 WBK131117:WBK131118 WLG131117:WLG131118 WVC131117:WVC131118 IQ196653:IQ196654 SM196653:SM196654 ACI196653:ACI196654 AME196653:AME196654 AWA196653:AWA196654 BFW196653:BFW196654 BPS196653:BPS196654 BZO196653:BZO196654 CJK196653:CJK196654 CTG196653:CTG196654 DDC196653:DDC196654 DMY196653:DMY196654 DWU196653:DWU196654 EGQ196653:EGQ196654 EQM196653:EQM196654 FAI196653:FAI196654 FKE196653:FKE196654 FUA196653:FUA196654 GDW196653:GDW196654 GNS196653:GNS196654 GXO196653:GXO196654 HHK196653:HHK196654 HRG196653:HRG196654 IBC196653:IBC196654 IKY196653:IKY196654 IUU196653:IUU196654 JEQ196653:JEQ196654 JOM196653:JOM196654 JYI196653:JYI196654 KIE196653:KIE196654 KSA196653:KSA196654 LBW196653:LBW196654 LLS196653:LLS196654 LVO196653:LVO196654 MFK196653:MFK196654 MPG196653:MPG196654 MZC196653:MZC196654 NIY196653:NIY196654 NSU196653:NSU196654 OCQ196653:OCQ196654 OMM196653:OMM196654 OWI196653:OWI196654 PGE196653:PGE196654 PQA196653:PQA196654 PZW196653:PZW196654 QJS196653:QJS196654 QTO196653:QTO196654 RDK196653:RDK196654 RNG196653:RNG196654 RXC196653:RXC196654 SGY196653:SGY196654 SQU196653:SQU196654 TAQ196653:TAQ196654 TKM196653:TKM196654 TUI196653:TUI196654 UEE196653:UEE196654 UOA196653:UOA196654 UXW196653:UXW196654 VHS196653:VHS196654 VRO196653:VRO196654 WBK196653:WBK196654 WLG196653:WLG196654 WVC196653:WVC196654 IQ262189:IQ262190 SM262189:SM262190 ACI262189:ACI262190 AME262189:AME262190 AWA262189:AWA262190 BFW262189:BFW262190 BPS262189:BPS262190 BZO262189:BZO262190 CJK262189:CJK262190 CTG262189:CTG262190 DDC262189:DDC262190 DMY262189:DMY262190 DWU262189:DWU262190 EGQ262189:EGQ262190 EQM262189:EQM262190 FAI262189:FAI262190 FKE262189:FKE262190 FUA262189:FUA262190 GDW262189:GDW262190 GNS262189:GNS262190 GXO262189:GXO262190 HHK262189:HHK262190 HRG262189:HRG262190 IBC262189:IBC262190 IKY262189:IKY262190 IUU262189:IUU262190 JEQ262189:JEQ262190 JOM262189:JOM262190 JYI262189:JYI262190 KIE262189:KIE262190 KSA262189:KSA262190 LBW262189:LBW262190 LLS262189:LLS262190 LVO262189:LVO262190 MFK262189:MFK262190 MPG262189:MPG262190 MZC262189:MZC262190 NIY262189:NIY262190 NSU262189:NSU262190 OCQ262189:OCQ262190 OMM262189:OMM262190 OWI262189:OWI262190 PGE262189:PGE262190 PQA262189:PQA262190 PZW262189:PZW262190 QJS262189:QJS262190 QTO262189:QTO262190 RDK262189:RDK262190 RNG262189:RNG262190 RXC262189:RXC262190 SGY262189:SGY262190 SQU262189:SQU262190 TAQ262189:TAQ262190 TKM262189:TKM262190 TUI262189:TUI262190 UEE262189:UEE262190 UOA262189:UOA262190 UXW262189:UXW262190 VHS262189:VHS262190 VRO262189:VRO262190 WBK262189:WBK262190 WLG262189:WLG262190 WVC262189:WVC262190 IQ327725:IQ327726 SM327725:SM327726 ACI327725:ACI327726 AME327725:AME327726 AWA327725:AWA327726 BFW327725:BFW327726 BPS327725:BPS327726 BZO327725:BZO327726 CJK327725:CJK327726 CTG327725:CTG327726 DDC327725:DDC327726 DMY327725:DMY327726 DWU327725:DWU327726 EGQ327725:EGQ327726 EQM327725:EQM327726 FAI327725:FAI327726 FKE327725:FKE327726 FUA327725:FUA327726 GDW327725:GDW327726 GNS327725:GNS327726 GXO327725:GXO327726 HHK327725:HHK327726 HRG327725:HRG327726 IBC327725:IBC327726 IKY327725:IKY327726 IUU327725:IUU327726 JEQ327725:JEQ327726 JOM327725:JOM327726 JYI327725:JYI327726 KIE327725:KIE327726 KSA327725:KSA327726 LBW327725:LBW327726 LLS327725:LLS327726 LVO327725:LVO327726 MFK327725:MFK327726 MPG327725:MPG327726 MZC327725:MZC327726 NIY327725:NIY327726 NSU327725:NSU327726 OCQ327725:OCQ327726 OMM327725:OMM327726 OWI327725:OWI327726 PGE327725:PGE327726 PQA327725:PQA327726 PZW327725:PZW327726 QJS327725:QJS327726 QTO327725:QTO327726 RDK327725:RDK327726 RNG327725:RNG327726 RXC327725:RXC327726 SGY327725:SGY327726 SQU327725:SQU327726 TAQ327725:TAQ327726 TKM327725:TKM327726 TUI327725:TUI327726 UEE327725:UEE327726 UOA327725:UOA327726 UXW327725:UXW327726 VHS327725:VHS327726 VRO327725:VRO327726 WBK327725:WBK327726 WLG327725:WLG327726 WVC327725:WVC327726 IQ393261:IQ393262 SM393261:SM393262 ACI393261:ACI393262 AME393261:AME393262 AWA393261:AWA393262 BFW393261:BFW393262 BPS393261:BPS393262 BZO393261:BZO393262 CJK393261:CJK393262 CTG393261:CTG393262 DDC393261:DDC393262 DMY393261:DMY393262 DWU393261:DWU393262 EGQ393261:EGQ393262 EQM393261:EQM393262 FAI393261:FAI393262 FKE393261:FKE393262 FUA393261:FUA393262 GDW393261:GDW393262 GNS393261:GNS393262 GXO393261:GXO393262 HHK393261:HHK393262 HRG393261:HRG393262 IBC393261:IBC393262 IKY393261:IKY393262 IUU393261:IUU393262 JEQ393261:JEQ393262 JOM393261:JOM393262 JYI393261:JYI393262 KIE393261:KIE393262 KSA393261:KSA393262 LBW393261:LBW393262 LLS393261:LLS393262 LVO393261:LVO393262 MFK393261:MFK393262 MPG393261:MPG393262 MZC393261:MZC393262 NIY393261:NIY393262 NSU393261:NSU393262 OCQ393261:OCQ393262 OMM393261:OMM393262 OWI393261:OWI393262 PGE393261:PGE393262 PQA393261:PQA393262 PZW393261:PZW393262 QJS393261:QJS393262 QTO393261:QTO393262 RDK393261:RDK393262 RNG393261:RNG393262 RXC393261:RXC393262 SGY393261:SGY393262 SQU393261:SQU393262 TAQ393261:TAQ393262 TKM393261:TKM393262 TUI393261:TUI393262 UEE393261:UEE393262 UOA393261:UOA393262 UXW393261:UXW393262 VHS393261:VHS393262 VRO393261:VRO393262 WBK393261:WBK393262 WLG393261:WLG393262 WVC393261:WVC393262 IQ458797:IQ458798 SM458797:SM458798 ACI458797:ACI458798 AME458797:AME458798 AWA458797:AWA458798 BFW458797:BFW458798 BPS458797:BPS458798 BZO458797:BZO458798 CJK458797:CJK458798 CTG458797:CTG458798 DDC458797:DDC458798 DMY458797:DMY458798 DWU458797:DWU458798 EGQ458797:EGQ458798 EQM458797:EQM458798 FAI458797:FAI458798 FKE458797:FKE458798 FUA458797:FUA458798 GDW458797:GDW458798 GNS458797:GNS458798 GXO458797:GXO458798 HHK458797:HHK458798 HRG458797:HRG458798 IBC458797:IBC458798 IKY458797:IKY458798 IUU458797:IUU458798 JEQ458797:JEQ458798 JOM458797:JOM458798 JYI458797:JYI458798 KIE458797:KIE458798 KSA458797:KSA458798 LBW458797:LBW458798 LLS458797:LLS458798 LVO458797:LVO458798 MFK458797:MFK458798 MPG458797:MPG458798 MZC458797:MZC458798 NIY458797:NIY458798 NSU458797:NSU458798 OCQ458797:OCQ458798 OMM458797:OMM458798 OWI458797:OWI458798 PGE458797:PGE458798 PQA458797:PQA458798 PZW458797:PZW458798 QJS458797:QJS458798 QTO458797:QTO458798 RDK458797:RDK458798 RNG458797:RNG458798 RXC458797:RXC458798 SGY458797:SGY458798 SQU458797:SQU458798 TAQ458797:TAQ458798 TKM458797:TKM458798 TUI458797:TUI458798 UEE458797:UEE458798 UOA458797:UOA458798 UXW458797:UXW458798 VHS458797:VHS458798 VRO458797:VRO458798 WBK458797:WBK458798 WLG458797:WLG458798 WVC458797:WVC458798 IQ524333:IQ524334 SM524333:SM524334 ACI524333:ACI524334 AME524333:AME524334 AWA524333:AWA524334 BFW524333:BFW524334 BPS524333:BPS524334 BZO524333:BZO524334 CJK524333:CJK524334 CTG524333:CTG524334 DDC524333:DDC524334 DMY524333:DMY524334 DWU524333:DWU524334 EGQ524333:EGQ524334 EQM524333:EQM524334 FAI524333:FAI524334 FKE524333:FKE524334 FUA524333:FUA524334 GDW524333:GDW524334 GNS524333:GNS524334 GXO524333:GXO524334 HHK524333:HHK524334 HRG524333:HRG524334 IBC524333:IBC524334 IKY524333:IKY524334 IUU524333:IUU524334 JEQ524333:JEQ524334 JOM524333:JOM524334 JYI524333:JYI524334 KIE524333:KIE524334 KSA524333:KSA524334 LBW524333:LBW524334 LLS524333:LLS524334 LVO524333:LVO524334 MFK524333:MFK524334 MPG524333:MPG524334 MZC524333:MZC524334 NIY524333:NIY524334 NSU524333:NSU524334 OCQ524333:OCQ524334 OMM524333:OMM524334 OWI524333:OWI524334 PGE524333:PGE524334 PQA524333:PQA524334 PZW524333:PZW524334 QJS524333:QJS524334 QTO524333:QTO524334 RDK524333:RDK524334 RNG524333:RNG524334 RXC524333:RXC524334 SGY524333:SGY524334 SQU524333:SQU524334 TAQ524333:TAQ524334 TKM524333:TKM524334 TUI524333:TUI524334 UEE524333:UEE524334 UOA524333:UOA524334 UXW524333:UXW524334 VHS524333:VHS524334 VRO524333:VRO524334 WBK524333:WBK524334 WLG524333:WLG524334 WVC524333:WVC524334 IQ589869:IQ589870 SM589869:SM589870 ACI589869:ACI589870 AME589869:AME589870 AWA589869:AWA589870 BFW589869:BFW589870 BPS589869:BPS589870 BZO589869:BZO589870 CJK589869:CJK589870 CTG589869:CTG589870 DDC589869:DDC589870 DMY589869:DMY589870 DWU589869:DWU589870 EGQ589869:EGQ589870 EQM589869:EQM589870 FAI589869:FAI589870 FKE589869:FKE589870 FUA589869:FUA589870 GDW589869:GDW589870 GNS589869:GNS589870 GXO589869:GXO589870 HHK589869:HHK589870 HRG589869:HRG589870 IBC589869:IBC589870 IKY589869:IKY589870 IUU589869:IUU589870 JEQ589869:JEQ589870 JOM589869:JOM589870 JYI589869:JYI589870 KIE589869:KIE589870 KSA589869:KSA589870 LBW589869:LBW589870 LLS589869:LLS589870 LVO589869:LVO589870 MFK589869:MFK589870 MPG589869:MPG589870 MZC589869:MZC589870 NIY589869:NIY589870 NSU589869:NSU589870 OCQ589869:OCQ589870 OMM589869:OMM589870 OWI589869:OWI589870 PGE589869:PGE589870 PQA589869:PQA589870 PZW589869:PZW589870 QJS589869:QJS589870 QTO589869:QTO589870 RDK589869:RDK589870 RNG589869:RNG589870 RXC589869:RXC589870 SGY589869:SGY589870 SQU589869:SQU589870 TAQ589869:TAQ589870 TKM589869:TKM589870 TUI589869:TUI589870 UEE589869:UEE589870 UOA589869:UOA589870 UXW589869:UXW589870 VHS589869:VHS589870 VRO589869:VRO589870 WBK589869:WBK589870 WLG589869:WLG589870 WVC589869:WVC589870 IQ655405:IQ655406 SM655405:SM655406 ACI655405:ACI655406 AME655405:AME655406 AWA655405:AWA655406 BFW655405:BFW655406 BPS655405:BPS655406 BZO655405:BZO655406 CJK655405:CJK655406 CTG655405:CTG655406 DDC655405:DDC655406 DMY655405:DMY655406 DWU655405:DWU655406 EGQ655405:EGQ655406 EQM655405:EQM655406 FAI655405:FAI655406 FKE655405:FKE655406 FUA655405:FUA655406 GDW655405:GDW655406 GNS655405:GNS655406 GXO655405:GXO655406 HHK655405:HHK655406 HRG655405:HRG655406 IBC655405:IBC655406 IKY655405:IKY655406 IUU655405:IUU655406 JEQ655405:JEQ655406 JOM655405:JOM655406 JYI655405:JYI655406 KIE655405:KIE655406 KSA655405:KSA655406 LBW655405:LBW655406 LLS655405:LLS655406 LVO655405:LVO655406 MFK655405:MFK655406 MPG655405:MPG655406 MZC655405:MZC655406 NIY655405:NIY655406 NSU655405:NSU655406 OCQ655405:OCQ655406 OMM655405:OMM655406 OWI655405:OWI655406 PGE655405:PGE655406 PQA655405:PQA655406 PZW655405:PZW655406 QJS655405:QJS655406 QTO655405:QTO655406 RDK655405:RDK655406 RNG655405:RNG655406 RXC655405:RXC655406 SGY655405:SGY655406 SQU655405:SQU655406 TAQ655405:TAQ655406 TKM655405:TKM655406 TUI655405:TUI655406 UEE655405:UEE655406 UOA655405:UOA655406 UXW655405:UXW655406 VHS655405:VHS655406 VRO655405:VRO655406 WBK655405:WBK655406 WLG655405:WLG655406 WVC655405:WVC655406 IQ720941:IQ720942 SM720941:SM720942 ACI720941:ACI720942 AME720941:AME720942 AWA720941:AWA720942 BFW720941:BFW720942 BPS720941:BPS720942 BZO720941:BZO720942 CJK720941:CJK720942 CTG720941:CTG720942 DDC720941:DDC720942 DMY720941:DMY720942 DWU720941:DWU720942 EGQ720941:EGQ720942 EQM720941:EQM720942 FAI720941:FAI720942 FKE720941:FKE720942 FUA720941:FUA720942 GDW720941:GDW720942 GNS720941:GNS720942 GXO720941:GXO720942 HHK720941:HHK720942 HRG720941:HRG720942 IBC720941:IBC720942 IKY720941:IKY720942 IUU720941:IUU720942 JEQ720941:JEQ720942 JOM720941:JOM720942 JYI720941:JYI720942 KIE720941:KIE720942 KSA720941:KSA720942 LBW720941:LBW720942 LLS720941:LLS720942 LVO720941:LVO720942 MFK720941:MFK720942 MPG720941:MPG720942 MZC720941:MZC720942 NIY720941:NIY720942 NSU720941:NSU720942 OCQ720941:OCQ720942 OMM720941:OMM720942 OWI720941:OWI720942 PGE720941:PGE720942 PQA720941:PQA720942 PZW720941:PZW720942 QJS720941:QJS720942 QTO720941:QTO720942 RDK720941:RDK720942 RNG720941:RNG720942 RXC720941:RXC720942 SGY720941:SGY720942 SQU720941:SQU720942 TAQ720941:TAQ720942 TKM720941:TKM720942 TUI720941:TUI720942 UEE720941:UEE720942 UOA720941:UOA720942 UXW720941:UXW720942 VHS720941:VHS720942 VRO720941:VRO720942 WBK720941:WBK720942 WLG720941:WLG720942 WVC720941:WVC720942 IQ786477:IQ786478 SM786477:SM786478 ACI786477:ACI786478 AME786477:AME786478 AWA786477:AWA786478 BFW786477:BFW786478 BPS786477:BPS786478 BZO786477:BZO786478 CJK786477:CJK786478 CTG786477:CTG786478 DDC786477:DDC786478 DMY786477:DMY786478 DWU786477:DWU786478 EGQ786477:EGQ786478 EQM786477:EQM786478 FAI786477:FAI786478 FKE786477:FKE786478 FUA786477:FUA786478 GDW786477:GDW786478 GNS786477:GNS786478 GXO786477:GXO786478 HHK786477:HHK786478 HRG786477:HRG786478 IBC786477:IBC786478 IKY786477:IKY786478 IUU786477:IUU786478 JEQ786477:JEQ786478 JOM786477:JOM786478 JYI786477:JYI786478 KIE786477:KIE786478 KSA786477:KSA786478 LBW786477:LBW786478 LLS786477:LLS786478 LVO786477:LVO786478 MFK786477:MFK786478 MPG786477:MPG786478 MZC786477:MZC786478 NIY786477:NIY786478 NSU786477:NSU786478 OCQ786477:OCQ786478 OMM786477:OMM786478 OWI786477:OWI786478 PGE786477:PGE786478 PQA786477:PQA786478 PZW786477:PZW786478 QJS786477:QJS786478 QTO786477:QTO786478 RDK786477:RDK786478 RNG786477:RNG786478 RXC786477:RXC786478 SGY786477:SGY786478 SQU786477:SQU786478 TAQ786477:TAQ786478 TKM786477:TKM786478 TUI786477:TUI786478 UEE786477:UEE786478 UOA786477:UOA786478 UXW786477:UXW786478 VHS786477:VHS786478 VRO786477:VRO786478 WBK786477:WBK786478 WLG786477:WLG786478 WVC786477:WVC786478 IQ852013:IQ852014 SM852013:SM852014 ACI852013:ACI852014 AME852013:AME852014 AWA852013:AWA852014 BFW852013:BFW852014 BPS852013:BPS852014 BZO852013:BZO852014 CJK852013:CJK852014 CTG852013:CTG852014 DDC852013:DDC852014 DMY852013:DMY852014 DWU852013:DWU852014 EGQ852013:EGQ852014 EQM852013:EQM852014 FAI852013:FAI852014 FKE852013:FKE852014 FUA852013:FUA852014 GDW852013:GDW852014 GNS852013:GNS852014 GXO852013:GXO852014 HHK852013:HHK852014 HRG852013:HRG852014 IBC852013:IBC852014 IKY852013:IKY852014 IUU852013:IUU852014 JEQ852013:JEQ852014 JOM852013:JOM852014 JYI852013:JYI852014 KIE852013:KIE852014 KSA852013:KSA852014 LBW852013:LBW852014 LLS852013:LLS852014 LVO852013:LVO852014 MFK852013:MFK852014 MPG852013:MPG852014 MZC852013:MZC852014 NIY852013:NIY852014 NSU852013:NSU852014 OCQ852013:OCQ852014 OMM852013:OMM852014 OWI852013:OWI852014 PGE852013:PGE852014 PQA852013:PQA852014 PZW852013:PZW852014 QJS852013:QJS852014 QTO852013:QTO852014 RDK852013:RDK852014 RNG852013:RNG852014 RXC852013:RXC852014 SGY852013:SGY852014 SQU852013:SQU852014 TAQ852013:TAQ852014 TKM852013:TKM852014 TUI852013:TUI852014 UEE852013:UEE852014 UOA852013:UOA852014 UXW852013:UXW852014 VHS852013:VHS852014 VRO852013:VRO852014 WBK852013:WBK852014 WLG852013:WLG852014 WVC852013:WVC852014 IQ917549:IQ917550 SM917549:SM917550 ACI917549:ACI917550 AME917549:AME917550 AWA917549:AWA917550 BFW917549:BFW917550 BPS917549:BPS917550 BZO917549:BZO917550 CJK917549:CJK917550 CTG917549:CTG917550 DDC917549:DDC917550 DMY917549:DMY917550 DWU917549:DWU917550 EGQ917549:EGQ917550 EQM917549:EQM917550 FAI917549:FAI917550 FKE917549:FKE917550 FUA917549:FUA917550 GDW917549:GDW917550 GNS917549:GNS917550 GXO917549:GXO917550 HHK917549:HHK917550 HRG917549:HRG917550 IBC917549:IBC917550 IKY917549:IKY917550 IUU917549:IUU917550 JEQ917549:JEQ917550 JOM917549:JOM917550 JYI917549:JYI917550 KIE917549:KIE917550 KSA917549:KSA917550 LBW917549:LBW917550 LLS917549:LLS917550 LVO917549:LVO917550 MFK917549:MFK917550 MPG917549:MPG917550 MZC917549:MZC917550 NIY917549:NIY917550 NSU917549:NSU917550 OCQ917549:OCQ917550 OMM917549:OMM917550 OWI917549:OWI917550 PGE917549:PGE917550 PQA917549:PQA917550 PZW917549:PZW917550 QJS917549:QJS917550 QTO917549:QTO917550 RDK917549:RDK917550 RNG917549:RNG917550 RXC917549:RXC917550 SGY917549:SGY917550 SQU917549:SQU917550 TAQ917549:TAQ917550 TKM917549:TKM917550 TUI917549:TUI917550 UEE917549:UEE917550 UOA917549:UOA917550 UXW917549:UXW917550 VHS917549:VHS917550 VRO917549:VRO917550 WBK917549:WBK917550 WLG917549:WLG917550 WVC917549:WVC917550 IQ983085:IQ983086 SM983085:SM983086 ACI983085:ACI983086 AME983085:AME983086 AWA983085:AWA983086 BFW983085:BFW983086 BPS983085:BPS983086 BZO983085:BZO983086 CJK983085:CJK983086 CTG983085:CTG983086 DDC983085:DDC983086 DMY983085:DMY983086 DWU983085:DWU983086 EGQ983085:EGQ983086 EQM983085:EQM983086 FAI983085:FAI983086 FKE983085:FKE983086 FUA983085:FUA983086 GDW983085:GDW983086 GNS983085:GNS983086 GXO983085:GXO983086 HHK983085:HHK983086 HRG983085:HRG983086 IBC983085:IBC983086 IKY983085:IKY983086 IUU983085:IUU983086 JEQ983085:JEQ983086 JOM983085:JOM983086 JYI983085:JYI983086 KIE983085:KIE983086 KSA983085:KSA983086 LBW983085:LBW983086 LLS983085:LLS983086 LVO983085:LVO983086 MFK983085:MFK983086 MPG983085:MPG983086 MZC983085:MZC983086 NIY983085:NIY983086 NSU983085:NSU983086 OCQ983085:OCQ983086 OMM983085:OMM983086 OWI983085:OWI983086 PGE983085:PGE983086 PQA983085:PQA983086 PZW983085:PZW983086 QJS983085:QJS983086 QTO983085:QTO983086 RDK983085:RDK983086 RNG983085:RNG983086 RXC983085:RXC983086 SGY983085:SGY983086 SQU983085:SQU983086 TAQ983085:TAQ983086 TKM983085:TKM983086 TUI983085:TUI983086 UEE983085:UEE983086 UOA983085:UOA983086 UXW983085:UXW983086 VHS983085:VHS983086 VRO983085:VRO983086 WBK983085:WBK983086 WLG983085:WLG983086 WVC983085:WVC983086 IL65563 SH65563 ACD65563 ALZ65563 AVV65563 BFR65563 BPN65563 BZJ65563 CJF65563 CTB65563 DCX65563 DMT65563 DWP65563 EGL65563 EQH65563 FAD65563 FJZ65563 FTV65563 GDR65563 GNN65563 GXJ65563 HHF65563 HRB65563 IAX65563 IKT65563 IUP65563 JEL65563 JOH65563 JYD65563 KHZ65563 KRV65563 LBR65563 LLN65563 LVJ65563 MFF65563 MPB65563 MYX65563 NIT65563 NSP65563 OCL65563 OMH65563 OWD65563 PFZ65563 PPV65563 PZR65563 QJN65563 QTJ65563 RDF65563 RNB65563 RWX65563 SGT65563 SQP65563 TAL65563 TKH65563 TUD65563 UDZ65563 UNV65563 UXR65563 VHN65563 VRJ65563 WBF65563 WLB65563 WUX65563 IL131099 SH131099 ACD131099 ALZ131099 AVV131099 BFR131099 BPN131099 BZJ131099 CJF131099 CTB131099 DCX131099 DMT131099 DWP131099 EGL131099 EQH131099 FAD131099 FJZ131099 FTV131099 GDR131099 GNN131099 GXJ131099 HHF131099 HRB131099 IAX131099 IKT131099 IUP131099 JEL131099 JOH131099 JYD131099 KHZ131099 KRV131099 LBR131099 LLN131099 LVJ131099 MFF131099 MPB131099 MYX131099 NIT131099 NSP131099 OCL131099 OMH131099 OWD131099 PFZ131099 PPV131099 PZR131099 QJN131099 QTJ131099 RDF131099 RNB131099 RWX131099 SGT131099 SQP131099 TAL131099 TKH131099 TUD131099 UDZ131099 UNV131099 UXR131099 VHN131099 VRJ131099 WBF131099 WLB131099 WUX131099 IL196635 SH196635 ACD196635 ALZ196635 AVV196635 BFR196635 BPN196635 BZJ196635 CJF196635 CTB196635 DCX196635 DMT196635 DWP196635 EGL196635 EQH196635 FAD196635 FJZ196635 FTV196635 GDR196635 GNN196635 GXJ196635 HHF196635 HRB196635 IAX196635 IKT196635 IUP196635 JEL196635 JOH196635 JYD196635 KHZ196635 KRV196635 LBR196635 LLN196635 LVJ196635 MFF196635 MPB196635 MYX196635 NIT196635 NSP196635 OCL196635 OMH196635 OWD196635 PFZ196635 PPV196635 PZR196635 QJN196635 QTJ196635 RDF196635 RNB196635 RWX196635 SGT196635 SQP196635 TAL196635 TKH196635 TUD196635 UDZ196635 UNV196635 UXR196635 VHN196635 VRJ196635 WBF196635 WLB196635 WUX196635 IL262171 SH262171 ACD262171 ALZ262171 AVV262171 BFR262171 BPN262171 BZJ262171 CJF262171 CTB262171 DCX262171 DMT262171 DWP262171 EGL262171 EQH262171 FAD262171 FJZ262171 FTV262171 GDR262171 GNN262171 GXJ262171 HHF262171 HRB262171 IAX262171 IKT262171 IUP262171 JEL262171 JOH262171 JYD262171 KHZ262171 KRV262171 LBR262171 LLN262171 LVJ262171 MFF262171 MPB262171 MYX262171 NIT262171 NSP262171 OCL262171 OMH262171 OWD262171 PFZ262171 PPV262171 PZR262171 QJN262171 QTJ262171 RDF262171 RNB262171 RWX262171 SGT262171 SQP262171 TAL262171 TKH262171 TUD262171 UDZ262171 UNV262171 UXR262171 VHN262171 VRJ262171 WBF262171 WLB262171 WUX262171 IL327707 SH327707 ACD327707 ALZ327707 AVV327707 BFR327707 BPN327707 BZJ327707 CJF327707 CTB327707 DCX327707 DMT327707 DWP327707 EGL327707 EQH327707 FAD327707 FJZ327707 FTV327707 GDR327707 GNN327707 GXJ327707 HHF327707 HRB327707 IAX327707 IKT327707 IUP327707 JEL327707 JOH327707 JYD327707 KHZ327707 KRV327707 LBR327707 LLN327707 LVJ327707 MFF327707 MPB327707 MYX327707 NIT327707 NSP327707 OCL327707 OMH327707 OWD327707 PFZ327707 PPV327707 PZR327707 QJN327707 QTJ327707 RDF327707 RNB327707 RWX327707 SGT327707 SQP327707 TAL327707 TKH327707 TUD327707 UDZ327707 UNV327707 UXR327707 VHN327707 VRJ327707 WBF327707 WLB327707 WUX327707 IL393243 SH393243 ACD393243 ALZ393243 AVV393243 BFR393243 BPN393243 BZJ393243 CJF393243 CTB393243 DCX393243 DMT393243 DWP393243 EGL393243 EQH393243 FAD393243 FJZ393243 FTV393243 GDR393243 GNN393243 GXJ393243 HHF393243 HRB393243 IAX393243 IKT393243 IUP393243 JEL393243 JOH393243 JYD393243 KHZ393243 KRV393243 LBR393243 LLN393243 LVJ393243 MFF393243 MPB393243 MYX393243 NIT393243 NSP393243 OCL393243 OMH393243 OWD393243 PFZ393243 PPV393243 PZR393243 QJN393243 QTJ393243 RDF393243 RNB393243 RWX393243 SGT393243 SQP393243 TAL393243 TKH393243 TUD393243 UDZ393243 UNV393243 UXR393243 VHN393243 VRJ393243 WBF393243 WLB393243 WUX393243 IL458779 SH458779 ACD458779 ALZ458779 AVV458779 BFR458779 BPN458779 BZJ458779 CJF458779 CTB458779 DCX458779 DMT458779 DWP458779 EGL458779 EQH458779 FAD458779 FJZ458779 FTV458779 GDR458779 GNN458779 GXJ458779 HHF458779 HRB458779 IAX458779 IKT458779 IUP458779 JEL458779 JOH458779 JYD458779 KHZ458779 KRV458779 LBR458779 LLN458779 LVJ458779 MFF458779 MPB458779 MYX458779 NIT458779 NSP458779 OCL458779 OMH458779 OWD458779 PFZ458779 PPV458779 PZR458779 QJN458779 QTJ458779 RDF458779 RNB458779 RWX458779 SGT458779 SQP458779 TAL458779 TKH458779 TUD458779 UDZ458779 UNV458779 UXR458779 VHN458779 VRJ458779 WBF458779 WLB458779 WUX458779 IL524315 SH524315 ACD524315 ALZ524315 AVV524315 BFR524315 BPN524315 BZJ524315 CJF524315 CTB524315 DCX524315 DMT524315 DWP524315 EGL524315 EQH524315 FAD524315 FJZ524315 FTV524315 GDR524315 GNN524315 GXJ524315 HHF524315 HRB524315 IAX524315 IKT524315 IUP524315 JEL524315 JOH524315 JYD524315 KHZ524315 KRV524315 LBR524315 LLN524315 LVJ524315 MFF524315 MPB524315 MYX524315 NIT524315 NSP524315 OCL524315 OMH524315 OWD524315 PFZ524315 PPV524315 PZR524315 QJN524315 QTJ524315 RDF524315 RNB524315 RWX524315 SGT524315 SQP524315 TAL524315 TKH524315 TUD524315 UDZ524315 UNV524315 UXR524315 VHN524315 VRJ524315 WBF524315 WLB524315 WUX524315 IL589851 SH589851 ACD589851 ALZ589851 AVV589851 BFR589851 BPN589851 BZJ589851 CJF589851 CTB589851 DCX589851 DMT589851 DWP589851 EGL589851 EQH589851 FAD589851 FJZ589851 FTV589851 GDR589851 GNN589851 GXJ589851 HHF589851 HRB589851 IAX589851 IKT589851 IUP589851 JEL589851 JOH589851 JYD589851 KHZ589851 KRV589851 LBR589851 LLN589851 LVJ589851 MFF589851 MPB589851 MYX589851 NIT589851 NSP589851 OCL589851 OMH589851 OWD589851 PFZ589851 PPV589851 PZR589851 QJN589851 QTJ589851 RDF589851 RNB589851 RWX589851 SGT589851 SQP589851 TAL589851 TKH589851 TUD589851 UDZ589851 UNV589851 UXR589851 VHN589851 VRJ589851 WBF589851 WLB589851 WUX589851 IL655387 SH655387 ACD655387 ALZ655387 AVV655387 BFR655387 BPN655387 BZJ655387 CJF655387 CTB655387 DCX655387 DMT655387 DWP655387 EGL655387 EQH655387 FAD655387 FJZ655387 FTV655387 GDR655387 GNN655387 GXJ655387 HHF655387 HRB655387 IAX655387 IKT655387 IUP655387 JEL655387 JOH655387 JYD655387 KHZ655387 KRV655387 LBR655387 LLN655387 LVJ655387 MFF655387 MPB655387 MYX655387 NIT655387 NSP655387 OCL655387 OMH655387 OWD655387 PFZ655387 PPV655387 PZR655387 QJN655387 QTJ655387 RDF655387 RNB655387 RWX655387 SGT655387 SQP655387 TAL655387 TKH655387 TUD655387 UDZ655387 UNV655387 UXR655387 VHN655387 VRJ655387 WBF655387 WLB655387 WUX655387 IL720923 SH720923 ACD720923 ALZ720923 AVV720923 BFR720923 BPN720923 BZJ720923 CJF720923 CTB720923 DCX720923 DMT720923 DWP720923 EGL720923 EQH720923 FAD720923 FJZ720923 FTV720923 GDR720923 GNN720923 GXJ720923 HHF720923 HRB720923 IAX720923 IKT720923 IUP720923 JEL720923 JOH720923 JYD720923 KHZ720923 KRV720923 LBR720923 LLN720923 LVJ720923 MFF720923 MPB720923 MYX720923 NIT720923 NSP720923 OCL720923 OMH720923 OWD720923 PFZ720923 PPV720923 PZR720923 QJN720923 QTJ720923 RDF720923 RNB720923 RWX720923 SGT720923 SQP720923 TAL720923 TKH720923 TUD720923 UDZ720923 UNV720923 UXR720923 VHN720923 VRJ720923 WBF720923 WLB720923 WUX720923 IL786459 SH786459 ACD786459 ALZ786459 AVV786459 BFR786459 BPN786459 BZJ786459 CJF786459 CTB786459 DCX786459 DMT786459 DWP786459 EGL786459 EQH786459 FAD786459 FJZ786459 FTV786459 GDR786459 GNN786459 GXJ786459 HHF786459 HRB786459 IAX786459 IKT786459 IUP786459 JEL786459 JOH786459 JYD786459 KHZ786459 KRV786459 LBR786459 LLN786459 LVJ786459 MFF786459 MPB786459 MYX786459 NIT786459 NSP786459 OCL786459 OMH786459 OWD786459 PFZ786459 PPV786459 PZR786459 QJN786459 QTJ786459 RDF786459 RNB786459 RWX786459 SGT786459 SQP786459 TAL786459 TKH786459 TUD786459 UDZ786459 UNV786459 UXR786459 VHN786459 VRJ786459 WBF786459 WLB786459 WUX786459 IL851995 SH851995 ACD851995 ALZ851995 AVV851995 BFR851995 BPN851995 BZJ851995 CJF851995 CTB851995 DCX851995 DMT851995 DWP851995 EGL851995 EQH851995 FAD851995 FJZ851995 FTV851995 GDR851995 GNN851995 GXJ851995 HHF851995 HRB851995 IAX851995 IKT851995 IUP851995 JEL851995 JOH851995 JYD851995 KHZ851995 KRV851995 LBR851995 LLN851995 LVJ851995 MFF851995 MPB851995 MYX851995 NIT851995 NSP851995 OCL851995 OMH851995 OWD851995 PFZ851995 PPV851995 PZR851995 QJN851995 QTJ851995 RDF851995 RNB851995 RWX851995 SGT851995 SQP851995 TAL851995 TKH851995 TUD851995 UDZ851995 UNV851995 UXR851995 VHN851995 VRJ851995 WBF851995 WLB851995 WUX851995 IL917531 SH917531 ACD917531 ALZ917531 AVV917531 BFR917531 BPN917531 BZJ917531 CJF917531 CTB917531 DCX917531 DMT917531 DWP917531 EGL917531 EQH917531 FAD917531 FJZ917531 FTV917531 GDR917531 GNN917531 GXJ917531 HHF917531 HRB917531 IAX917531 IKT917531 IUP917531 JEL917531 JOH917531 JYD917531 KHZ917531 KRV917531 LBR917531 LLN917531 LVJ917531 MFF917531 MPB917531 MYX917531 NIT917531 NSP917531 OCL917531 OMH917531 OWD917531 PFZ917531 PPV917531 PZR917531 QJN917531 QTJ917531 RDF917531 RNB917531 RWX917531 SGT917531 SQP917531 TAL917531 TKH917531 TUD917531 UDZ917531 UNV917531 UXR917531 VHN917531 VRJ917531 WBF917531 WLB917531 WUX917531 IL983067 SH983067 ACD983067 ALZ983067 AVV983067 BFR983067 BPN983067 BZJ983067 CJF983067 CTB983067 DCX983067 DMT983067 DWP983067 EGL983067 EQH983067 FAD983067 FJZ983067 FTV983067 GDR983067 GNN983067 GXJ983067 HHF983067 HRB983067 IAX983067 IKT983067 IUP983067 JEL983067 JOH983067 JYD983067 KHZ983067 KRV983067 LBR983067 LLN983067 LVJ983067 MFF983067 MPB983067 MYX983067 NIT983067 NSP983067 OCL983067 OMH983067 OWD983067 PFZ983067 PPV983067 PZR983067 QJN983067 QTJ983067 RDF983067 RNB983067 RWX983067 SGT983067 SQP983067 TAL983067 TKH983067 TUD983067 UDZ983067 UNV983067 UXR983067 VHN983067 VRJ983067 WBF983067 WLB983067 WUX983067 II65568 SE65568 ACA65568 ALW65568 AVS65568 BFO65568 BPK65568 BZG65568 CJC65568 CSY65568 DCU65568 DMQ65568 DWM65568 EGI65568 EQE65568 FAA65568 FJW65568 FTS65568 GDO65568 GNK65568 GXG65568 HHC65568 HQY65568 IAU65568 IKQ65568 IUM65568 JEI65568 JOE65568 JYA65568 KHW65568 KRS65568 LBO65568 LLK65568 LVG65568 MFC65568 MOY65568 MYU65568 NIQ65568 NSM65568 OCI65568 OME65568 OWA65568 PFW65568 PPS65568 PZO65568 QJK65568 QTG65568 RDC65568 RMY65568 RWU65568 SGQ65568 SQM65568 TAI65568 TKE65568 TUA65568 UDW65568 UNS65568 UXO65568 VHK65568 VRG65568 WBC65568 WKY65568 WUU65568 II131104 SE131104 ACA131104 ALW131104 AVS131104 BFO131104 BPK131104 BZG131104 CJC131104 CSY131104 DCU131104 DMQ131104 DWM131104 EGI131104 EQE131104 FAA131104 FJW131104 FTS131104 GDO131104 GNK131104 GXG131104 HHC131104 HQY131104 IAU131104 IKQ131104 IUM131104 JEI131104 JOE131104 JYA131104 KHW131104 KRS131104 LBO131104 LLK131104 LVG131104 MFC131104 MOY131104 MYU131104 NIQ131104 NSM131104 OCI131104 OME131104 OWA131104 PFW131104 PPS131104 PZO131104 QJK131104 QTG131104 RDC131104 RMY131104 RWU131104 SGQ131104 SQM131104 TAI131104 TKE131104 TUA131104 UDW131104 UNS131104 UXO131104 VHK131104 VRG131104 WBC131104 WKY131104 WUU131104 II196640 SE196640 ACA196640 ALW196640 AVS196640 BFO196640 BPK196640 BZG196640 CJC196640 CSY196640 DCU196640 DMQ196640 DWM196640 EGI196640 EQE196640 FAA196640 FJW196640 FTS196640 GDO196640 GNK196640 GXG196640 HHC196640 HQY196640 IAU196640 IKQ196640 IUM196640 JEI196640 JOE196640 JYA196640 KHW196640 KRS196640 LBO196640 LLK196640 LVG196640 MFC196640 MOY196640 MYU196640 NIQ196640 NSM196640 OCI196640 OME196640 OWA196640 PFW196640 PPS196640 PZO196640 QJK196640 QTG196640 RDC196640 RMY196640 RWU196640 SGQ196640 SQM196640 TAI196640 TKE196640 TUA196640 UDW196640 UNS196640 UXO196640 VHK196640 VRG196640 WBC196640 WKY196640 WUU196640 II262176 SE262176 ACA262176 ALW262176 AVS262176 BFO262176 BPK262176 BZG262176 CJC262176 CSY262176 DCU262176 DMQ262176 DWM262176 EGI262176 EQE262176 FAA262176 FJW262176 FTS262176 GDO262176 GNK262176 GXG262176 HHC262176 HQY262176 IAU262176 IKQ262176 IUM262176 JEI262176 JOE262176 JYA262176 KHW262176 KRS262176 LBO262176 LLK262176 LVG262176 MFC262176 MOY262176 MYU262176 NIQ262176 NSM262176 OCI262176 OME262176 OWA262176 PFW262176 PPS262176 PZO262176 QJK262176 QTG262176 RDC262176 RMY262176 RWU262176 SGQ262176 SQM262176 TAI262176 TKE262176 TUA262176 UDW262176 UNS262176 UXO262176 VHK262176 VRG262176 WBC262176 WKY262176 WUU262176 II327712 SE327712 ACA327712 ALW327712 AVS327712 BFO327712 BPK327712 BZG327712 CJC327712 CSY327712 DCU327712 DMQ327712 DWM327712 EGI327712 EQE327712 FAA327712 FJW327712 FTS327712 GDO327712 GNK327712 GXG327712 HHC327712 HQY327712 IAU327712 IKQ327712 IUM327712 JEI327712 JOE327712 JYA327712 KHW327712 KRS327712 LBO327712 LLK327712 LVG327712 MFC327712 MOY327712 MYU327712 NIQ327712 NSM327712 OCI327712 OME327712 OWA327712 PFW327712 PPS327712 PZO327712 QJK327712 QTG327712 RDC327712 RMY327712 RWU327712 SGQ327712 SQM327712 TAI327712 TKE327712 TUA327712 UDW327712 UNS327712 UXO327712 VHK327712 VRG327712 WBC327712 WKY327712 WUU327712 II393248 SE393248 ACA393248 ALW393248 AVS393248 BFO393248 BPK393248 BZG393248 CJC393248 CSY393248 DCU393248 DMQ393248 DWM393248 EGI393248 EQE393248 FAA393248 FJW393248 FTS393248 GDO393248 GNK393248 GXG393248 HHC393248 HQY393248 IAU393248 IKQ393248 IUM393248 JEI393248 JOE393248 JYA393248 KHW393248 KRS393248 LBO393248 LLK393248 LVG393248 MFC393248 MOY393248 MYU393248 NIQ393248 NSM393248 OCI393248 OME393248 OWA393248 PFW393248 PPS393248 PZO393248 QJK393248 QTG393248 RDC393248 RMY393248 RWU393248 SGQ393248 SQM393248 TAI393248 TKE393248 TUA393248 UDW393248 UNS393248 UXO393248 VHK393248 VRG393248 WBC393248 WKY393248 WUU393248 II458784 SE458784 ACA458784 ALW458784 AVS458784 BFO458784 BPK458784 BZG458784 CJC458784 CSY458784 DCU458784 DMQ458784 DWM458784 EGI458784 EQE458784 FAA458784 FJW458784 FTS458784 GDO458784 GNK458784 GXG458784 HHC458784 HQY458784 IAU458784 IKQ458784 IUM458784 JEI458784 JOE458784 JYA458784 KHW458784 KRS458784 LBO458784 LLK458784 LVG458784 MFC458784 MOY458784 MYU458784 NIQ458784 NSM458784 OCI458784 OME458784 OWA458784 PFW458784 PPS458784 PZO458784 QJK458784 QTG458784 RDC458784 RMY458784 RWU458784 SGQ458784 SQM458784 TAI458784 TKE458784 TUA458784 UDW458784 UNS458784 UXO458784 VHK458784 VRG458784 WBC458784 WKY458784 WUU458784 II524320 SE524320 ACA524320 ALW524320 AVS524320 BFO524320 BPK524320 BZG524320 CJC524320 CSY524320 DCU524320 DMQ524320 DWM524320 EGI524320 EQE524320 FAA524320 FJW524320 FTS524320 GDO524320 GNK524320 GXG524320 HHC524320 HQY524320 IAU524320 IKQ524320 IUM524320 JEI524320 JOE524320 JYA524320 KHW524320 KRS524320 LBO524320 LLK524320 LVG524320 MFC524320 MOY524320 MYU524320 NIQ524320 NSM524320 OCI524320 OME524320 OWA524320 PFW524320 PPS524320 PZO524320 QJK524320 QTG524320 RDC524320 RMY524320 RWU524320 SGQ524320 SQM524320 TAI524320 TKE524320 TUA524320 UDW524320 UNS524320 UXO524320 VHK524320 VRG524320 WBC524320 WKY524320 WUU524320 II589856 SE589856 ACA589856 ALW589856 AVS589856 BFO589856 BPK589856 BZG589856 CJC589856 CSY589856 DCU589856 DMQ589856 DWM589856 EGI589856 EQE589856 FAA589856 FJW589856 FTS589856 GDO589856 GNK589856 GXG589856 HHC589856 HQY589856 IAU589856 IKQ589856 IUM589856 JEI589856 JOE589856 JYA589856 KHW589856 KRS589856 LBO589856 LLK589856 LVG589856 MFC589856 MOY589856 MYU589856 NIQ589856 NSM589856 OCI589856 OME589856 OWA589856 PFW589856 PPS589856 PZO589856 QJK589856 QTG589856 RDC589856 RMY589856 RWU589856 SGQ589856 SQM589856 TAI589856 TKE589856 TUA589856 UDW589856 UNS589856 UXO589856 VHK589856 VRG589856 WBC589856 WKY589856 WUU589856 II655392 SE655392 ACA655392 ALW655392 AVS655392 BFO655392 BPK655392 BZG655392 CJC655392 CSY655392 DCU655392 DMQ655392 DWM655392 EGI655392 EQE655392 FAA655392 FJW655392 FTS655392 GDO655392 GNK655392 GXG655392 HHC655392 HQY655392 IAU655392 IKQ655392 IUM655392 JEI655392 JOE655392 JYA655392 KHW655392 KRS655392 LBO655392 LLK655392 LVG655392 MFC655392 MOY655392 MYU655392 NIQ655392 NSM655392 OCI655392 OME655392 OWA655392 PFW655392 PPS655392 PZO655392 QJK655392 QTG655392 RDC655392 RMY655392 RWU655392 SGQ655392 SQM655392 TAI655392 TKE655392 TUA655392 UDW655392 UNS655392 UXO655392 VHK655392 VRG655392 WBC655392 WKY655392 WUU655392 II720928 SE720928 ACA720928 ALW720928 AVS720928 BFO720928 BPK720928 BZG720928 CJC720928 CSY720928 DCU720928 DMQ720928 DWM720928 EGI720928 EQE720928 FAA720928 FJW720928 FTS720928 GDO720928 GNK720928 GXG720928 HHC720928 HQY720928 IAU720928 IKQ720928 IUM720928 JEI720928 JOE720928 JYA720928 KHW720928 KRS720928 LBO720928 LLK720928 LVG720928 MFC720928 MOY720928 MYU720928 NIQ720928 NSM720928 OCI720928 OME720928 OWA720928 PFW720928 PPS720928 PZO720928 QJK720928 QTG720928 RDC720928 RMY720928 RWU720928 SGQ720928 SQM720928 TAI720928 TKE720928 TUA720928 UDW720928 UNS720928 UXO720928 VHK720928 VRG720928 WBC720928 WKY720928 WUU720928 II786464 SE786464 ACA786464 ALW786464 AVS786464 BFO786464 BPK786464 BZG786464 CJC786464 CSY786464 DCU786464 DMQ786464 DWM786464 EGI786464 EQE786464 FAA786464 FJW786464 FTS786464 GDO786464 GNK786464 GXG786464 HHC786464 HQY786464 IAU786464 IKQ786464 IUM786464 JEI786464 JOE786464 JYA786464 KHW786464 KRS786464 LBO786464 LLK786464 LVG786464 MFC786464 MOY786464 MYU786464 NIQ786464 NSM786464 OCI786464 OME786464 OWA786464 PFW786464 PPS786464 PZO786464 QJK786464 QTG786464 RDC786464 RMY786464 RWU786464 SGQ786464 SQM786464 TAI786464 TKE786464 TUA786464 UDW786464 UNS786464 UXO786464 VHK786464 VRG786464 WBC786464 WKY786464 WUU786464 II852000 SE852000 ACA852000 ALW852000 AVS852000 BFO852000 BPK852000 BZG852000 CJC852000 CSY852000 DCU852000 DMQ852000 DWM852000 EGI852000 EQE852000 FAA852000 FJW852000 FTS852000 GDO852000 GNK852000 GXG852000 HHC852000 HQY852000 IAU852000 IKQ852000 IUM852000 JEI852000 JOE852000 JYA852000 KHW852000 KRS852000 LBO852000 LLK852000 LVG852000 MFC852000 MOY852000 MYU852000 NIQ852000 NSM852000 OCI852000 OME852000 OWA852000 PFW852000 PPS852000 PZO852000 QJK852000 QTG852000 RDC852000 RMY852000 RWU852000 SGQ852000 SQM852000 TAI852000 TKE852000 TUA852000 UDW852000 UNS852000 UXO852000 VHK852000 VRG852000 WBC852000 WKY852000 WUU852000 II917536 SE917536 ACA917536 ALW917536 AVS917536 BFO917536 BPK917536 BZG917536 CJC917536 CSY917536 DCU917536 DMQ917536 DWM917536 EGI917536 EQE917536 FAA917536 FJW917536 FTS917536 GDO917536 GNK917536 GXG917536 HHC917536 HQY917536 IAU917536 IKQ917536 IUM917536 JEI917536 JOE917536 JYA917536 KHW917536 KRS917536 LBO917536 LLK917536 LVG917536 MFC917536 MOY917536 MYU917536 NIQ917536 NSM917536 OCI917536 OME917536 OWA917536 PFW917536 PPS917536 PZO917536 QJK917536 QTG917536 RDC917536 RMY917536 RWU917536 SGQ917536 SQM917536 TAI917536 TKE917536 TUA917536 UDW917536 UNS917536 UXO917536 VHK917536 VRG917536 WBC917536 WKY917536 WUU917536 II983072 SE983072 ACA983072 ALW983072 AVS983072 BFO983072 BPK983072 BZG983072 CJC983072 CSY983072 DCU983072 DMQ983072 DWM983072 EGI983072 EQE983072 FAA983072 FJW983072 FTS983072 GDO983072 GNK983072 GXG983072 HHC983072 HQY983072 IAU983072 IKQ983072 IUM983072 JEI983072 JOE983072 JYA983072 KHW983072 KRS983072 LBO983072 LLK983072 LVG983072 MFC983072 MOY983072 MYU983072 NIQ983072 NSM983072 OCI983072 OME983072 OWA983072 PFW983072 PPS983072 PZO983072 QJK983072 QTG983072 RDC983072 RMY983072 RWU983072 SGQ983072 SQM983072 TAI983072 TKE983072 TUA983072 UDW983072 UNS983072 UXO983072 VHK983072 VRG983072 WBC983072 WKY983072 WUU983072 IL65557 SH65557 ACD65557 ALZ65557 AVV65557 BFR65557 BPN65557 BZJ65557 CJF65557 CTB65557 DCX65557 DMT65557 DWP65557 EGL65557 EQH65557 FAD65557 FJZ65557 FTV65557 GDR65557 GNN65557 GXJ65557 HHF65557 HRB65557 IAX65557 IKT65557 IUP65557 JEL65557 JOH65557 JYD65557 KHZ65557 KRV65557 LBR65557 LLN65557 LVJ65557 MFF65557 MPB65557 MYX65557 NIT65557 NSP65557 OCL65557 OMH65557 OWD65557 PFZ65557 PPV65557 PZR65557 QJN65557 QTJ65557 RDF65557 RNB65557 RWX65557 SGT65557 SQP65557 TAL65557 TKH65557 TUD65557 UDZ65557 UNV65557 UXR65557 VHN65557 VRJ65557 WBF65557 WLB65557 WUX65557 IL131093 SH131093 ACD131093 ALZ131093 AVV131093 BFR131093 BPN131093 BZJ131093 CJF131093 CTB131093 DCX131093 DMT131093 DWP131093 EGL131093 EQH131093 FAD131093 FJZ131093 FTV131093 GDR131093 GNN131093 GXJ131093 HHF131093 HRB131093 IAX131093 IKT131093 IUP131093 JEL131093 JOH131093 JYD131093 KHZ131093 KRV131093 LBR131093 LLN131093 LVJ131093 MFF131093 MPB131093 MYX131093 NIT131093 NSP131093 OCL131093 OMH131093 OWD131093 PFZ131093 PPV131093 PZR131093 QJN131093 QTJ131093 RDF131093 RNB131093 RWX131093 SGT131093 SQP131093 TAL131093 TKH131093 TUD131093 UDZ131093 UNV131093 UXR131093 VHN131093 VRJ131093 WBF131093 WLB131093 WUX131093 IL196629 SH196629 ACD196629 ALZ196629 AVV196629 BFR196629 BPN196629 BZJ196629 CJF196629 CTB196629 DCX196629 DMT196629 DWP196629 EGL196629 EQH196629 FAD196629 FJZ196629 FTV196629 GDR196629 GNN196629 GXJ196629 HHF196629 HRB196629 IAX196629 IKT196629 IUP196629 JEL196629 JOH196629 JYD196629 KHZ196629 KRV196629 LBR196629 LLN196629 LVJ196629 MFF196629 MPB196629 MYX196629 NIT196629 NSP196629 OCL196629 OMH196629 OWD196629 PFZ196629 PPV196629 PZR196629 QJN196629 QTJ196629 RDF196629 RNB196629 RWX196629 SGT196629 SQP196629 TAL196629 TKH196629 TUD196629 UDZ196629 UNV196629 UXR196629 VHN196629 VRJ196629 WBF196629 WLB196629 WUX196629 IL262165 SH262165 ACD262165 ALZ262165 AVV262165 BFR262165 BPN262165 BZJ262165 CJF262165 CTB262165 DCX262165 DMT262165 DWP262165 EGL262165 EQH262165 FAD262165 FJZ262165 FTV262165 GDR262165 GNN262165 GXJ262165 HHF262165 HRB262165 IAX262165 IKT262165 IUP262165 JEL262165 JOH262165 JYD262165 KHZ262165 KRV262165 LBR262165 LLN262165 LVJ262165 MFF262165 MPB262165 MYX262165 NIT262165 NSP262165 OCL262165 OMH262165 OWD262165 PFZ262165 PPV262165 PZR262165 QJN262165 QTJ262165 RDF262165 RNB262165 RWX262165 SGT262165 SQP262165 TAL262165 TKH262165 TUD262165 UDZ262165 UNV262165 UXR262165 VHN262165 VRJ262165 WBF262165 WLB262165 WUX262165 IL327701 SH327701 ACD327701 ALZ327701 AVV327701 BFR327701 BPN327701 BZJ327701 CJF327701 CTB327701 DCX327701 DMT327701 DWP327701 EGL327701 EQH327701 FAD327701 FJZ327701 FTV327701 GDR327701 GNN327701 GXJ327701 HHF327701 HRB327701 IAX327701 IKT327701 IUP327701 JEL327701 JOH327701 JYD327701 KHZ327701 KRV327701 LBR327701 LLN327701 LVJ327701 MFF327701 MPB327701 MYX327701 NIT327701 NSP327701 OCL327701 OMH327701 OWD327701 PFZ327701 PPV327701 PZR327701 QJN327701 QTJ327701 RDF327701 RNB327701 RWX327701 SGT327701 SQP327701 TAL327701 TKH327701 TUD327701 UDZ327701 UNV327701 UXR327701 VHN327701 VRJ327701 WBF327701 WLB327701 WUX327701 IL393237 SH393237 ACD393237 ALZ393237 AVV393237 BFR393237 BPN393237 BZJ393237 CJF393237 CTB393237 DCX393237 DMT393237 DWP393237 EGL393237 EQH393237 FAD393237 FJZ393237 FTV393237 GDR393237 GNN393237 GXJ393237 HHF393237 HRB393237 IAX393237 IKT393237 IUP393237 JEL393237 JOH393237 JYD393237 KHZ393237 KRV393237 LBR393237 LLN393237 LVJ393237 MFF393237 MPB393237 MYX393237 NIT393237 NSP393237 OCL393237 OMH393237 OWD393237 PFZ393237 PPV393237 PZR393237 QJN393237 QTJ393237 RDF393237 RNB393237 RWX393237 SGT393237 SQP393237 TAL393237 TKH393237 TUD393237 UDZ393237 UNV393237 UXR393237 VHN393237 VRJ393237 WBF393237 WLB393237 WUX393237 IL458773 SH458773 ACD458773 ALZ458773 AVV458773 BFR458773 BPN458773 BZJ458773 CJF458773 CTB458773 DCX458773 DMT458773 DWP458773 EGL458773 EQH458773 FAD458773 FJZ458773 FTV458773 GDR458773 GNN458773 GXJ458773 HHF458773 HRB458773 IAX458773 IKT458773 IUP458773 JEL458773 JOH458773 JYD458773 KHZ458773 KRV458773 LBR458773 LLN458773 LVJ458773 MFF458773 MPB458773 MYX458773 NIT458773 NSP458773 OCL458773 OMH458773 OWD458773 PFZ458773 PPV458773 PZR458773 QJN458773 QTJ458773 RDF458773 RNB458773 RWX458773 SGT458773 SQP458773 TAL458773 TKH458773 TUD458773 UDZ458773 UNV458773 UXR458773 VHN458773 VRJ458773 WBF458773 WLB458773 WUX458773 IL524309 SH524309 ACD524309 ALZ524309 AVV524309 BFR524309 BPN524309 BZJ524309 CJF524309 CTB524309 DCX524309 DMT524309 DWP524309 EGL524309 EQH524309 FAD524309 FJZ524309 FTV524309 GDR524309 GNN524309 GXJ524309 HHF524309 HRB524309 IAX524309 IKT524309 IUP524309 JEL524309 JOH524309 JYD524309 KHZ524309 KRV524309 LBR524309 LLN524309 LVJ524309 MFF524309 MPB524309 MYX524309 NIT524309 NSP524309 OCL524309 OMH524309 OWD524309 PFZ524309 PPV524309 PZR524309 QJN524309 QTJ524309 RDF524309 RNB524309 RWX524309 SGT524309 SQP524309 TAL524309 TKH524309 TUD524309 UDZ524309 UNV524309 UXR524309 VHN524309 VRJ524309 WBF524309 WLB524309 WUX524309 IL589845 SH589845 ACD589845 ALZ589845 AVV589845 BFR589845 BPN589845 BZJ589845 CJF589845 CTB589845 DCX589845 DMT589845 DWP589845 EGL589845 EQH589845 FAD589845 FJZ589845 FTV589845 GDR589845 GNN589845 GXJ589845 HHF589845 HRB589845 IAX589845 IKT589845 IUP589845 JEL589845 JOH589845 JYD589845 KHZ589845 KRV589845 LBR589845 LLN589845 LVJ589845 MFF589845 MPB589845 MYX589845 NIT589845 NSP589845 OCL589845 OMH589845 OWD589845 PFZ589845 PPV589845 PZR589845 QJN589845 QTJ589845 RDF589845 RNB589845 RWX589845 SGT589845 SQP589845 TAL589845 TKH589845 TUD589845 UDZ589845 UNV589845 UXR589845 VHN589845 VRJ589845 WBF589845 WLB589845 WUX589845 IL655381 SH655381 ACD655381 ALZ655381 AVV655381 BFR655381 BPN655381 BZJ655381 CJF655381 CTB655381 DCX655381 DMT655381 DWP655381 EGL655381 EQH655381 FAD655381 FJZ655381 FTV655381 GDR655381 GNN655381 GXJ655381 HHF655381 HRB655381 IAX655381 IKT655381 IUP655381 JEL655381 JOH655381 JYD655381 KHZ655381 KRV655381 LBR655381 LLN655381 LVJ655381 MFF655381 MPB655381 MYX655381 NIT655381 NSP655381 OCL655381 OMH655381 OWD655381 PFZ655381 PPV655381 PZR655381 QJN655381 QTJ655381 RDF655381 RNB655381 RWX655381 SGT655381 SQP655381 TAL655381 TKH655381 TUD655381 UDZ655381 UNV655381 UXR655381 VHN655381 VRJ655381 WBF655381 WLB655381 WUX655381 IL720917 SH720917 ACD720917 ALZ720917 AVV720917 BFR720917 BPN720917 BZJ720917 CJF720917 CTB720917 DCX720917 DMT720917 DWP720917 EGL720917 EQH720917 FAD720917 FJZ720917 FTV720917 GDR720917 GNN720917 GXJ720917 HHF720917 HRB720917 IAX720917 IKT720917 IUP720917 JEL720917 JOH720917 JYD720917 KHZ720917 KRV720917 LBR720917 LLN720917 LVJ720917 MFF720917 MPB720917 MYX720917 NIT720917 NSP720917 OCL720917 OMH720917 OWD720917 PFZ720917 PPV720917 PZR720917 QJN720917 QTJ720917 RDF720917 RNB720917 RWX720917 SGT720917 SQP720917 TAL720917 TKH720917 TUD720917 UDZ720917 UNV720917 UXR720917 VHN720917 VRJ720917 WBF720917 WLB720917 WUX720917 IL786453 SH786453 ACD786453 ALZ786453 AVV786453 BFR786453 BPN786453 BZJ786453 CJF786453 CTB786453 DCX786453 DMT786453 DWP786453 EGL786453 EQH786453 FAD786453 FJZ786453 FTV786453 GDR786453 GNN786453 GXJ786453 HHF786453 HRB786453 IAX786453 IKT786453 IUP786453 JEL786453 JOH786453 JYD786453 KHZ786453 KRV786453 LBR786453 LLN786453 LVJ786453 MFF786453 MPB786453 MYX786453 NIT786453 NSP786453 OCL786453 OMH786453 OWD786453 PFZ786453 PPV786453 PZR786453 QJN786453 QTJ786453 RDF786453 RNB786453 RWX786453 SGT786453 SQP786453 TAL786453 TKH786453 TUD786453 UDZ786453 UNV786453 UXR786453 VHN786453 VRJ786453 WBF786453 WLB786453 WUX786453 IL851989 SH851989 ACD851989 ALZ851989 AVV851989 BFR851989 BPN851989 BZJ851989 CJF851989 CTB851989 DCX851989 DMT851989 DWP851989 EGL851989 EQH851989 FAD851989 FJZ851989 FTV851989 GDR851989 GNN851989 GXJ851989 HHF851989 HRB851989 IAX851989 IKT851989 IUP851989 JEL851989 JOH851989 JYD851989 KHZ851989 KRV851989 LBR851989 LLN851989 LVJ851989 MFF851989 MPB851989 MYX851989 NIT851989 NSP851989 OCL851989 OMH851989 OWD851989 PFZ851989 PPV851989 PZR851989 QJN851989 QTJ851989 RDF851989 RNB851989 RWX851989 SGT851989 SQP851989 TAL851989 TKH851989 TUD851989 UDZ851989 UNV851989 UXR851989 VHN851989 VRJ851989 WBF851989 WLB851989 WUX851989 IL917525 SH917525 ACD917525 ALZ917525 AVV917525 BFR917525 BPN917525 BZJ917525 CJF917525 CTB917525 DCX917525 DMT917525 DWP917525 EGL917525 EQH917525 FAD917525 FJZ917525 FTV917525 GDR917525 GNN917525 GXJ917525 HHF917525 HRB917525 IAX917525 IKT917525 IUP917525 JEL917525 JOH917525 JYD917525 KHZ917525 KRV917525 LBR917525 LLN917525 LVJ917525 MFF917525 MPB917525 MYX917525 NIT917525 NSP917525 OCL917525 OMH917525 OWD917525 PFZ917525 PPV917525 PZR917525 QJN917525 QTJ917525 RDF917525 RNB917525 RWX917525 SGT917525 SQP917525 TAL917525 TKH917525 TUD917525 UDZ917525 UNV917525 UXR917525 VHN917525 VRJ917525 WBF917525 WLB917525 WUX917525 IL983061 SH983061 ACD983061 ALZ983061 AVV983061 BFR983061 BPN983061 BZJ983061 CJF983061 CTB983061 DCX983061 DMT983061 DWP983061 EGL983061 EQH983061 FAD983061 FJZ983061 FTV983061 GDR983061 GNN983061 GXJ983061 HHF983061 HRB983061 IAX983061 IKT983061 IUP983061 JEL983061 JOH983061 JYD983061 KHZ983061 KRV983061 LBR983061 LLN983061 LVJ983061 MFF983061 MPB983061 MYX983061 NIT983061 NSP983061 OCL983061 OMH983061 OWD983061 PFZ983061 PPV983061 PZR983061 QJN983061 QTJ983061 RDF983061 RNB983061 RWX983061 SGT983061 SQP983061 TAL983061 TKH983061 TUD983061 UDZ983061 UNV983061 UXR983061 VHN983061 VRJ983061 WBF983061 WLB983061 WUX983061 IL65585:IN65585 SH65585:SJ65585 ACD65585:ACF65585 ALZ65585:AMB65585 AVV65585:AVX65585 BFR65585:BFT65585 BPN65585:BPP65585 BZJ65585:BZL65585 CJF65585:CJH65585 CTB65585:CTD65585 DCX65585:DCZ65585 DMT65585:DMV65585 DWP65585:DWR65585 EGL65585:EGN65585 EQH65585:EQJ65585 FAD65585:FAF65585 FJZ65585:FKB65585 FTV65585:FTX65585 GDR65585:GDT65585 GNN65585:GNP65585 GXJ65585:GXL65585 HHF65585:HHH65585 HRB65585:HRD65585 IAX65585:IAZ65585 IKT65585:IKV65585 IUP65585:IUR65585 JEL65585:JEN65585 JOH65585:JOJ65585 JYD65585:JYF65585 KHZ65585:KIB65585 KRV65585:KRX65585 LBR65585:LBT65585 LLN65585:LLP65585 LVJ65585:LVL65585 MFF65585:MFH65585 MPB65585:MPD65585 MYX65585:MYZ65585 NIT65585:NIV65585 NSP65585:NSR65585 OCL65585:OCN65585 OMH65585:OMJ65585 OWD65585:OWF65585 PFZ65585:PGB65585 PPV65585:PPX65585 PZR65585:PZT65585 QJN65585:QJP65585 QTJ65585:QTL65585 RDF65585:RDH65585 RNB65585:RND65585 RWX65585:RWZ65585 SGT65585:SGV65585 SQP65585:SQR65585 TAL65585:TAN65585 TKH65585:TKJ65585 TUD65585:TUF65585 UDZ65585:UEB65585 UNV65585:UNX65585 UXR65585:UXT65585 VHN65585:VHP65585 VRJ65585:VRL65585 WBF65585:WBH65585 WLB65585:WLD65585 WUX65585:WUZ65585 IL131121:IN131121 SH131121:SJ131121 ACD131121:ACF131121 ALZ131121:AMB131121 AVV131121:AVX131121 BFR131121:BFT131121 BPN131121:BPP131121 BZJ131121:BZL131121 CJF131121:CJH131121 CTB131121:CTD131121 DCX131121:DCZ131121 DMT131121:DMV131121 DWP131121:DWR131121 EGL131121:EGN131121 EQH131121:EQJ131121 FAD131121:FAF131121 FJZ131121:FKB131121 FTV131121:FTX131121 GDR131121:GDT131121 GNN131121:GNP131121 GXJ131121:GXL131121 HHF131121:HHH131121 HRB131121:HRD131121 IAX131121:IAZ131121 IKT131121:IKV131121 IUP131121:IUR131121 JEL131121:JEN131121 JOH131121:JOJ131121 JYD131121:JYF131121 KHZ131121:KIB131121 KRV131121:KRX131121 LBR131121:LBT131121 LLN131121:LLP131121 LVJ131121:LVL131121 MFF131121:MFH131121 MPB131121:MPD131121 MYX131121:MYZ131121 NIT131121:NIV131121 NSP131121:NSR131121 OCL131121:OCN131121 OMH131121:OMJ131121 OWD131121:OWF131121 PFZ131121:PGB131121 PPV131121:PPX131121 PZR131121:PZT131121 QJN131121:QJP131121 QTJ131121:QTL131121 RDF131121:RDH131121 RNB131121:RND131121 RWX131121:RWZ131121 SGT131121:SGV131121 SQP131121:SQR131121 TAL131121:TAN131121 TKH131121:TKJ131121 TUD131121:TUF131121 UDZ131121:UEB131121 UNV131121:UNX131121 UXR131121:UXT131121 VHN131121:VHP131121 VRJ131121:VRL131121 WBF131121:WBH131121 WLB131121:WLD131121 WUX131121:WUZ131121 IL196657:IN196657 SH196657:SJ196657 ACD196657:ACF196657 ALZ196657:AMB196657 AVV196657:AVX196657 BFR196657:BFT196657 BPN196657:BPP196657 BZJ196657:BZL196657 CJF196657:CJH196657 CTB196657:CTD196657 DCX196657:DCZ196657 DMT196657:DMV196657 DWP196657:DWR196657 EGL196657:EGN196657 EQH196657:EQJ196657 FAD196657:FAF196657 FJZ196657:FKB196657 FTV196657:FTX196657 GDR196657:GDT196657 GNN196657:GNP196657 GXJ196657:GXL196657 HHF196657:HHH196657 HRB196657:HRD196657 IAX196657:IAZ196657 IKT196657:IKV196657 IUP196657:IUR196657 JEL196657:JEN196657 JOH196657:JOJ196657 JYD196657:JYF196657 KHZ196657:KIB196657 KRV196657:KRX196657 LBR196657:LBT196657 LLN196657:LLP196657 LVJ196657:LVL196657 MFF196657:MFH196657 MPB196657:MPD196657 MYX196657:MYZ196657 NIT196657:NIV196657 NSP196657:NSR196657 OCL196657:OCN196657 OMH196657:OMJ196657 OWD196657:OWF196657 PFZ196657:PGB196657 PPV196657:PPX196657 PZR196657:PZT196657 QJN196657:QJP196657 QTJ196657:QTL196657 RDF196657:RDH196657 RNB196657:RND196657 RWX196657:RWZ196657 SGT196657:SGV196657 SQP196657:SQR196657 TAL196657:TAN196657 TKH196657:TKJ196657 TUD196657:TUF196657 UDZ196657:UEB196657 UNV196657:UNX196657 UXR196657:UXT196657 VHN196657:VHP196657 VRJ196657:VRL196657 WBF196657:WBH196657 WLB196657:WLD196657 WUX196657:WUZ196657 IL262193:IN262193 SH262193:SJ262193 ACD262193:ACF262193 ALZ262193:AMB262193 AVV262193:AVX262193 BFR262193:BFT262193 BPN262193:BPP262193 BZJ262193:BZL262193 CJF262193:CJH262193 CTB262193:CTD262193 DCX262193:DCZ262193 DMT262193:DMV262193 DWP262193:DWR262193 EGL262193:EGN262193 EQH262193:EQJ262193 FAD262193:FAF262193 FJZ262193:FKB262193 FTV262193:FTX262193 GDR262193:GDT262193 GNN262193:GNP262193 GXJ262193:GXL262193 HHF262193:HHH262193 HRB262193:HRD262193 IAX262193:IAZ262193 IKT262193:IKV262193 IUP262193:IUR262193 JEL262193:JEN262193 JOH262193:JOJ262193 JYD262193:JYF262193 KHZ262193:KIB262193 KRV262193:KRX262193 LBR262193:LBT262193 LLN262193:LLP262193 LVJ262193:LVL262193 MFF262193:MFH262193 MPB262193:MPD262193 MYX262193:MYZ262193 NIT262193:NIV262193 NSP262193:NSR262193 OCL262193:OCN262193 OMH262193:OMJ262193 OWD262193:OWF262193 PFZ262193:PGB262193 PPV262193:PPX262193 PZR262193:PZT262193 QJN262193:QJP262193 QTJ262193:QTL262193 RDF262193:RDH262193 RNB262193:RND262193 RWX262193:RWZ262193 SGT262193:SGV262193 SQP262193:SQR262193 TAL262193:TAN262193 TKH262193:TKJ262193 TUD262193:TUF262193 UDZ262193:UEB262193 UNV262193:UNX262193 UXR262193:UXT262193 VHN262193:VHP262193 VRJ262193:VRL262193 WBF262193:WBH262193 WLB262193:WLD262193 WUX262193:WUZ262193 IL327729:IN327729 SH327729:SJ327729 ACD327729:ACF327729 ALZ327729:AMB327729 AVV327729:AVX327729 BFR327729:BFT327729 BPN327729:BPP327729 BZJ327729:BZL327729 CJF327729:CJH327729 CTB327729:CTD327729 DCX327729:DCZ327729 DMT327729:DMV327729 DWP327729:DWR327729 EGL327729:EGN327729 EQH327729:EQJ327729 FAD327729:FAF327729 FJZ327729:FKB327729 FTV327729:FTX327729 GDR327729:GDT327729 GNN327729:GNP327729 GXJ327729:GXL327729 HHF327729:HHH327729 HRB327729:HRD327729 IAX327729:IAZ327729 IKT327729:IKV327729 IUP327729:IUR327729 JEL327729:JEN327729 JOH327729:JOJ327729 JYD327729:JYF327729 KHZ327729:KIB327729 KRV327729:KRX327729 LBR327729:LBT327729 LLN327729:LLP327729 LVJ327729:LVL327729 MFF327729:MFH327729 MPB327729:MPD327729 MYX327729:MYZ327729 NIT327729:NIV327729 NSP327729:NSR327729 OCL327729:OCN327729 OMH327729:OMJ327729 OWD327729:OWF327729 PFZ327729:PGB327729 PPV327729:PPX327729 PZR327729:PZT327729 QJN327729:QJP327729 QTJ327729:QTL327729 RDF327729:RDH327729 RNB327729:RND327729 RWX327729:RWZ327729 SGT327729:SGV327729 SQP327729:SQR327729 TAL327729:TAN327729 TKH327729:TKJ327729 TUD327729:TUF327729 UDZ327729:UEB327729 UNV327729:UNX327729 UXR327729:UXT327729 VHN327729:VHP327729 VRJ327729:VRL327729 WBF327729:WBH327729 WLB327729:WLD327729 WUX327729:WUZ327729 IL393265:IN393265 SH393265:SJ393265 ACD393265:ACF393265 ALZ393265:AMB393265 AVV393265:AVX393265 BFR393265:BFT393265 BPN393265:BPP393265 BZJ393265:BZL393265 CJF393265:CJH393265 CTB393265:CTD393265 DCX393265:DCZ393265 DMT393265:DMV393265 DWP393265:DWR393265 EGL393265:EGN393265 EQH393265:EQJ393265 FAD393265:FAF393265 FJZ393265:FKB393265 FTV393265:FTX393265 GDR393265:GDT393265 GNN393265:GNP393265 GXJ393265:GXL393265 HHF393265:HHH393265 HRB393265:HRD393265 IAX393265:IAZ393265 IKT393265:IKV393265 IUP393265:IUR393265 JEL393265:JEN393265 JOH393265:JOJ393265 JYD393265:JYF393265 KHZ393265:KIB393265 KRV393265:KRX393265 LBR393265:LBT393265 LLN393265:LLP393265 LVJ393265:LVL393265 MFF393265:MFH393265 MPB393265:MPD393265 MYX393265:MYZ393265 NIT393265:NIV393265 NSP393265:NSR393265 OCL393265:OCN393265 OMH393265:OMJ393265 OWD393265:OWF393265 PFZ393265:PGB393265 PPV393265:PPX393265 PZR393265:PZT393265 QJN393265:QJP393265 QTJ393265:QTL393265 RDF393265:RDH393265 RNB393265:RND393265 RWX393265:RWZ393265 SGT393265:SGV393265 SQP393265:SQR393265 TAL393265:TAN393265 TKH393265:TKJ393265 TUD393265:TUF393265 UDZ393265:UEB393265 UNV393265:UNX393265 UXR393265:UXT393265 VHN393265:VHP393265 VRJ393265:VRL393265 WBF393265:WBH393265 WLB393265:WLD393265 WUX393265:WUZ393265 IL458801:IN458801 SH458801:SJ458801 ACD458801:ACF458801 ALZ458801:AMB458801 AVV458801:AVX458801 BFR458801:BFT458801 BPN458801:BPP458801 BZJ458801:BZL458801 CJF458801:CJH458801 CTB458801:CTD458801 DCX458801:DCZ458801 DMT458801:DMV458801 DWP458801:DWR458801 EGL458801:EGN458801 EQH458801:EQJ458801 FAD458801:FAF458801 FJZ458801:FKB458801 FTV458801:FTX458801 GDR458801:GDT458801 GNN458801:GNP458801 GXJ458801:GXL458801 HHF458801:HHH458801 HRB458801:HRD458801 IAX458801:IAZ458801 IKT458801:IKV458801 IUP458801:IUR458801 JEL458801:JEN458801 JOH458801:JOJ458801 JYD458801:JYF458801 KHZ458801:KIB458801 KRV458801:KRX458801 LBR458801:LBT458801 LLN458801:LLP458801 LVJ458801:LVL458801 MFF458801:MFH458801 MPB458801:MPD458801 MYX458801:MYZ458801 NIT458801:NIV458801 NSP458801:NSR458801 OCL458801:OCN458801 OMH458801:OMJ458801 OWD458801:OWF458801 PFZ458801:PGB458801 PPV458801:PPX458801 PZR458801:PZT458801 QJN458801:QJP458801 QTJ458801:QTL458801 RDF458801:RDH458801 RNB458801:RND458801 RWX458801:RWZ458801 SGT458801:SGV458801 SQP458801:SQR458801 TAL458801:TAN458801 TKH458801:TKJ458801 TUD458801:TUF458801 UDZ458801:UEB458801 UNV458801:UNX458801 UXR458801:UXT458801 VHN458801:VHP458801 VRJ458801:VRL458801 WBF458801:WBH458801 WLB458801:WLD458801 WUX458801:WUZ458801 IL524337:IN524337 SH524337:SJ524337 ACD524337:ACF524337 ALZ524337:AMB524337 AVV524337:AVX524337 BFR524337:BFT524337 BPN524337:BPP524337 BZJ524337:BZL524337 CJF524337:CJH524337 CTB524337:CTD524337 DCX524337:DCZ524337 DMT524337:DMV524337 DWP524337:DWR524337 EGL524337:EGN524337 EQH524337:EQJ524337 FAD524337:FAF524337 FJZ524337:FKB524337 FTV524337:FTX524337 GDR524337:GDT524337 GNN524337:GNP524337 GXJ524337:GXL524337 HHF524337:HHH524337 HRB524337:HRD524337 IAX524337:IAZ524337 IKT524337:IKV524337 IUP524337:IUR524337 JEL524337:JEN524337 JOH524337:JOJ524337 JYD524337:JYF524337 KHZ524337:KIB524337 KRV524337:KRX524337 LBR524337:LBT524337 LLN524337:LLP524337 LVJ524337:LVL524337 MFF524337:MFH524337 MPB524337:MPD524337 MYX524337:MYZ524337 NIT524337:NIV524337 NSP524337:NSR524337 OCL524337:OCN524337 OMH524337:OMJ524337 OWD524337:OWF524337 PFZ524337:PGB524337 PPV524337:PPX524337 PZR524337:PZT524337 QJN524337:QJP524337 QTJ524337:QTL524337 RDF524337:RDH524337 RNB524337:RND524337 RWX524337:RWZ524337 SGT524337:SGV524337 SQP524337:SQR524337 TAL524337:TAN524337 TKH524337:TKJ524337 TUD524337:TUF524337 UDZ524337:UEB524337 UNV524337:UNX524337 UXR524337:UXT524337 VHN524337:VHP524337 VRJ524337:VRL524337 WBF524337:WBH524337 WLB524337:WLD524337 WUX524337:WUZ524337 IL589873:IN589873 SH589873:SJ589873 ACD589873:ACF589873 ALZ589873:AMB589873 AVV589873:AVX589873 BFR589873:BFT589873 BPN589873:BPP589873 BZJ589873:BZL589873 CJF589873:CJH589873 CTB589873:CTD589873 DCX589873:DCZ589873 DMT589873:DMV589873 DWP589873:DWR589873 EGL589873:EGN589873 EQH589873:EQJ589873 FAD589873:FAF589873 FJZ589873:FKB589873 FTV589873:FTX589873 GDR589873:GDT589873 GNN589873:GNP589873 GXJ589873:GXL589873 HHF589873:HHH589873 HRB589873:HRD589873 IAX589873:IAZ589873 IKT589873:IKV589873 IUP589873:IUR589873 JEL589873:JEN589873 JOH589873:JOJ589873 JYD589873:JYF589873 KHZ589873:KIB589873 KRV589873:KRX589873 LBR589873:LBT589873 LLN589873:LLP589873 LVJ589873:LVL589873 MFF589873:MFH589873 MPB589873:MPD589873 MYX589873:MYZ589873 NIT589873:NIV589873 NSP589873:NSR589873 OCL589873:OCN589873 OMH589873:OMJ589873 OWD589873:OWF589873 PFZ589873:PGB589873 PPV589873:PPX589873 PZR589873:PZT589873 QJN589873:QJP589873 QTJ589873:QTL589873 RDF589873:RDH589873 RNB589873:RND589873 RWX589873:RWZ589873 SGT589873:SGV589873 SQP589873:SQR589873 TAL589873:TAN589873 TKH589873:TKJ589873 TUD589873:TUF589873 UDZ589873:UEB589873 UNV589873:UNX589873 UXR589873:UXT589873 VHN589873:VHP589873 VRJ589873:VRL589873 WBF589873:WBH589873 WLB589873:WLD589873 WUX589873:WUZ589873 IL655409:IN655409 SH655409:SJ655409 ACD655409:ACF655409 ALZ655409:AMB655409 AVV655409:AVX655409 BFR655409:BFT655409 BPN655409:BPP655409 BZJ655409:BZL655409 CJF655409:CJH655409 CTB655409:CTD655409 DCX655409:DCZ655409 DMT655409:DMV655409 DWP655409:DWR655409 EGL655409:EGN655409 EQH655409:EQJ655409 FAD655409:FAF655409 FJZ655409:FKB655409 FTV655409:FTX655409 GDR655409:GDT655409 GNN655409:GNP655409 GXJ655409:GXL655409 HHF655409:HHH655409 HRB655409:HRD655409 IAX655409:IAZ655409 IKT655409:IKV655409 IUP655409:IUR655409 JEL655409:JEN655409 JOH655409:JOJ655409 JYD655409:JYF655409 KHZ655409:KIB655409 KRV655409:KRX655409 LBR655409:LBT655409 LLN655409:LLP655409 LVJ655409:LVL655409 MFF655409:MFH655409 MPB655409:MPD655409 MYX655409:MYZ655409 NIT655409:NIV655409 NSP655409:NSR655409 OCL655409:OCN655409 OMH655409:OMJ655409 OWD655409:OWF655409 PFZ655409:PGB655409 PPV655409:PPX655409 PZR655409:PZT655409 QJN655409:QJP655409 QTJ655409:QTL655409 RDF655409:RDH655409 RNB655409:RND655409 RWX655409:RWZ655409 SGT655409:SGV655409 SQP655409:SQR655409 TAL655409:TAN655409 TKH655409:TKJ655409 TUD655409:TUF655409 UDZ655409:UEB655409 UNV655409:UNX655409 UXR655409:UXT655409 VHN655409:VHP655409 VRJ655409:VRL655409 WBF655409:WBH655409 WLB655409:WLD655409 WUX655409:WUZ655409 IL720945:IN720945 SH720945:SJ720945 ACD720945:ACF720945 ALZ720945:AMB720945 AVV720945:AVX720945 BFR720945:BFT720945 BPN720945:BPP720945 BZJ720945:BZL720945 CJF720945:CJH720945 CTB720945:CTD720945 DCX720945:DCZ720945 DMT720945:DMV720945 DWP720945:DWR720945 EGL720945:EGN720945 EQH720945:EQJ720945 FAD720945:FAF720945 FJZ720945:FKB720945 FTV720945:FTX720945 GDR720945:GDT720945 GNN720945:GNP720945 GXJ720945:GXL720945 HHF720945:HHH720945 HRB720945:HRD720945 IAX720945:IAZ720945 IKT720945:IKV720945 IUP720945:IUR720945 JEL720945:JEN720945 JOH720945:JOJ720945 JYD720945:JYF720945 KHZ720945:KIB720945 KRV720945:KRX720945 LBR720945:LBT720945 LLN720945:LLP720945 LVJ720945:LVL720945 MFF720945:MFH720945 MPB720945:MPD720945 MYX720945:MYZ720945 NIT720945:NIV720945 NSP720945:NSR720945 OCL720945:OCN720945 OMH720945:OMJ720945 OWD720945:OWF720945 PFZ720945:PGB720945 PPV720945:PPX720945 PZR720945:PZT720945 QJN720945:QJP720945 QTJ720945:QTL720945 RDF720945:RDH720945 RNB720945:RND720945 RWX720945:RWZ720945 SGT720945:SGV720945 SQP720945:SQR720945 TAL720945:TAN720945 TKH720945:TKJ720945 TUD720945:TUF720945 UDZ720945:UEB720945 UNV720945:UNX720945 UXR720945:UXT720945 VHN720945:VHP720945 VRJ720945:VRL720945 WBF720945:WBH720945 WLB720945:WLD720945 WUX720945:WUZ720945 IL786481:IN786481 SH786481:SJ786481 ACD786481:ACF786481 ALZ786481:AMB786481 AVV786481:AVX786481 BFR786481:BFT786481 BPN786481:BPP786481 BZJ786481:BZL786481 CJF786481:CJH786481 CTB786481:CTD786481 DCX786481:DCZ786481 DMT786481:DMV786481 DWP786481:DWR786481 EGL786481:EGN786481 EQH786481:EQJ786481 FAD786481:FAF786481 FJZ786481:FKB786481 FTV786481:FTX786481 GDR786481:GDT786481 GNN786481:GNP786481 GXJ786481:GXL786481 HHF786481:HHH786481 HRB786481:HRD786481 IAX786481:IAZ786481 IKT786481:IKV786481 IUP786481:IUR786481 JEL786481:JEN786481 JOH786481:JOJ786481 JYD786481:JYF786481 KHZ786481:KIB786481 KRV786481:KRX786481 LBR786481:LBT786481 LLN786481:LLP786481 LVJ786481:LVL786481 MFF786481:MFH786481 MPB786481:MPD786481 MYX786481:MYZ786481 NIT786481:NIV786481 NSP786481:NSR786481 OCL786481:OCN786481 OMH786481:OMJ786481 OWD786481:OWF786481 PFZ786481:PGB786481 PPV786481:PPX786481 PZR786481:PZT786481 QJN786481:QJP786481 QTJ786481:QTL786481 RDF786481:RDH786481 RNB786481:RND786481 RWX786481:RWZ786481 SGT786481:SGV786481 SQP786481:SQR786481 TAL786481:TAN786481 TKH786481:TKJ786481 TUD786481:TUF786481 UDZ786481:UEB786481 UNV786481:UNX786481 UXR786481:UXT786481 VHN786481:VHP786481 VRJ786481:VRL786481 WBF786481:WBH786481 WLB786481:WLD786481 WUX786481:WUZ786481 IL852017:IN852017 SH852017:SJ852017 ACD852017:ACF852017 ALZ852017:AMB852017 AVV852017:AVX852017 BFR852017:BFT852017 BPN852017:BPP852017 BZJ852017:BZL852017 CJF852017:CJH852017 CTB852017:CTD852017 DCX852017:DCZ852017 DMT852017:DMV852017 DWP852017:DWR852017 EGL852017:EGN852017 EQH852017:EQJ852017 FAD852017:FAF852017 FJZ852017:FKB852017 FTV852017:FTX852017 GDR852017:GDT852017 GNN852017:GNP852017 GXJ852017:GXL852017 HHF852017:HHH852017 HRB852017:HRD852017 IAX852017:IAZ852017 IKT852017:IKV852017 IUP852017:IUR852017 JEL852017:JEN852017 JOH852017:JOJ852017 JYD852017:JYF852017 KHZ852017:KIB852017 KRV852017:KRX852017 LBR852017:LBT852017 LLN852017:LLP852017 LVJ852017:LVL852017 MFF852017:MFH852017 MPB852017:MPD852017 MYX852017:MYZ852017 NIT852017:NIV852017 NSP852017:NSR852017 OCL852017:OCN852017 OMH852017:OMJ852017 OWD852017:OWF852017 PFZ852017:PGB852017 PPV852017:PPX852017 PZR852017:PZT852017 QJN852017:QJP852017 QTJ852017:QTL852017 RDF852017:RDH852017 RNB852017:RND852017 RWX852017:RWZ852017 SGT852017:SGV852017 SQP852017:SQR852017 TAL852017:TAN852017 TKH852017:TKJ852017 TUD852017:TUF852017 UDZ852017:UEB852017 UNV852017:UNX852017 UXR852017:UXT852017 VHN852017:VHP852017 VRJ852017:VRL852017 WBF852017:WBH852017 WLB852017:WLD852017 WUX852017:WUZ852017 IL917553:IN917553 SH917553:SJ917553 ACD917553:ACF917553 ALZ917553:AMB917553 AVV917553:AVX917553 BFR917553:BFT917553 BPN917553:BPP917553 BZJ917553:BZL917553 CJF917553:CJH917553 CTB917553:CTD917553 DCX917553:DCZ917553 DMT917553:DMV917553 DWP917553:DWR917553 EGL917553:EGN917553 EQH917553:EQJ917553 FAD917553:FAF917553 FJZ917553:FKB917553 FTV917553:FTX917553 GDR917553:GDT917553 GNN917553:GNP917553 GXJ917553:GXL917553 HHF917553:HHH917553 HRB917553:HRD917553 IAX917553:IAZ917553 IKT917553:IKV917553 IUP917553:IUR917553 JEL917553:JEN917553 JOH917553:JOJ917553 JYD917553:JYF917553 KHZ917553:KIB917553 KRV917553:KRX917553 LBR917553:LBT917553 LLN917553:LLP917553 LVJ917553:LVL917553 MFF917553:MFH917553 MPB917553:MPD917553 MYX917553:MYZ917553 NIT917553:NIV917553 NSP917553:NSR917553 OCL917553:OCN917553 OMH917553:OMJ917553 OWD917553:OWF917553 PFZ917553:PGB917553 PPV917553:PPX917553 PZR917553:PZT917553 QJN917553:QJP917553 QTJ917553:QTL917553 RDF917553:RDH917553 RNB917553:RND917553 RWX917553:RWZ917553 SGT917553:SGV917553 SQP917553:SQR917553 TAL917553:TAN917553 TKH917553:TKJ917553 TUD917553:TUF917553 UDZ917553:UEB917553 UNV917553:UNX917553 UXR917553:UXT917553 VHN917553:VHP917553 VRJ917553:VRL917553 WBF917553:WBH917553 WLB917553:WLD917553 WUX917553:WUZ917553 IL983089:IN983089 SH983089:SJ983089 ACD983089:ACF983089 ALZ983089:AMB983089 AVV983089:AVX983089 BFR983089:BFT983089 BPN983089:BPP983089 BZJ983089:BZL983089 CJF983089:CJH983089 CTB983089:CTD983089 DCX983089:DCZ983089 DMT983089:DMV983089 DWP983089:DWR983089 EGL983089:EGN983089 EQH983089:EQJ983089 FAD983089:FAF983089 FJZ983089:FKB983089 FTV983089:FTX983089 GDR983089:GDT983089 GNN983089:GNP983089 GXJ983089:GXL983089 HHF983089:HHH983089 HRB983089:HRD983089 IAX983089:IAZ983089 IKT983089:IKV983089 IUP983089:IUR983089 JEL983089:JEN983089 JOH983089:JOJ983089 JYD983089:JYF983089 KHZ983089:KIB983089 KRV983089:KRX983089 LBR983089:LBT983089 LLN983089:LLP983089 LVJ983089:LVL983089 MFF983089:MFH983089 MPB983089:MPD983089 MYX983089:MYZ983089 NIT983089:NIV983089 NSP983089:NSR983089 OCL983089:OCN983089 OMH983089:OMJ983089 OWD983089:OWF983089 PFZ983089:PGB983089 PPV983089:PPX983089 PZR983089:PZT983089 QJN983089:QJP983089 QTJ983089:QTL983089 RDF983089:RDH983089 RNB983089:RND983089 RWX983089:RWZ983089 SGT983089:SGV983089 SQP983089:SQR983089 TAL983089:TAN983089 TKH983089:TKJ983089 TUD983089:TUF983089 UDZ983089:UEB983089 UNV983089:UNX983089 UXR983089:UXT983089 VHN983089:VHP983089 VRJ983089:VRL983089 WBF983089:WBH983089 WLB983089:WLD983089 WUX983089:WUZ983089 IQ65583:IS65584 SM65583:SO65584 ACI65583:ACK65584 AME65583:AMG65584 AWA65583:AWC65584 BFW65583:BFY65584 BPS65583:BPU65584 BZO65583:BZQ65584 CJK65583:CJM65584 CTG65583:CTI65584 DDC65583:DDE65584 DMY65583:DNA65584 DWU65583:DWW65584 EGQ65583:EGS65584 EQM65583:EQO65584 FAI65583:FAK65584 FKE65583:FKG65584 FUA65583:FUC65584 GDW65583:GDY65584 GNS65583:GNU65584 GXO65583:GXQ65584 HHK65583:HHM65584 HRG65583:HRI65584 IBC65583:IBE65584 IKY65583:ILA65584 IUU65583:IUW65584 JEQ65583:JES65584 JOM65583:JOO65584 JYI65583:JYK65584 KIE65583:KIG65584 KSA65583:KSC65584 LBW65583:LBY65584 LLS65583:LLU65584 LVO65583:LVQ65584 MFK65583:MFM65584 MPG65583:MPI65584 MZC65583:MZE65584 NIY65583:NJA65584 NSU65583:NSW65584 OCQ65583:OCS65584 OMM65583:OMO65584 OWI65583:OWK65584 PGE65583:PGG65584 PQA65583:PQC65584 PZW65583:PZY65584 QJS65583:QJU65584 QTO65583:QTQ65584 RDK65583:RDM65584 RNG65583:RNI65584 RXC65583:RXE65584 SGY65583:SHA65584 SQU65583:SQW65584 TAQ65583:TAS65584 TKM65583:TKO65584 TUI65583:TUK65584 UEE65583:UEG65584 UOA65583:UOC65584 UXW65583:UXY65584 VHS65583:VHU65584 VRO65583:VRQ65584 WBK65583:WBM65584 WLG65583:WLI65584 WVC65583:WVE65584 IQ131119:IS131120 SM131119:SO131120 ACI131119:ACK131120 AME131119:AMG131120 AWA131119:AWC131120 BFW131119:BFY131120 BPS131119:BPU131120 BZO131119:BZQ131120 CJK131119:CJM131120 CTG131119:CTI131120 DDC131119:DDE131120 DMY131119:DNA131120 DWU131119:DWW131120 EGQ131119:EGS131120 EQM131119:EQO131120 FAI131119:FAK131120 FKE131119:FKG131120 FUA131119:FUC131120 GDW131119:GDY131120 GNS131119:GNU131120 GXO131119:GXQ131120 HHK131119:HHM131120 HRG131119:HRI131120 IBC131119:IBE131120 IKY131119:ILA131120 IUU131119:IUW131120 JEQ131119:JES131120 JOM131119:JOO131120 JYI131119:JYK131120 KIE131119:KIG131120 KSA131119:KSC131120 LBW131119:LBY131120 LLS131119:LLU131120 LVO131119:LVQ131120 MFK131119:MFM131120 MPG131119:MPI131120 MZC131119:MZE131120 NIY131119:NJA131120 NSU131119:NSW131120 OCQ131119:OCS131120 OMM131119:OMO131120 OWI131119:OWK131120 PGE131119:PGG131120 PQA131119:PQC131120 PZW131119:PZY131120 QJS131119:QJU131120 QTO131119:QTQ131120 RDK131119:RDM131120 RNG131119:RNI131120 RXC131119:RXE131120 SGY131119:SHA131120 SQU131119:SQW131120 TAQ131119:TAS131120 TKM131119:TKO131120 TUI131119:TUK131120 UEE131119:UEG131120 UOA131119:UOC131120 UXW131119:UXY131120 VHS131119:VHU131120 VRO131119:VRQ131120 WBK131119:WBM131120 WLG131119:WLI131120 WVC131119:WVE131120 IQ196655:IS196656 SM196655:SO196656 ACI196655:ACK196656 AME196655:AMG196656 AWA196655:AWC196656 BFW196655:BFY196656 BPS196655:BPU196656 BZO196655:BZQ196656 CJK196655:CJM196656 CTG196655:CTI196656 DDC196655:DDE196656 DMY196655:DNA196656 DWU196655:DWW196656 EGQ196655:EGS196656 EQM196655:EQO196656 FAI196655:FAK196656 FKE196655:FKG196656 FUA196655:FUC196656 GDW196655:GDY196656 GNS196655:GNU196656 GXO196655:GXQ196656 HHK196655:HHM196656 HRG196655:HRI196656 IBC196655:IBE196656 IKY196655:ILA196656 IUU196655:IUW196656 JEQ196655:JES196656 JOM196655:JOO196656 JYI196655:JYK196656 KIE196655:KIG196656 KSA196655:KSC196656 LBW196655:LBY196656 LLS196655:LLU196656 LVO196655:LVQ196656 MFK196655:MFM196656 MPG196655:MPI196656 MZC196655:MZE196656 NIY196655:NJA196656 NSU196655:NSW196656 OCQ196655:OCS196656 OMM196655:OMO196656 OWI196655:OWK196656 PGE196655:PGG196656 PQA196655:PQC196656 PZW196655:PZY196656 QJS196655:QJU196656 QTO196655:QTQ196656 RDK196655:RDM196656 RNG196655:RNI196656 RXC196655:RXE196656 SGY196655:SHA196656 SQU196655:SQW196656 TAQ196655:TAS196656 TKM196655:TKO196656 TUI196655:TUK196656 UEE196655:UEG196656 UOA196655:UOC196656 UXW196655:UXY196656 VHS196655:VHU196656 VRO196655:VRQ196656 WBK196655:WBM196656 WLG196655:WLI196656 WVC196655:WVE196656 IQ262191:IS262192 SM262191:SO262192 ACI262191:ACK262192 AME262191:AMG262192 AWA262191:AWC262192 BFW262191:BFY262192 BPS262191:BPU262192 BZO262191:BZQ262192 CJK262191:CJM262192 CTG262191:CTI262192 DDC262191:DDE262192 DMY262191:DNA262192 DWU262191:DWW262192 EGQ262191:EGS262192 EQM262191:EQO262192 FAI262191:FAK262192 FKE262191:FKG262192 FUA262191:FUC262192 GDW262191:GDY262192 GNS262191:GNU262192 GXO262191:GXQ262192 HHK262191:HHM262192 HRG262191:HRI262192 IBC262191:IBE262192 IKY262191:ILA262192 IUU262191:IUW262192 JEQ262191:JES262192 JOM262191:JOO262192 JYI262191:JYK262192 KIE262191:KIG262192 KSA262191:KSC262192 LBW262191:LBY262192 LLS262191:LLU262192 LVO262191:LVQ262192 MFK262191:MFM262192 MPG262191:MPI262192 MZC262191:MZE262192 NIY262191:NJA262192 NSU262191:NSW262192 OCQ262191:OCS262192 OMM262191:OMO262192 OWI262191:OWK262192 PGE262191:PGG262192 PQA262191:PQC262192 PZW262191:PZY262192 QJS262191:QJU262192 QTO262191:QTQ262192 RDK262191:RDM262192 RNG262191:RNI262192 RXC262191:RXE262192 SGY262191:SHA262192 SQU262191:SQW262192 TAQ262191:TAS262192 TKM262191:TKO262192 TUI262191:TUK262192 UEE262191:UEG262192 UOA262191:UOC262192 UXW262191:UXY262192 VHS262191:VHU262192 VRO262191:VRQ262192 WBK262191:WBM262192 WLG262191:WLI262192 WVC262191:WVE262192 IQ327727:IS327728 SM327727:SO327728 ACI327727:ACK327728 AME327727:AMG327728 AWA327727:AWC327728 BFW327727:BFY327728 BPS327727:BPU327728 BZO327727:BZQ327728 CJK327727:CJM327728 CTG327727:CTI327728 DDC327727:DDE327728 DMY327727:DNA327728 DWU327727:DWW327728 EGQ327727:EGS327728 EQM327727:EQO327728 FAI327727:FAK327728 FKE327727:FKG327728 FUA327727:FUC327728 GDW327727:GDY327728 GNS327727:GNU327728 GXO327727:GXQ327728 HHK327727:HHM327728 HRG327727:HRI327728 IBC327727:IBE327728 IKY327727:ILA327728 IUU327727:IUW327728 JEQ327727:JES327728 JOM327727:JOO327728 JYI327727:JYK327728 KIE327727:KIG327728 KSA327727:KSC327728 LBW327727:LBY327728 LLS327727:LLU327728 LVO327727:LVQ327728 MFK327727:MFM327728 MPG327727:MPI327728 MZC327727:MZE327728 NIY327727:NJA327728 NSU327727:NSW327728 OCQ327727:OCS327728 OMM327727:OMO327728 OWI327727:OWK327728 PGE327727:PGG327728 PQA327727:PQC327728 PZW327727:PZY327728 QJS327727:QJU327728 QTO327727:QTQ327728 RDK327727:RDM327728 RNG327727:RNI327728 RXC327727:RXE327728 SGY327727:SHA327728 SQU327727:SQW327728 TAQ327727:TAS327728 TKM327727:TKO327728 TUI327727:TUK327728 UEE327727:UEG327728 UOA327727:UOC327728 UXW327727:UXY327728 VHS327727:VHU327728 VRO327727:VRQ327728 WBK327727:WBM327728 WLG327727:WLI327728 WVC327727:WVE327728 IQ393263:IS393264 SM393263:SO393264 ACI393263:ACK393264 AME393263:AMG393264 AWA393263:AWC393264 BFW393263:BFY393264 BPS393263:BPU393264 BZO393263:BZQ393264 CJK393263:CJM393264 CTG393263:CTI393264 DDC393263:DDE393264 DMY393263:DNA393264 DWU393263:DWW393264 EGQ393263:EGS393264 EQM393263:EQO393264 FAI393263:FAK393264 FKE393263:FKG393264 FUA393263:FUC393264 GDW393263:GDY393264 GNS393263:GNU393264 GXO393263:GXQ393264 HHK393263:HHM393264 HRG393263:HRI393264 IBC393263:IBE393264 IKY393263:ILA393264 IUU393263:IUW393264 JEQ393263:JES393264 JOM393263:JOO393264 JYI393263:JYK393264 KIE393263:KIG393264 KSA393263:KSC393264 LBW393263:LBY393264 LLS393263:LLU393264 LVO393263:LVQ393264 MFK393263:MFM393264 MPG393263:MPI393264 MZC393263:MZE393264 NIY393263:NJA393264 NSU393263:NSW393264 OCQ393263:OCS393264 OMM393263:OMO393264 OWI393263:OWK393264 PGE393263:PGG393264 PQA393263:PQC393264 PZW393263:PZY393264 QJS393263:QJU393264 QTO393263:QTQ393264 RDK393263:RDM393264 RNG393263:RNI393264 RXC393263:RXE393264 SGY393263:SHA393264 SQU393263:SQW393264 TAQ393263:TAS393264 TKM393263:TKO393264 TUI393263:TUK393264 UEE393263:UEG393264 UOA393263:UOC393264 UXW393263:UXY393264 VHS393263:VHU393264 VRO393263:VRQ393264 WBK393263:WBM393264 WLG393263:WLI393264 WVC393263:WVE393264 IQ458799:IS458800 SM458799:SO458800 ACI458799:ACK458800 AME458799:AMG458800 AWA458799:AWC458800 BFW458799:BFY458800 BPS458799:BPU458800 BZO458799:BZQ458800 CJK458799:CJM458800 CTG458799:CTI458800 DDC458799:DDE458800 DMY458799:DNA458800 DWU458799:DWW458800 EGQ458799:EGS458800 EQM458799:EQO458800 FAI458799:FAK458800 FKE458799:FKG458800 FUA458799:FUC458800 GDW458799:GDY458800 GNS458799:GNU458800 GXO458799:GXQ458800 HHK458799:HHM458800 HRG458799:HRI458800 IBC458799:IBE458800 IKY458799:ILA458800 IUU458799:IUW458800 JEQ458799:JES458800 JOM458799:JOO458800 JYI458799:JYK458800 KIE458799:KIG458800 KSA458799:KSC458800 LBW458799:LBY458800 LLS458799:LLU458800 LVO458799:LVQ458800 MFK458799:MFM458800 MPG458799:MPI458800 MZC458799:MZE458800 NIY458799:NJA458800 NSU458799:NSW458800 OCQ458799:OCS458800 OMM458799:OMO458800 OWI458799:OWK458800 PGE458799:PGG458800 PQA458799:PQC458800 PZW458799:PZY458800 QJS458799:QJU458800 QTO458799:QTQ458800 RDK458799:RDM458800 RNG458799:RNI458800 RXC458799:RXE458800 SGY458799:SHA458800 SQU458799:SQW458800 TAQ458799:TAS458800 TKM458799:TKO458800 TUI458799:TUK458800 UEE458799:UEG458800 UOA458799:UOC458800 UXW458799:UXY458800 VHS458799:VHU458800 VRO458799:VRQ458800 WBK458799:WBM458800 WLG458799:WLI458800 WVC458799:WVE458800 IQ524335:IS524336 SM524335:SO524336 ACI524335:ACK524336 AME524335:AMG524336 AWA524335:AWC524336 BFW524335:BFY524336 BPS524335:BPU524336 BZO524335:BZQ524336 CJK524335:CJM524336 CTG524335:CTI524336 DDC524335:DDE524336 DMY524335:DNA524336 DWU524335:DWW524336 EGQ524335:EGS524336 EQM524335:EQO524336 FAI524335:FAK524336 FKE524335:FKG524336 FUA524335:FUC524336 GDW524335:GDY524336 GNS524335:GNU524336 GXO524335:GXQ524336 HHK524335:HHM524336 HRG524335:HRI524336 IBC524335:IBE524336 IKY524335:ILA524336 IUU524335:IUW524336 JEQ524335:JES524336 JOM524335:JOO524336 JYI524335:JYK524336 KIE524335:KIG524336 KSA524335:KSC524336 LBW524335:LBY524336 LLS524335:LLU524336 LVO524335:LVQ524336 MFK524335:MFM524336 MPG524335:MPI524336 MZC524335:MZE524336 NIY524335:NJA524336 NSU524335:NSW524336 OCQ524335:OCS524336 OMM524335:OMO524336 OWI524335:OWK524336 PGE524335:PGG524336 PQA524335:PQC524336 PZW524335:PZY524336 QJS524335:QJU524336 QTO524335:QTQ524336 RDK524335:RDM524336 RNG524335:RNI524336 RXC524335:RXE524336 SGY524335:SHA524336 SQU524335:SQW524336 TAQ524335:TAS524336 TKM524335:TKO524336 TUI524335:TUK524336 UEE524335:UEG524336 UOA524335:UOC524336 UXW524335:UXY524336 VHS524335:VHU524336 VRO524335:VRQ524336 WBK524335:WBM524336 WLG524335:WLI524336 WVC524335:WVE524336 IQ589871:IS589872 SM589871:SO589872 ACI589871:ACK589872 AME589871:AMG589872 AWA589871:AWC589872 BFW589871:BFY589872 BPS589871:BPU589872 BZO589871:BZQ589872 CJK589871:CJM589872 CTG589871:CTI589872 DDC589871:DDE589872 DMY589871:DNA589872 DWU589871:DWW589872 EGQ589871:EGS589872 EQM589871:EQO589872 FAI589871:FAK589872 FKE589871:FKG589872 FUA589871:FUC589872 GDW589871:GDY589872 GNS589871:GNU589872 GXO589871:GXQ589872 HHK589871:HHM589872 HRG589871:HRI589872 IBC589871:IBE589872 IKY589871:ILA589872 IUU589871:IUW589872 JEQ589871:JES589872 JOM589871:JOO589872 JYI589871:JYK589872 KIE589871:KIG589872 KSA589871:KSC589872 LBW589871:LBY589872 LLS589871:LLU589872 LVO589871:LVQ589872 MFK589871:MFM589872 MPG589871:MPI589872 MZC589871:MZE589872 NIY589871:NJA589872 NSU589871:NSW589872 OCQ589871:OCS589872 OMM589871:OMO589872 OWI589871:OWK589872 PGE589871:PGG589872 PQA589871:PQC589872 PZW589871:PZY589872 QJS589871:QJU589872 QTO589871:QTQ589872 RDK589871:RDM589872 RNG589871:RNI589872 RXC589871:RXE589872 SGY589871:SHA589872 SQU589871:SQW589872 TAQ589871:TAS589872 TKM589871:TKO589872 TUI589871:TUK589872 UEE589871:UEG589872 UOA589871:UOC589872 UXW589871:UXY589872 VHS589871:VHU589872 VRO589871:VRQ589872 WBK589871:WBM589872 WLG589871:WLI589872 WVC589871:WVE589872 IQ655407:IS655408 SM655407:SO655408 ACI655407:ACK655408 AME655407:AMG655408 AWA655407:AWC655408 BFW655407:BFY655408 BPS655407:BPU655408 BZO655407:BZQ655408 CJK655407:CJM655408 CTG655407:CTI655408 DDC655407:DDE655408 DMY655407:DNA655408 DWU655407:DWW655408 EGQ655407:EGS655408 EQM655407:EQO655408 FAI655407:FAK655408 FKE655407:FKG655408 FUA655407:FUC655408 GDW655407:GDY655408 GNS655407:GNU655408 GXO655407:GXQ655408 HHK655407:HHM655408 HRG655407:HRI655408 IBC655407:IBE655408 IKY655407:ILA655408 IUU655407:IUW655408 JEQ655407:JES655408 JOM655407:JOO655408 JYI655407:JYK655408 KIE655407:KIG655408 KSA655407:KSC655408 LBW655407:LBY655408 LLS655407:LLU655408 LVO655407:LVQ655408 MFK655407:MFM655408 MPG655407:MPI655408 MZC655407:MZE655408 NIY655407:NJA655408 NSU655407:NSW655408 OCQ655407:OCS655408 OMM655407:OMO655408 OWI655407:OWK655408 PGE655407:PGG655408 PQA655407:PQC655408 PZW655407:PZY655408 QJS655407:QJU655408 QTO655407:QTQ655408 RDK655407:RDM655408 RNG655407:RNI655408 RXC655407:RXE655408 SGY655407:SHA655408 SQU655407:SQW655408 TAQ655407:TAS655408 TKM655407:TKO655408 TUI655407:TUK655408 UEE655407:UEG655408 UOA655407:UOC655408 UXW655407:UXY655408 VHS655407:VHU655408 VRO655407:VRQ655408 WBK655407:WBM655408 WLG655407:WLI655408 WVC655407:WVE655408 IQ720943:IS720944 SM720943:SO720944 ACI720943:ACK720944 AME720943:AMG720944 AWA720943:AWC720944 BFW720943:BFY720944 BPS720943:BPU720944 BZO720943:BZQ720944 CJK720943:CJM720944 CTG720943:CTI720944 DDC720943:DDE720944 DMY720943:DNA720944 DWU720943:DWW720944 EGQ720943:EGS720944 EQM720943:EQO720944 FAI720943:FAK720944 FKE720943:FKG720944 FUA720943:FUC720944 GDW720943:GDY720944 GNS720943:GNU720944 GXO720943:GXQ720944 HHK720943:HHM720944 HRG720943:HRI720944 IBC720943:IBE720944 IKY720943:ILA720944 IUU720943:IUW720944 JEQ720943:JES720944 JOM720943:JOO720944 JYI720943:JYK720944 KIE720943:KIG720944 KSA720943:KSC720944 LBW720943:LBY720944 LLS720943:LLU720944 LVO720943:LVQ720944 MFK720943:MFM720944 MPG720943:MPI720944 MZC720943:MZE720944 NIY720943:NJA720944 NSU720943:NSW720944 OCQ720943:OCS720944 OMM720943:OMO720944 OWI720943:OWK720944 PGE720943:PGG720944 PQA720943:PQC720944 PZW720943:PZY720944 QJS720943:QJU720944 QTO720943:QTQ720944 RDK720943:RDM720944 RNG720943:RNI720944 RXC720943:RXE720944 SGY720943:SHA720944 SQU720943:SQW720944 TAQ720943:TAS720944 TKM720943:TKO720944 TUI720943:TUK720944 UEE720943:UEG720944 UOA720943:UOC720944 UXW720943:UXY720944 VHS720943:VHU720944 VRO720943:VRQ720944 WBK720943:WBM720944 WLG720943:WLI720944 WVC720943:WVE720944 IQ786479:IS786480 SM786479:SO786480 ACI786479:ACK786480 AME786479:AMG786480 AWA786479:AWC786480 BFW786479:BFY786480 BPS786479:BPU786480 BZO786479:BZQ786480 CJK786479:CJM786480 CTG786479:CTI786480 DDC786479:DDE786480 DMY786479:DNA786480 DWU786479:DWW786480 EGQ786479:EGS786480 EQM786479:EQO786480 FAI786479:FAK786480 FKE786479:FKG786480 FUA786479:FUC786480 GDW786479:GDY786480 GNS786479:GNU786480 GXO786479:GXQ786480 HHK786479:HHM786480 HRG786479:HRI786480 IBC786479:IBE786480 IKY786479:ILA786480 IUU786479:IUW786480 JEQ786479:JES786480 JOM786479:JOO786480 JYI786479:JYK786480 KIE786479:KIG786480 KSA786479:KSC786480 LBW786479:LBY786480 LLS786479:LLU786480 LVO786479:LVQ786480 MFK786479:MFM786480 MPG786479:MPI786480 MZC786479:MZE786480 NIY786479:NJA786480 NSU786479:NSW786480 OCQ786479:OCS786480 OMM786479:OMO786480 OWI786479:OWK786480 PGE786479:PGG786480 PQA786479:PQC786480 PZW786479:PZY786480 QJS786479:QJU786480 QTO786479:QTQ786480 RDK786479:RDM786480 RNG786479:RNI786480 RXC786479:RXE786480 SGY786479:SHA786480 SQU786479:SQW786480 TAQ786479:TAS786480 TKM786479:TKO786480 TUI786479:TUK786480 UEE786479:UEG786480 UOA786479:UOC786480 UXW786479:UXY786480 VHS786479:VHU786480 VRO786479:VRQ786480 WBK786479:WBM786480 WLG786479:WLI786480 WVC786479:WVE786480 IQ852015:IS852016 SM852015:SO852016 ACI852015:ACK852016 AME852015:AMG852016 AWA852015:AWC852016 BFW852015:BFY852016 BPS852015:BPU852016 BZO852015:BZQ852016 CJK852015:CJM852016 CTG852015:CTI852016 DDC852015:DDE852016 DMY852015:DNA852016 DWU852015:DWW852016 EGQ852015:EGS852016 EQM852015:EQO852016 FAI852015:FAK852016 FKE852015:FKG852016 FUA852015:FUC852016 GDW852015:GDY852016 GNS852015:GNU852016 GXO852015:GXQ852016 HHK852015:HHM852016 HRG852015:HRI852016 IBC852015:IBE852016 IKY852015:ILA852016 IUU852015:IUW852016 JEQ852015:JES852016 JOM852015:JOO852016 JYI852015:JYK852016 KIE852015:KIG852016 KSA852015:KSC852016 LBW852015:LBY852016 LLS852015:LLU852016 LVO852015:LVQ852016 MFK852015:MFM852016 MPG852015:MPI852016 MZC852015:MZE852016 NIY852015:NJA852016 NSU852015:NSW852016 OCQ852015:OCS852016 OMM852015:OMO852016 OWI852015:OWK852016 PGE852015:PGG852016 PQA852015:PQC852016 PZW852015:PZY852016 QJS852015:QJU852016 QTO852015:QTQ852016 RDK852015:RDM852016 RNG852015:RNI852016 RXC852015:RXE852016 SGY852015:SHA852016 SQU852015:SQW852016 TAQ852015:TAS852016 TKM852015:TKO852016 TUI852015:TUK852016 UEE852015:UEG852016 UOA852015:UOC852016 UXW852015:UXY852016 VHS852015:VHU852016 VRO852015:VRQ852016 WBK852015:WBM852016 WLG852015:WLI852016 WVC852015:WVE852016 IQ917551:IS917552 SM917551:SO917552 ACI917551:ACK917552 AME917551:AMG917552 AWA917551:AWC917552 BFW917551:BFY917552 BPS917551:BPU917552 BZO917551:BZQ917552 CJK917551:CJM917552 CTG917551:CTI917552 DDC917551:DDE917552 DMY917551:DNA917552 DWU917551:DWW917552 EGQ917551:EGS917552 EQM917551:EQO917552 FAI917551:FAK917552 FKE917551:FKG917552 FUA917551:FUC917552 GDW917551:GDY917552 GNS917551:GNU917552 GXO917551:GXQ917552 HHK917551:HHM917552 HRG917551:HRI917552 IBC917551:IBE917552 IKY917551:ILA917552 IUU917551:IUW917552 JEQ917551:JES917552 JOM917551:JOO917552 JYI917551:JYK917552 KIE917551:KIG917552 KSA917551:KSC917552 LBW917551:LBY917552 LLS917551:LLU917552 LVO917551:LVQ917552 MFK917551:MFM917552 MPG917551:MPI917552 MZC917551:MZE917552 NIY917551:NJA917552 NSU917551:NSW917552 OCQ917551:OCS917552 OMM917551:OMO917552 OWI917551:OWK917552 PGE917551:PGG917552 PQA917551:PQC917552 PZW917551:PZY917552 QJS917551:QJU917552 QTO917551:QTQ917552 RDK917551:RDM917552 RNG917551:RNI917552 RXC917551:RXE917552 SGY917551:SHA917552 SQU917551:SQW917552 TAQ917551:TAS917552 TKM917551:TKO917552 TUI917551:TUK917552 UEE917551:UEG917552 UOA917551:UOC917552 UXW917551:UXY917552 VHS917551:VHU917552 VRO917551:VRQ917552 WBK917551:WBM917552 WLG917551:WLI917552 WVC917551:WVE917552 IQ983087:IS983088 SM983087:SO983088 ACI983087:ACK983088 AME983087:AMG983088 AWA983087:AWC983088 BFW983087:BFY983088 BPS983087:BPU983088 BZO983087:BZQ983088 CJK983087:CJM983088 CTG983087:CTI983088 DDC983087:DDE983088 DMY983087:DNA983088 DWU983087:DWW983088 EGQ983087:EGS983088 EQM983087:EQO983088 FAI983087:FAK983088 FKE983087:FKG983088 FUA983087:FUC983088 GDW983087:GDY983088 GNS983087:GNU983088 GXO983087:GXQ983088 HHK983087:HHM983088 HRG983087:HRI983088 IBC983087:IBE983088 IKY983087:ILA983088 IUU983087:IUW983088 JEQ983087:JES983088 JOM983087:JOO983088 JYI983087:JYK983088 KIE983087:KIG983088 KSA983087:KSC983088 LBW983087:LBY983088 LLS983087:LLU983088 LVO983087:LVQ983088 MFK983087:MFM983088 MPG983087:MPI983088 MZC983087:MZE983088 NIY983087:NJA983088 NSU983087:NSW983088 OCQ983087:OCS983088 OMM983087:OMO983088 OWI983087:OWK983088 PGE983087:PGG983088 PQA983087:PQC983088 PZW983087:PZY983088 QJS983087:QJU983088 QTO983087:QTQ983088 RDK983087:RDM983088 RNG983087:RNI983088 RXC983087:RXE983088 SGY983087:SHA983088 SQU983087:SQW983088 TAQ983087:TAS983088 TKM983087:TKO983088 TUI983087:TUK983088 UEE983087:UEG983088 UOA983087:UOC983088 UXW983087:UXY983088 VHS983087:VHU983088 VRO983087:VRQ983088 WBK983087:WBM983088 WLG983087:WLI983088 WVC983087:WVE983088 P65548 HW65546 RS65546 ABO65546 ALK65546 AVG65546 BFC65546 BOY65546 BYU65546 CIQ65546 CSM65546 DCI65546 DME65546 DWA65546 EFW65546 EPS65546 EZO65546 FJK65546 FTG65546 GDC65546 GMY65546 GWU65546 HGQ65546 HQM65546 IAI65546 IKE65546 IUA65546 JDW65546 JNS65546 JXO65546 KHK65546 KRG65546 LBC65546 LKY65546 LUU65546 MEQ65546 MOM65546 MYI65546 NIE65546 NSA65546 OBW65546 OLS65546 OVO65546 PFK65546 PPG65546 PZC65546 QIY65546 QSU65546 RCQ65546 RMM65546 RWI65546 SGE65546 SQA65546 SZW65546 TJS65546 TTO65546 UDK65546 UNG65546 UXC65546 VGY65546 VQU65546 WAQ65546 WKM65546 WUI65546 P131084 HW131082 RS131082 ABO131082 ALK131082 AVG131082 BFC131082 BOY131082 BYU131082 CIQ131082 CSM131082 DCI131082 DME131082 DWA131082 EFW131082 EPS131082 EZO131082 FJK131082 FTG131082 GDC131082 GMY131082 GWU131082 HGQ131082 HQM131082 IAI131082 IKE131082 IUA131082 JDW131082 JNS131082 JXO131082 KHK131082 KRG131082 LBC131082 LKY131082 LUU131082 MEQ131082 MOM131082 MYI131082 NIE131082 NSA131082 OBW131082 OLS131082 OVO131082 PFK131082 PPG131082 PZC131082 QIY131082 QSU131082 RCQ131082 RMM131082 RWI131082 SGE131082 SQA131082 SZW131082 TJS131082 TTO131082 UDK131082 UNG131082 UXC131082 VGY131082 VQU131082 WAQ131082 WKM131082 WUI131082 P196620 HW196618 RS196618 ABO196618 ALK196618 AVG196618 BFC196618 BOY196618 BYU196618 CIQ196618 CSM196618 DCI196618 DME196618 DWA196618 EFW196618 EPS196618 EZO196618 FJK196618 FTG196618 GDC196618 GMY196618 GWU196618 HGQ196618 HQM196618 IAI196618 IKE196618 IUA196618 JDW196618 JNS196618 JXO196618 KHK196618 KRG196618 LBC196618 LKY196618 LUU196618 MEQ196618 MOM196618 MYI196618 NIE196618 NSA196618 OBW196618 OLS196618 OVO196618 PFK196618 PPG196618 PZC196618 QIY196618 QSU196618 RCQ196618 RMM196618 RWI196618 SGE196618 SQA196618 SZW196618 TJS196618 TTO196618 UDK196618 UNG196618 UXC196618 VGY196618 VQU196618 WAQ196618 WKM196618 WUI196618 P262156 HW262154 RS262154 ABO262154 ALK262154 AVG262154 BFC262154 BOY262154 BYU262154 CIQ262154 CSM262154 DCI262154 DME262154 DWA262154 EFW262154 EPS262154 EZO262154 FJK262154 FTG262154 GDC262154 GMY262154 GWU262154 HGQ262154 HQM262154 IAI262154 IKE262154 IUA262154 JDW262154 JNS262154 JXO262154 KHK262154 KRG262154 LBC262154 LKY262154 LUU262154 MEQ262154 MOM262154 MYI262154 NIE262154 NSA262154 OBW262154 OLS262154 OVO262154 PFK262154 PPG262154 PZC262154 QIY262154 QSU262154 RCQ262154 RMM262154 RWI262154 SGE262154 SQA262154 SZW262154 TJS262154 TTO262154 UDK262154 UNG262154 UXC262154 VGY262154 VQU262154 WAQ262154 WKM262154 WUI262154 P327692 HW327690 RS327690 ABO327690 ALK327690 AVG327690 BFC327690 BOY327690 BYU327690 CIQ327690 CSM327690 DCI327690 DME327690 DWA327690 EFW327690 EPS327690 EZO327690 FJK327690 FTG327690 GDC327690 GMY327690 GWU327690 HGQ327690 HQM327690 IAI327690 IKE327690 IUA327690 JDW327690 JNS327690 JXO327690 KHK327690 KRG327690 LBC327690 LKY327690 LUU327690 MEQ327690 MOM327690 MYI327690 NIE327690 NSA327690 OBW327690 OLS327690 OVO327690 PFK327690 PPG327690 PZC327690 QIY327690 QSU327690 RCQ327690 RMM327690 RWI327690 SGE327690 SQA327690 SZW327690 TJS327690 TTO327690 UDK327690 UNG327690 UXC327690 VGY327690 VQU327690 WAQ327690 WKM327690 WUI327690 P393228 HW393226 RS393226 ABO393226 ALK393226 AVG393226 BFC393226 BOY393226 BYU393226 CIQ393226 CSM393226 DCI393226 DME393226 DWA393226 EFW393226 EPS393226 EZO393226 FJK393226 FTG393226 GDC393226 GMY393226 GWU393226 HGQ393226 HQM393226 IAI393226 IKE393226 IUA393226 JDW393226 JNS393226 JXO393226 KHK393226 KRG393226 LBC393226 LKY393226 LUU393226 MEQ393226 MOM393226 MYI393226 NIE393226 NSA393226 OBW393226 OLS393226 OVO393226 PFK393226 PPG393226 PZC393226 QIY393226 QSU393226 RCQ393226 RMM393226 RWI393226 SGE393226 SQA393226 SZW393226 TJS393226 TTO393226 UDK393226 UNG393226 UXC393226 VGY393226 VQU393226 WAQ393226 WKM393226 WUI393226 P458764 HW458762 RS458762 ABO458762 ALK458762 AVG458762 BFC458762 BOY458762 BYU458762 CIQ458762 CSM458762 DCI458762 DME458762 DWA458762 EFW458762 EPS458762 EZO458762 FJK458762 FTG458762 GDC458762 GMY458762 GWU458762 HGQ458762 HQM458762 IAI458762 IKE458762 IUA458762 JDW458762 JNS458762 JXO458762 KHK458762 KRG458762 LBC458762 LKY458762 LUU458762 MEQ458762 MOM458762 MYI458762 NIE458762 NSA458762 OBW458762 OLS458762 OVO458762 PFK458762 PPG458762 PZC458762 QIY458762 QSU458762 RCQ458762 RMM458762 RWI458762 SGE458762 SQA458762 SZW458762 TJS458762 TTO458762 UDK458762 UNG458762 UXC458762 VGY458762 VQU458762 WAQ458762 WKM458762 WUI458762 P524300 HW524298 RS524298 ABO524298 ALK524298 AVG524298 BFC524298 BOY524298 BYU524298 CIQ524298 CSM524298 DCI524298 DME524298 DWA524298 EFW524298 EPS524298 EZO524298 FJK524298 FTG524298 GDC524298 GMY524298 GWU524298 HGQ524298 HQM524298 IAI524298 IKE524298 IUA524298 JDW524298 JNS524298 JXO524298 KHK524298 KRG524298 LBC524298 LKY524298 LUU524298 MEQ524298 MOM524298 MYI524298 NIE524298 NSA524298 OBW524298 OLS524298 OVO524298 PFK524298 PPG524298 PZC524298 QIY524298 QSU524298 RCQ524298 RMM524298 RWI524298 SGE524298 SQA524298 SZW524298 TJS524298 TTO524298 UDK524298 UNG524298 UXC524298 VGY524298 VQU524298 WAQ524298 WKM524298 WUI524298 P589836 HW589834 RS589834 ABO589834 ALK589834 AVG589834 BFC589834 BOY589834 BYU589834 CIQ589834 CSM589834 DCI589834 DME589834 DWA589834 EFW589834 EPS589834 EZO589834 FJK589834 FTG589834 GDC589834 GMY589834 GWU589834 HGQ589834 HQM589834 IAI589834 IKE589834 IUA589834 JDW589834 JNS589834 JXO589834 KHK589834 KRG589834 LBC589834 LKY589834 LUU589834 MEQ589834 MOM589834 MYI589834 NIE589834 NSA589834 OBW589834 OLS589834 OVO589834 PFK589834 PPG589834 PZC589834 QIY589834 QSU589834 RCQ589834 RMM589834 RWI589834 SGE589834 SQA589834 SZW589834 TJS589834 TTO589834 UDK589834 UNG589834 UXC589834 VGY589834 VQU589834 WAQ589834 WKM589834 WUI589834 P655372 HW655370 RS655370 ABO655370 ALK655370 AVG655370 BFC655370 BOY655370 BYU655370 CIQ655370 CSM655370 DCI655370 DME655370 DWA655370 EFW655370 EPS655370 EZO655370 FJK655370 FTG655370 GDC655370 GMY655370 GWU655370 HGQ655370 HQM655370 IAI655370 IKE655370 IUA655370 JDW655370 JNS655370 JXO655370 KHK655370 KRG655370 LBC655370 LKY655370 LUU655370 MEQ655370 MOM655370 MYI655370 NIE655370 NSA655370 OBW655370 OLS655370 OVO655370 PFK655370 PPG655370 PZC655370 QIY655370 QSU655370 RCQ655370 RMM655370 RWI655370 SGE655370 SQA655370 SZW655370 TJS655370 TTO655370 UDK655370 UNG655370 UXC655370 VGY655370 VQU655370 WAQ655370 WKM655370 WUI655370 P720908 HW720906 RS720906 ABO720906 ALK720906 AVG720906 BFC720906 BOY720906 BYU720906 CIQ720906 CSM720906 DCI720906 DME720906 DWA720906 EFW720906 EPS720906 EZO720906 FJK720906 FTG720906 GDC720906 GMY720906 GWU720906 HGQ720906 HQM720906 IAI720906 IKE720906 IUA720906 JDW720906 JNS720906 JXO720906 KHK720906 KRG720906 LBC720906 LKY720906 LUU720906 MEQ720906 MOM720906 MYI720906 NIE720906 NSA720906 OBW720906 OLS720906 OVO720906 PFK720906 PPG720906 PZC720906 QIY720906 QSU720906 RCQ720906 RMM720906 RWI720906 SGE720906 SQA720906 SZW720906 TJS720906 TTO720906 UDK720906 UNG720906 UXC720906 VGY720906 VQU720906 WAQ720906 WKM720906 WUI720906 P786444 HW786442 RS786442 ABO786442 ALK786442 AVG786442 BFC786442 BOY786442 BYU786442 CIQ786442 CSM786442 DCI786442 DME786442 DWA786442 EFW786442 EPS786442 EZO786442 FJK786442 FTG786442 GDC786442 GMY786442 GWU786442 HGQ786442 HQM786442 IAI786442 IKE786442 IUA786442 JDW786442 JNS786442 JXO786442 KHK786442 KRG786442 LBC786442 LKY786442 LUU786442 MEQ786442 MOM786442 MYI786442 NIE786442 NSA786442 OBW786442 OLS786442 OVO786442 PFK786442 PPG786442 PZC786442 QIY786442 QSU786442 RCQ786442 RMM786442 RWI786442 SGE786442 SQA786442 SZW786442 TJS786442 TTO786442 UDK786442 UNG786442 UXC786442 VGY786442 VQU786442 WAQ786442 WKM786442 WUI786442 P851980 HW851978 RS851978 ABO851978 ALK851978 AVG851978 BFC851978 BOY851978 BYU851978 CIQ851978 CSM851978 DCI851978 DME851978 DWA851978 EFW851978 EPS851978 EZO851978 FJK851978 FTG851978 GDC851978 GMY851978 GWU851978 HGQ851978 HQM851978 IAI851978 IKE851978 IUA851978 JDW851978 JNS851978 JXO851978 KHK851978 KRG851978 LBC851978 LKY851978 LUU851978 MEQ851978 MOM851978 MYI851978 NIE851978 NSA851978 OBW851978 OLS851978 OVO851978 PFK851978 PPG851978 PZC851978 QIY851978 QSU851978 RCQ851978 RMM851978 RWI851978 SGE851978 SQA851978 SZW851978 TJS851978 TTO851978 UDK851978 UNG851978 UXC851978 VGY851978 VQU851978 WAQ851978 WKM851978 WUI851978 P917516 HW917514 RS917514 ABO917514 ALK917514 AVG917514 BFC917514 BOY917514 BYU917514 CIQ917514 CSM917514 DCI917514 DME917514 DWA917514 EFW917514 EPS917514 EZO917514 FJK917514 FTG917514 GDC917514 GMY917514 GWU917514 HGQ917514 HQM917514 IAI917514 IKE917514 IUA917514 JDW917514 JNS917514 JXO917514 KHK917514 KRG917514 LBC917514 LKY917514 LUU917514 MEQ917514 MOM917514 MYI917514 NIE917514 NSA917514 OBW917514 OLS917514 OVO917514 PFK917514 PPG917514 PZC917514 QIY917514 QSU917514 RCQ917514 RMM917514 RWI917514 SGE917514 SQA917514 SZW917514 TJS917514 TTO917514 UDK917514 UNG917514 UXC917514 VGY917514 VQU917514 WAQ917514 WKM917514 WUI917514 P983052 HW983050 RS983050 ABO983050 ALK983050 AVG983050 BFC983050 BOY983050 BYU983050 CIQ983050 CSM983050 DCI983050 DME983050 DWA983050 EFW983050 EPS983050 EZO983050 FJK983050 FTG983050 GDC983050 GMY983050 GWU983050 HGQ983050 HQM983050 IAI983050 IKE983050 IUA983050 JDW983050 JNS983050 JXO983050 KHK983050 KRG983050 LBC983050 LKY983050 LUU983050 MEQ983050 MOM983050 MYI983050 NIE983050 NSA983050 OBW983050 OLS983050 OVO983050 PFK983050 PPG983050 PZC983050 QIY983050 QSU983050 RCQ983050 RMM983050 RWI983050 SGE983050 SQA983050 SZW983050 TJS983050 TTO983050 UDK983050 UNG983050 UXC983050 VGY983050 VQU983050 WAQ983050 WKM983050 WUI983050 IQ65574:IS65575 SM65574:SO65575 ACI65574:ACK65575 AME65574:AMG65575 AWA65574:AWC65575 BFW65574:BFY65575 BPS65574:BPU65575 BZO65574:BZQ65575 CJK65574:CJM65575 CTG65574:CTI65575 DDC65574:DDE65575 DMY65574:DNA65575 DWU65574:DWW65575 EGQ65574:EGS65575 EQM65574:EQO65575 FAI65574:FAK65575 FKE65574:FKG65575 FUA65574:FUC65575 GDW65574:GDY65575 GNS65574:GNU65575 GXO65574:GXQ65575 HHK65574:HHM65575 HRG65574:HRI65575 IBC65574:IBE65575 IKY65574:ILA65575 IUU65574:IUW65575 JEQ65574:JES65575 JOM65574:JOO65575 JYI65574:JYK65575 KIE65574:KIG65575 KSA65574:KSC65575 LBW65574:LBY65575 LLS65574:LLU65575 LVO65574:LVQ65575 MFK65574:MFM65575 MPG65574:MPI65575 MZC65574:MZE65575 NIY65574:NJA65575 NSU65574:NSW65575 OCQ65574:OCS65575 OMM65574:OMO65575 OWI65574:OWK65575 PGE65574:PGG65575 PQA65574:PQC65575 PZW65574:PZY65575 QJS65574:QJU65575 QTO65574:QTQ65575 RDK65574:RDM65575 RNG65574:RNI65575 RXC65574:RXE65575 SGY65574:SHA65575 SQU65574:SQW65575 TAQ65574:TAS65575 TKM65574:TKO65575 TUI65574:TUK65575 UEE65574:UEG65575 UOA65574:UOC65575 UXW65574:UXY65575 VHS65574:VHU65575 VRO65574:VRQ65575 WBK65574:WBM65575 WLG65574:WLI65575 WVC65574:WVE65575 IQ131110:IS131111 SM131110:SO131111 ACI131110:ACK131111 AME131110:AMG131111 AWA131110:AWC131111 BFW131110:BFY131111 BPS131110:BPU131111 BZO131110:BZQ131111 CJK131110:CJM131111 CTG131110:CTI131111 DDC131110:DDE131111 DMY131110:DNA131111 DWU131110:DWW131111 EGQ131110:EGS131111 EQM131110:EQO131111 FAI131110:FAK131111 FKE131110:FKG131111 FUA131110:FUC131111 GDW131110:GDY131111 GNS131110:GNU131111 GXO131110:GXQ131111 HHK131110:HHM131111 HRG131110:HRI131111 IBC131110:IBE131111 IKY131110:ILA131111 IUU131110:IUW131111 JEQ131110:JES131111 JOM131110:JOO131111 JYI131110:JYK131111 KIE131110:KIG131111 KSA131110:KSC131111 LBW131110:LBY131111 LLS131110:LLU131111 LVO131110:LVQ131111 MFK131110:MFM131111 MPG131110:MPI131111 MZC131110:MZE131111 NIY131110:NJA131111 NSU131110:NSW131111 OCQ131110:OCS131111 OMM131110:OMO131111 OWI131110:OWK131111 PGE131110:PGG131111 PQA131110:PQC131111 PZW131110:PZY131111 QJS131110:QJU131111 QTO131110:QTQ131111 RDK131110:RDM131111 RNG131110:RNI131111 RXC131110:RXE131111 SGY131110:SHA131111 SQU131110:SQW131111 TAQ131110:TAS131111 TKM131110:TKO131111 TUI131110:TUK131111 UEE131110:UEG131111 UOA131110:UOC131111 UXW131110:UXY131111 VHS131110:VHU131111 VRO131110:VRQ131111 WBK131110:WBM131111 WLG131110:WLI131111 WVC131110:WVE131111 IQ196646:IS196647 SM196646:SO196647 ACI196646:ACK196647 AME196646:AMG196647 AWA196646:AWC196647 BFW196646:BFY196647 BPS196646:BPU196647 BZO196646:BZQ196647 CJK196646:CJM196647 CTG196646:CTI196647 DDC196646:DDE196647 DMY196646:DNA196647 DWU196646:DWW196647 EGQ196646:EGS196647 EQM196646:EQO196647 FAI196646:FAK196647 FKE196646:FKG196647 FUA196646:FUC196647 GDW196646:GDY196647 GNS196646:GNU196647 GXO196646:GXQ196647 HHK196646:HHM196647 HRG196646:HRI196647 IBC196646:IBE196647 IKY196646:ILA196647 IUU196646:IUW196647 JEQ196646:JES196647 JOM196646:JOO196647 JYI196646:JYK196647 KIE196646:KIG196647 KSA196646:KSC196647 LBW196646:LBY196647 LLS196646:LLU196647 LVO196646:LVQ196647 MFK196646:MFM196647 MPG196646:MPI196647 MZC196646:MZE196647 NIY196646:NJA196647 NSU196646:NSW196647 OCQ196646:OCS196647 OMM196646:OMO196647 OWI196646:OWK196647 PGE196646:PGG196647 PQA196646:PQC196647 PZW196646:PZY196647 QJS196646:QJU196647 QTO196646:QTQ196647 RDK196646:RDM196647 RNG196646:RNI196647 RXC196646:RXE196647 SGY196646:SHA196647 SQU196646:SQW196647 TAQ196646:TAS196647 TKM196646:TKO196647 TUI196646:TUK196647 UEE196646:UEG196647 UOA196646:UOC196647 UXW196646:UXY196647 VHS196646:VHU196647 VRO196646:VRQ196647 WBK196646:WBM196647 WLG196646:WLI196647 WVC196646:WVE196647 IQ262182:IS262183 SM262182:SO262183 ACI262182:ACK262183 AME262182:AMG262183 AWA262182:AWC262183 BFW262182:BFY262183 BPS262182:BPU262183 BZO262182:BZQ262183 CJK262182:CJM262183 CTG262182:CTI262183 DDC262182:DDE262183 DMY262182:DNA262183 DWU262182:DWW262183 EGQ262182:EGS262183 EQM262182:EQO262183 FAI262182:FAK262183 FKE262182:FKG262183 FUA262182:FUC262183 GDW262182:GDY262183 GNS262182:GNU262183 GXO262182:GXQ262183 HHK262182:HHM262183 HRG262182:HRI262183 IBC262182:IBE262183 IKY262182:ILA262183 IUU262182:IUW262183 JEQ262182:JES262183 JOM262182:JOO262183 JYI262182:JYK262183 KIE262182:KIG262183 KSA262182:KSC262183 LBW262182:LBY262183 LLS262182:LLU262183 LVO262182:LVQ262183 MFK262182:MFM262183 MPG262182:MPI262183 MZC262182:MZE262183 NIY262182:NJA262183 NSU262182:NSW262183 OCQ262182:OCS262183 OMM262182:OMO262183 OWI262182:OWK262183 PGE262182:PGG262183 PQA262182:PQC262183 PZW262182:PZY262183 QJS262182:QJU262183 QTO262182:QTQ262183 RDK262182:RDM262183 RNG262182:RNI262183 RXC262182:RXE262183 SGY262182:SHA262183 SQU262182:SQW262183 TAQ262182:TAS262183 TKM262182:TKO262183 TUI262182:TUK262183 UEE262182:UEG262183 UOA262182:UOC262183 UXW262182:UXY262183 VHS262182:VHU262183 VRO262182:VRQ262183 WBK262182:WBM262183 WLG262182:WLI262183 WVC262182:WVE262183 IQ327718:IS327719 SM327718:SO327719 ACI327718:ACK327719 AME327718:AMG327719 AWA327718:AWC327719 BFW327718:BFY327719 BPS327718:BPU327719 BZO327718:BZQ327719 CJK327718:CJM327719 CTG327718:CTI327719 DDC327718:DDE327719 DMY327718:DNA327719 DWU327718:DWW327719 EGQ327718:EGS327719 EQM327718:EQO327719 FAI327718:FAK327719 FKE327718:FKG327719 FUA327718:FUC327719 GDW327718:GDY327719 GNS327718:GNU327719 GXO327718:GXQ327719 HHK327718:HHM327719 HRG327718:HRI327719 IBC327718:IBE327719 IKY327718:ILA327719 IUU327718:IUW327719 JEQ327718:JES327719 JOM327718:JOO327719 JYI327718:JYK327719 KIE327718:KIG327719 KSA327718:KSC327719 LBW327718:LBY327719 LLS327718:LLU327719 LVO327718:LVQ327719 MFK327718:MFM327719 MPG327718:MPI327719 MZC327718:MZE327719 NIY327718:NJA327719 NSU327718:NSW327719 OCQ327718:OCS327719 OMM327718:OMO327719 OWI327718:OWK327719 PGE327718:PGG327719 PQA327718:PQC327719 PZW327718:PZY327719 QJS327718:QJU327719 QTO327718:QTQ327719 RDK327718:RDM327719 RNG327718:RNI327719 RXC327718:RXE327719 SGY327718:SHA327719 SQU327718:SQW327719 TAQ327718:TAS327719 TKM327718:TKO327719 TUI327718:TUK327719 UEE327718:UEG327719 UOA327718:UOC327719 UXW327718:UXY327719 VHS327718:VHU327719 VRO327718:VRQ327719 WBK327718:WBM327719 WLG327718:WLI327719 WVC327718:WVE327719 IQ393254:IS393255 SM393254:SO393255 ACI393254:ACK393255 AME393254:AMG393255 AWA393254:AWC393255 BFW393254:BFY393255 BPS393254:BPU393255 BZO393254:BZQ393255 CJK393254:CJM393255 CTG393254:CTI393255 DDC393254:DDE393255 DMY393254:DNA393255 DWU393254:DWW393255 EGQ393254:EGS393255 EQM393254:EQO393255 FAI393254:FAK393255 FKE393254:FKG393255 FUA393254:FUC393255 GDW393254:GDY393255 GNS393254:GNU393255 GXO393254:GXQ393255 HHK393254:HHM393255 HRG393254:HRI393255 IBC393254:IBE393255 IKY393254:ILA393255 IUU393254:IUW393255 JEQ393254:JES393255 JOM393254:JOO393255 JYI393254:JYK393255 KIE393254:KIG393255 KSA393254:KSC393255 LBW393254:LBY393255 LLS393254:LLU393255 LVO393254:LVQ393255 MFK393254:MFM393255 MPG393254:MPI393255 MZC393254:MZE393255 NIY393254:NJA393255 NSU393254:NSW393255 OCQ393254:OCS393255 OMM393254:OMO393255 OWI393254:OWK393255 PGE393254:PGG393255 PQA393254:PQC393255 PZW393254:PZY393255 QJS393254:QJU393255 QTO393254:QTQ393255 RDK393254:RDM393255 RNG393254:RNI393255 RXC393254:RXE393255 SGY393254:SHA393255 SQU393254:SQW393255 TAQ393254:TAS393255 TKM393254:TKO393255 TUI393254:TUK393255 UEE393254:UEG393255 UOA393254:UOC393255 UXW393254:UXY393255 VHS393254:VHU393255 VRO393254:VRQ393255 WBK393254:WBM393255 WLG393254:WLI393255 WVC393254:WVE393255 IQ458790:IS458791 SM458790:SO458791 ACI458790:ACK458791 AME458790:AMG458791 AWA458790:AWC458791 BFW458790:BFY458791 BPS458790:BPU458791 BZO458790:BZQ458791 CJK458790:CJM458791 CTG458790:CTI458791 DDC458790:DDE458791 DMY458790:DNA458791 DWU458790:DWW458791 EGQ458790:EGS458791 EQM458790:EQO458791 FAI458790:FAK458791 FKE458790:FKG458791 FUA458790:FUC458791 GDW458790:GDY458791 GNS458790:GNU458791 GXO458790:GXQ458791 HHK458790:HHM458791 HRG458790:HRI458791 IBC458790:IBE458791 IKY458790:ILA458791 IUU458790:IUW458791 JEQ458790:JES458791 JOM458790:JOO458791 JYI458790:JYK458791 KIE458790:KIG458791 KSA458790:KSC458791 LBW458790:LBY458791 LLS458790:LLU458791 LVO458790:LVQ458791 MFK458790:MFM458791 MPG458790:MPI458791 MZC458790:MZE458791 NIY458790:NJA458791 NSU458790:NSW458791 OCQ458790:OCS458791 OMM458790:OMO458791 OWI458790:OWK458791 PGE458790:PGG458791 PQA458790:PQC458791 PZW458790:PZY458791 QJS458790:QJU458791 QTO458790:QTQ458791 RDK458790:RDM458791 RNG458790:RNI458791 RXC458790:RXE458791 SGY458790:SHA458791 SQU458790:SQW458791 TAQ458790:TAS458791 TKM458790:TKO458791 TUI458790:TUK458791 UEE458790:UEG458791 UOA458790:UOC458791 UXW458790:UXY458791 VHS458790:VHU458791 VRO458790:VRQ458791 WBK458790:WBM458791 WLG458790:WLI458791 WVC458790:WVE458791 IQ524326:IS524327 SM524326:SO524327 ACI524326:ACK524327 AME524326:AMG524327 AWA524326:AWC524327 BFW524326:BFY524327 BPS524326:BPU524327 BZO524326:BZQ524327 CJK524326:CJM524327 CTG524326:CTI524327 DDC524326:DDE524327 DMY524326:DNA524327 DWU524326:DWW524327 EGQ524326:EGS524327 EQM524326:EQO524327 FAI524326:FAK524327 FKE524326:FKG524327 FUA524326:FUC524327 GDW524326:GDY524327 GNS524326:GNU524327 GXO524326:GXQ524327 HHK524326:HHM524327 HRG524326:HRI524327 IBC524326:IBE524327 IKY524326:ILA524327 IUU524326:IUW524327 JEQ524326:JES524327 JOM524326:JOO524327 JYI524326:JYK524327 KIE524326:KIG524327 KSA524326:KSC524327 LBW524326:LBY524327 LLS524326:LLU524327 LVO524326:LVQ524327 MFK524326:MFM524327 MPG524326:MPI524327 MZC524326:MZE524327 NIY524326:NJA524327 NSU524326:NSW524327 OCQ524326:OCS524327 OMM524326:OMO524327 OWI524326:OWK524327 PGE524326:PGG524327 PQA524326:PQC524327 PZW524326:PZY524327 QJS524326:QJU524327 QTO524326:QTQ524327 RDK524326:RDM524327 RNG524326:RNI524327 RXC524326:RXE524327 SGY524326:SHA524327 SQU524326:SQW524327 TAQ524326:TAS524327 TKM524326:TKO524327 TUI524326:TUK524327 UEE524326:UEG524327 UOA524326:UOC524327 UXW524326:UXY524327 VHS524326:VHU524327 VRO524326:VRQ524327 WBK524326:WBM524327 WLG524326:WLI524327 WVC524326:WVE524327 IQ589862:IS589863 SM589862:SO589863 ACI589862:ACK589863 AME589862:AMG589863 AWA589862:AWC589863 BFW589862:BFY589863 BPS589862:BPU589863 BZO589862:BZQ589863 CJK589862:CJM589863 CTG589862:CTI589863 DDC589862:DDE589863 DMY589862:DNA589863 DWU589862:DWW589863 EGQ589862:EGS589863 EQM589862:EQO589863 FAI589862:FAK589863 FKE589862:FKG589863 FUA589862:FUC589863 GDW589862:GDY589863 GNS589862:GNU589863 GXO589862:GXQ589863 HHK589862:HHM589863 HRG589862:HRI589863 IBC589862:IBE589863 IKY589862:ILA589863 IUU589862:IUW589863 JEQ589862:JES589863 JOM589862:JOO589863 JYI589862:JYK589863 KIE589862:KIG589863 KSA589862:KSC589863 LBW589862:LBY589863 LLS589862:LLU589863 LVO589862:LVQ589863 MFK589862:MFM589863 MPG589862:MPI589863 MZC589862:MZE589863 NIY589862:NJA589863 NSU589862:NSW589863 OCQ589862:OCS589863 OMM589862:OMO589863 OWI589862:OWK589863 PGE589862:PGG589863 PQA589862:PQC589863 PZW589862:PZY589863 QJS589862:QJU589863 QTO589862:QTQ589863 RDK589862:RDM589863 RNG589862:RNI589863 RXC589862:RXE589863 SGY589862:SHA589863 SQU589862:SQW589863 TAQ589862:TAS589863 TKM589862:TKO589863 TUI589862:TUK589863 UEE589862:UEG589863 UOA589862:UOC589863 UXW589862:UXY589863 VHS589862:VHU589863 VRO589862:VRQ589863 WBK589862:WBM589863 WLG589862:WLI589863 WVC589862:WVE589863 IQ655398:IS655399 SM655398:SO655399 ACI655398:ACK655399 AME655398:AMG655399 AWA655398:AWC655399 BFW655398:BFY655399 BPS655398:BPU655399 BZO655398:BZQ655399 CJK655398:CJM655399 CTG655398:CTI655399 DDC655398:DDE655399 DMY655398:DNA655399 DWU655398:DWW655399 EGQ655398:EGS655399 EQM655398:EQO655399 FAI655398:FAK655399 FKE655398:FKG655399 FUA655398:FUC655399 GDW655398:GDY655399 GNS655398:GNU655399 GXO655398:GXQ655399 HHK655398:HHM655399 HRG655398:HRI655399 IBC655398:IBE655399 IKY655398:ILA655399 IUU655398:IUW655399 JEQ655398:JES655399 JOM655398:JOO655399 JYI655398:JYK655399 KIE655398:KIG655399 KSA655398:KSC655399 LBW655398:LBY655399 LLS655398:LLU655399 LVO655398:LVQ655399 MFK655398:MFM655399 MPG655398:MPI655399 MZC655398:MZE655399 NIY655398:NJA655399 NSU655398:NSW655399 OCQ655398:OCS655399 OMM655398:OMO655399 OWI655398:OWK655399 PGE655398:PGG655399 PQA655398:PQC655399 PZW655398:PZY655399 QJS655398:QJU655399 QTO655398:QTQ655399 RDK655398:RDM655399 RNG655398:RNI655399 RXC655398:RXE655399 SGY655398:SHA655399 SQU655398:SQW655399 TAQ655398:TAS655399 TKM655398:TKO655399 TUI655398:TUK655399 UEE655398:UEG655399 UOA655398:UOC655399 UXW655398:UXY655399 VHS655398:VHU655399 VRO655398:VRQ655399 WBK655398:WBM655399 WLG655398:WLI655399 WVC655398:WVE655399 IQ720934:IS720935 SM720934:SO720935 ACI720934:ACK720935 AME720934:AMG720935 AWA720934:AWC720935 BFW720934:BFY720935 BPS720934:BPU720935 BZO720934:BZQ720935 CJK720934:CJM720935 CTG720934:CTI720935 DDC720934:DDE720935 DMY720934:DNA720935 DWU720934:DWW720935 EGQ720934:EGS720935 EQM720934:EQO720935 FAI720934:FAK720935 FKE720934:FKG720935 FUA720934:FUC720935 GDW720934:GDY720935 GNS720934:GNU720935 GXO720934:GXQ720935 HHK720934:HHM720935 HRG720934:HRI720935 IBC720934:IBE720935 IKY720934:ILA720935 IUU720934:IUW720935 JEQ720934:JES720935 JOM720934:JOO720935 JYI720934:JYK720935 KIE720934:KIG720935 KSA720934:KSC720935 LBW720934:LBY720935 LLS720934:LLU720935 LVO720934:LVQ720935 MFK720934:MFM720935 MPG720934:MPI720935 MZC720934:MZE720935 NIY720934:NJA720935 NSU720934:NSW720935 OCQ720934:OCS720935 OMM720934:OMO720935 OWI720934:OWK720935 PGE720934:PGG720935 PQA720934:PQC720935 PZW720934:PZY720935 QJS720934:QJU720935 QTO720934:QTQ720935 RDK720934:RDM720935 RNG720934:RNI720935 RXC720934:RXE720935 SGY720934:SHA720935 SQU720934:SQW720935 TAQ720934:TAS720935 TKM720934:TKO720935 TUI720934:TUK720935 UEE720934:UEG720935 UOA720934:UOC720935 UXW720934:UXY720935 VHS720934:VHU720935 VRO720934:VRQ720935 WBK720934:WBM720935 WLG720934:WLI720935 WVC720934:WVE720935 IQ786470:IS786471 SM786470:SO786471 ACI786470:ACK786471 AME786470:AMG786471 AWA786470:AWC786471 BFW786470:BFY786471 BPS786470:BPU786471 BZO786470:BZQ786471 CJK786470:CJM786471 CTG786470:CTI786471 DDC786470:DDE786471 DMY786470:DNA786471 DWU786470:DWW786471 EGQ786470:EGS786471 EQM786470:EQO786471 FAI786470:FAK786471 FKE786470:FKG786471 FUA786470:FUC786471 GDW786470:GDY786471 GNS786470:GNU786471 GXO786470:GXQ786471 HHK786470:HHM786471 HRG786470:HRI786471 IBC786470:IBE786471 IKY786470:ILA786471 IUU786470:IUW786471 JEQ786470:JES786471 JOM786470:JOO786471 JYI786470:JYK786471 KIE786470:KIG786471 KSA786470:KSC786471 LBW786470:LBY786471 LLS786470:LLU786471 LVO786470:LVQ786471 MFK786470:MFM786471 MPG786470:MPI786471 MZC786470:MZE786471 NIY786470:NJA786471 NSU786470:NSW786471 OCQ786470:OCS786471 OMM786470:OMO786471 OWI786470:OWK786471 PGE786470:PGG786471 PQA786470:PQC786471 PZW786470:PZY786471 QJS786470:QJU786471 QTO786470:QTQ786471 RDK786470:RDM786471 RNG786470:RNI786471 RXC786470:RXE786471 SGY786470:SHA786471 SQU786470:SQW786471 TAQ786470:TAS786471 TKM786470:TKO786471 TUI786470:TUK786471 UEE786470:UEG786471 UOA786470:UOC786471 UXW786470:UXY786471 VHS786470:VHU786471 VRO786470:VRQ786471 WBK786470:WBM786471 WLG786470:WLI786471 WVC786470:WVE786471 IQ852006:IS852007 SM852006:SO852007 ACI852006:ACK852007 AME852006:AMG852007 AWA852006:AWC852007 BFW852006:BFY852007 BPS852006:BPU852007 BZO852006:BZQ852007 CJK852006:CJM852007 CTG852006:CTI852007 DDC852006:DDE852007 DMY852006:DNA852007 DWU852006:DWW852007 EGQ852006:EGS852007 EQM852006:EQO852007 FAI852006:FAK852007 FKE852006:FKG852007 FUA852006:FUC852007 GDW852006:GDY852007 GNS852006:GNU852007 GXO852006:GXQ852007 HHK852006:HHM852007 HRG852006:HRI852007 IBC852006:IBE852007 IKY852006:ILA852007 IUU852006:IUW852007 JEQ852006:JES852007 JOM852006:JOO852007 JYI852006:JYK852007 KIE852006:KIG852007 KSA852006:KSC852007 LBW852006:LBY852007 LLS852006:LLU852007 LVO852006:LVQ852007 MFK852006:MFM852007 MPG852006:MPI852007 MZC852006:MZE852007 NIY852006:NJA852007 NSU852006:NSW852007 OCQ852006:OCS852007 OMM852006:OMO852007 OWI852006:OWK852007 PGE852006:PGG852007 PQA852006:PQC852007 PZW852006:PZY852007 QJS852006:QJU852007 QTO852006:QTQ852007 RDK852006:RDM852007 RNG852006:RNI852007 RXC852006:RXE852007 SGY852006:SHA852007 SQU852006:SQW852007 TAQ852006:TAS852007 TKM852006:TKO852007 TUI852006:TUK852007 UEE852006:UEG852007 UOA852006:UOC852007 UXW852006:UXY852007 VHS852006:VHU852007 VRO852006:VRQ852007 WBK852006:WBM852007 WLG852006:WLI852007 WVC852006:WVE852007 IQ917542:IS917543 SM917542:SO917543 ACI917542:ACK917543 AME917542:AMG917543 AWA917542:AWC917543 BFW917542:BFY917543 BPS917542:BPU917543 BZO917542:BZQ917543 CJK917542:CJM917543 CTG917542:CTI917543 DDC917542:DDE917543 DMY917542:DNA917543 DWU917542:DWW917543 EGQ917542:EGS917543 EQM917542:EQO917543 FAI917542:FAK917543 FKE917542:FKG917543 FUA917542:FUC917543 GDW917542:GDY917543 GNS917542:GNU917543 GXO917542:GXQ917543 HHK917542:HHM917543 HRG917542:HRI917543 IBC917542:IBE917543 IKY917542:ILA917543 IUU917542:IUW917543 JEQ917542:JES917543 JOM917542:JOO917543 JYI917542:JYK917543 KIE917542:KIG917543 KSA917542:KSC917543 LBW917542:LBY917543 LLS917542:LLU917543 LVO917542:LVQ917543 MFK917542:MFM917543 MPG917542:MPI917543 MZC917542:MZE917543 NIY917542:NJA917543 NSU917542:NSW917543 OCQ917542:OCS917543 OMM917542:OMO917543 OWI917542:OWK917543 PGE917542:PGG917543 PQA917542:PQC917543 PZW917542:PZY917543 QJS917542:QJU917543 QTO917542:QTQ917543 RDK917542:RDM917543 RNG917542:RNI917543 RXC917542:RXE917543 SGY917542:SHA917543 SQU917542:SQW917543 TAQ917542:TAS917543 TKM917542:TKO917543 TUI917542:TUK917543 UEE917542:UEG917543 UOA917542:UOC917543 UXW917542:UXY917543 VHS917542:VHU917543 VRO917542:VRQ917543 WBK917542:WBM917543 WLG917542:WLI917543 WVC917542:WVE917543 IQ983078:IS983079 SM983078:SO983079 ACI983078:ACK983079 AME983078:AMG983079 AWA983078:AWC983079 BFW983078:BFY983079 BPS983078:BPU983079 BZO983078:BZQ983079 CJK983078:CJM983079 CTG983078:CTI983079 DDC983078:DDE983079 DMY983078:DNA983079 DWU983078:DWW983079 EGQ983078:EGS983079 EQM983078:EQO983079 FAI983078:FAK983079 FKE983078:FKG983079 FUA983078:FUC983079 GDW983078:GDY983079 GNS983078:GNU983079 GXO983078:GXQ983079 HHK983078:HHM983079 HRG983078:HRI983079 IBC983078:IBE983079 IKY983078:ILA983079 IUU983078:IUW983079 JEQ983078:JES983079 JOM983078:JOO983079 JYI983078:JYK983079 KIE983078:KIG983079 KSA983078:KSC983079 LBW983078:LBY983079 LLS983078:LLU983079 LVO983078:LVQ983079 MFK983078:MFM983079 MPG983078:MPI983079 MZC983078:MZE983079 NIY983078:NJA983079 NSU983078:NSW983079 OCQ983078:OCS983079 OMM983078:OMO983079 OWI983078:OWK983079 PGE983078:PGG983079 PQA983078:PQC983079 PZW983078:PZY983079 QJS983078:QJU983079 QTO983078:QTQ983079 RDK983078:RDM983079 RNG983078:RNI983079 RXC983078:RXE983079 SGY983078:SHA983079 SQU983078:SQW983079 TAQ983078:TAS983079 TKM983078:TKO983079 TUI983078:TUK983079 UEE983078:UEG983079 UOA983078:UOC983079 UXW983078:UXY983079 VHS983078:VHU983079 VRO983078:VRQ983079 WBK983078:WBM983079 WLG983078:WLI983079 WVC983078:WVE983079 IQ65579:IS65579 SM65579:SO65579 ACI65579:ACK65579 AME65579:AMG65579 AWA65579:AWC65579 BFW65579:BFY65579 BPS65579:BPU65579 BZO65579:BZQ65579 CJK65579:CJM65579 CTG65579:CTI65579 DDC65579:DDE65579 DMY65579:DNA65579 DWU65579:DWW65579 EGQ65579:EGS65579 EQM65579:EQO65579 FAI65579:FAK65579 FKE65579:FKG65579 FUA65579:FUC65579 GDW65579:GDY65579 GNS65579:GNU65579 GXO65579:GXQ65579 HHK65579:HHM65579 HRG65579:HRI65579 IBC65579:IBE65579 IKY65579:ILA65579 IUU65579:IUW65579 JEQ65579:JES65579 JOM65579:JOO65579 JYI65579:JYK65579 KIE65579:KIG65579 KSA65579:KSC65579 LBW65579:LBY65579 LLS65579:LLU65579 LVO65579:LVQ65579 MFK65579:MFM65579 MPG65579:MPI65579 MZC65579:MZE65579 NIY65579:NJA65579 NSU65579:NSW65579 OCQ65579:OCS65579 OMM65579:OMO65579 OWI65579:OWK65579 PGE65579:PGG65579 PQA65579:PQC65579 PZW65579:PZY65579 QJS65579:QJU65579 QTO65579:QTQ65579 RDK65579:RDM65579 RNG65579:RNI65579 RXC65579:RXE65579 SGY65579:SHA65579 SQU65579:SQW65579 TAQ65579:TAS65579 TKM65579:TKO65579 TUI65579:TUK65579 UEE65579:UEG65579 UOA65579:UOC65579 UXW65579:UXY65579 VHS65579:VHU65579 VRO65579:VRQ65579 WBK65579:WBM65579 WLG65579:WLI65579 WVC65579:WVE65579 IQ131115:IS131115 SM131115:SO131115 ACI131115:ACK131115 AME131115:AMG131115 AWA131115:AWC131115 BFW131115:BFY131115 BPS131115:BPU131115 BZO131115:BZQ131115 CJK131115:CJM131115 CTG131115:CTI131115 DDC131115:DDE131115 DMY131115:DNA131115 DWU131115:DWW131115 EGQ131115:EGS131115 EQM131115:EQO131115 FAI131115:FAK131115 FKE131115:FKG131115 FUA131115:FUC131115 GDW131115:GDY131115 GNS131115:GNU131115 GXO131115:GXQ131115 HHK131115:HHM131115 HRG131115:HRI131115 IBC131115:IBE131115 IKY131115:ILA131115 IUU131115:IUW131115 JEQ131115:JES131115 JOM131115:JOO131115 JYI131115:JYK131115 KIE131115:KIG131115 KSA131115:KSC131115 LBW131115:LBY131115 LLS131115:LLU131115 LVO131115:LVQ131115 MFK131115:MFM131115 MPG131115:MPI131115 MZC131115:MZE131115 NIY131115:NJA131115 NSU131115:NSW131115 OCQ131115:OCS131115 OMM131115:OMO131115 OWI131115:OWK131115 PGE131115:PGG131115 PQA131115:PQC131115 PZW131115:PZY131115 QJS131115:QJU131115 QTO131115:QTQ131115 RDK131115:RDM131115 RNG131115:RNI131115 RXC131115:RXE131115 SGY131115:SHA131115 SQU131115:SQW131115 TAQ131115:TAS131115 TKM131115:TKO131115 TUI131115:TUK131115 UEE131115:UEG131115 UOA131115:UOC131115 UXW131115:UXY131115 VHS131115:VHU131115 VRO131115:VRQ131115 WBK131115:WBM131115 WLG131115:WLI131115 WVC131115:WVE131115 IQ196651:IS196651 SM196651:SO196651 ACI196651:ACK196651 AME196651:AMG196651 AWA196651:AWC196651 BFW196651:BFY196651 BPS196651:BPU196651 BZO196651:BZQ196651 CJK196651:CJM196651 CTG196651:CTI196651 DDC196651:DDE196651 DMY196651:DNA196651 DWU196651:DWW196651 EGQ196651:EGS196651 EQM196651:EQO196651 FAI196651:FAK196651 FKE196651:FKG196651 FUA196651:FUC196651 GDW196651:GDY196651 GNS196651:GNU196651 GXO196651:GXQ196651 HHK196651:HHM196651 HRG196651:HRI196651 IBC196651:IBE196651 IKY196651:ILA196651 IUU196651:IUW196651 JEQ196651:JES196651 JOM196651:JOO196651 JYI196651:JYK196651 KIE196651:KIG196651 KSA196651:KSC196651 LBW196651:LBY196651 LLS196651:LLU196651 LVO196651:LVQ196651 MFK196651:MFM196651 MPG196651:MPI196651 MZC196651:MZE196651 NIY196651:NJA196651 NSU196651:NSW196651 OCQ196651:OCS196651 OMM196651:OMO196651 OWI196651:OWK196651 PGE196651:PGG196651 PQA196651:PQC196651 PZW196651:PZY196651 QJS196651:QJU196651 QTO196651:QTQ196651 RDK196651:RDM196651 RNG196651:RNI196651 RXC196651:RXE196651 SGY196651:SHA196651 SQU196651:SQW196651 TAQ196651:TAS196651 TKM196651:TKO196651 TUI196651:TUK196651 UEE196651:UEG196651 UOA196651:UOC196651 UXW196651:UXY196651 VHS196651:VHU196651 VRO196651:VRQ196651 WBK196651:WBM196651 WLG196651:WLI196651 WVC196651:WVE196651 IQ262187:IS262187 SM262187:SO262187 ACI262187:ACK262187 AME262187:AMG262187 AWA262187:AWC262187 BFW262187:BFY262187 BPS262187:BPU262187 BZO262187:BZQ262187 CJK262187:CJM262187 CTG262187:CTI262187 DDC262187:DDE262187 DMY262187:DNA262187 DWU262187:DWW262187 EGQ262187:EGS262187 EQM262187:EQO262187 FAI262187:FAK262187 FKE262187:FKG262187 FUA262187:FUC262187 GDW262187:GDY262187 GNS262187:GNU262187 GXO262187:GXQ262187 HHK262187:HHM262187 HRG262187:HRI262187 IBC262187:IBE262187 IKY262187:ILA262187 IUU262187:IUW262187 JEQ262187:JES262187 JOM262187:JOO262187 JYI262187:JYK262187 KIE262187:KIG262187 KSA262187:KSC262187 LBW262187:LBY262187 LLS262187:LLU262187 LVO262187:LVQ262187 MFK262187:MFM262187 MPG262187:MPI262187 MZC262187:MZE262187 NIY262187:NJA262187 NSU262187:NSW262187 OCQ262187:OCS262187 OMM262187:OMO262187 OWI262187:OWK262187 PGE262187:PGG262187 PQA262187:PQC262187 PZW262187:PZY262187 QJS262187:QJU262187 QTO262187:QTQ262187 RDK262187:RDM262187 RNG262187:RNI262187 RXC262187:RXE262187 SGY262187:SHA262187 SQU262187:SQW262187 TAQ262187:TAS262187 TKM262187:TKO262187 TUI262187:TUK262187 UEE262187:UEG262187 UOA262187:UOC262187 UXW262187:UXY262187 VHS262187:VHU262187 VRO262187:VRQ262187 WBK262187:WBM262187 WLG262187:WLI262187 WVC262187:WVE262187 IQ327723:IS327723 SM327723:SO327723 ACI327723:ACK327723 AME327723:AMG327723 AWA327723:AWC327723 BFW327723:BFY327723 BPS327723:BPU327723 BZO327723:BZQ327723 CJK327723:CJM327723 CTG327723:CTI327723 DDC327723:DDE327723 DMY327723:DNA327723 DWU327723:DWW327723 EGQ327723:EGS327723 EQM327723:EQO327723 FAI327723:FAK327723 FKE327723:FKG327723 FUA327723:FUC327723 GDW327723:GDY327723 GNS327723:GNU327723 GXO327723:GXQ327723 HHK327723:HHM327723 HRG327723:HRI327723 IBC327723:IBE327723 IKY327723:ILA327723 IUU327723:IUW327723 JEQ327723:JES327723 JOM327723:JOO327723 JYI327723:JYK327723 KIE327723:KIG327723 KSA327723:KSC327723 LBW327723:LBY327723 LLS327723:LLU327723 LVO327723:LVQ327723 MFK327723:MFM327723 MPG327723:MPI327723 MZC327723:MZE327723 NIY327723:NJA327723 NSU327723:NSW327723 OCQ327723:OCS327723 OMM327723:OMO327723 OWI327723:OWK327723 PGE327723:PGG327723 PQA327723:PQC327723 PZW327723:PZY327723 QJS327723:QJU327723 QTO327723:QTQ327723 RDK327723:RDM327723 RNG327723:RNI327723 RXC327723:RXE327723 SGY327723:SHA327723 SQU327723:SQW327723 TAQ327723:TAS327723 TKM327723:TKO327723 TUI327723:TUK327723 UEE327723:UEG327723 UOA327723:UOC327723 UXW327723:UXY327723 VHS327723:VHU327723 VRO327723:VRQ327723 WBK327723:WBM327723 WLG327723:WLI327723 WVC327723:WVE327723 IQ393259:IS393259 SM393259:SO393259 ACI393259:ACK393259 AME393259:AMG393259 AWA393259:AWC393259 BFW393259:BFY393259 BPS393259:BPU393259 BZO393259:BZQ393259 CJK393259:CJM393259 CTG393259:CTI393259 DDC393259:DDE393259 DMY393259:DNA393259 DWU393259:DWW393259 EGQ393259:EGS393259 EQM393259:EQO393259 FAI393259:FAK393259 FKE393259:FKG393259 FUA393259:FUC393259 GDW393259:GDY393259 GNS393259:GNU393259 GXO393259:GXQ393259 HHK393259:HHM393259 HRG393259:HRI393259 IBC393259:IBE393259 IKY393259:ILA393259 IUU393259:IUW393259 JEQ393259:JES393259 JOM393259:JOO393259 JYI393259:JYK393259 KIE393259:KIG393259 KSA393259:KSC393259 LBW393259:LBY393259 LLS393259:LLU393259 LVO393259:LVQ393259 MFK393259:MFM393259 MPG393259:MPI393259 MZC393259:MZE393259 NIY393259:NJA393259 NSU393259:NSW393259 OCQ393259:OCS393259 OMM393259:OMO393259 OWI393259:OWK393259 PGE393259:PGG393259 PQA393259:PQC393259 PZW393259:PZY393259 QJS393259:QJU393259 QTO393259:QTQ393259 RDK393259:RDM393259 RNG393259:RNI393259 RXC393259:RXE393259 SGY393259:SHA393259 SQU393259:SQW393259 TAQ393259:TAS393259 TKM393259:TKO393259 TUI393259:TUK393259 UEE393259:UEG393259 UOA393259:UOC393259 UXW393259:UXY393259 VHS393259:VHU393259 VRO393259:VRQ393259 WBK393259:WBM393259 WLG393259:WLI393259 WVC393259:WVE393259 IQ458795:IS458795 SM458795:SO458795 ACI458795:ACK458795 AME458795:AMG458795 AWA458795:AWC458795 BFW458795:BFY458795 BPS458795:BPU458795 BZO458795:BZQ458795 CJK458795:CJM458795 CTG458795:CTI458795 DDC458795:DDE458795 DMY458795:DNA458795 DWU458795:DWW458795 EGQ458795:EGS458795 EQM458795:EQO458795 FAI458795:FAK458795 FKE458795:FKG458795 FUA458795:FUC458795 GDW458795:GDY458795 GNS458795:GNU458795 GXO458795:GXQ458795 HHK458795:HHM458795 HRG458795:HRI458795 IBC458795:IBE458795 IKY458795:ILA458795 IUU458795:IUW458795 JEQ458795:JES458795 JOM458795:JOO458795 JYI458795:JYK458795 KIE458795:KIG458795 KSA458795:KSC458795 LBW458795:LBY458795 LLS458795:LLU458795 LVO458795:LVQ458795 MFK458795:MFM458795 MPG458795:MPI458795 MZC458795:MZE458795 NIY458795:NJA458795 NSU458795:NSW458795 OCQ458795:OCS458795 OMM458795:OMO458795 OWI458795:OWK458795 PGE458795:PGG458795 PQA458795:PQC458795 PZW458795:PZY458795 QJS458795:QJU458795 QTO458795:QTQ458795 RDK458795:RDM458795 RNG458795:RNI458795 RXC458795:RXE458795 SGY458795:SHA458795 SQU458795:SQW458795 TAQ458795:TAS458795 TKM458795:TKO458795 TUI458795:TUK458795 UEE458795:UEG458795 UOA458795:UOC458795 UXW458795:UXY458795 VHS458795:VHU458795 VRO458795:VRQ458795 WBK458795:WBM458795 WLG458795:WLI458795 WVC458795:WVE458795 IQ524331:IS524331 SM524331:SO524331 ACI524331:ACK524331 AME524331:AMG524331 AWA524331:AWC524331 BFW524331:BFY524331 BPS524331:BPU524331 BZO524331:BZQ524331 CJK524331:CJM524331 CTG524331:CTI524331 DDC524331:DDE524331 DMY524331:DNA524331 DWU524331:DWW524331 EGQ524331:EGS524331 EQM524331:EQO524331 FAI524331:FAK524331 FKE524331:FKG524331 FUA524331:FUC524331 GDW524331:GDY524331 GNS524331:GNU524331 GXO524331:GXQ524331 HHK524331:HHM524331 HRG524331:HRI524331 IBC524331:IBE524331 IKY524331:ILA524331 IUU524331:IUW524331 JEQ524331:JES524331 JOM524331:JOO524331 JYI524331:JYK524331 KIE524331:KIG524331 KSA524331:KSC524331 LBW524331:LBY524331 LLS524331:LLU524331 LVO524331:LVQ524331 MFK524331:MFM524331 MPG524331:MPI524331 MZC524331:MZE524331 NIY524331:NJA524331 NSU524331:NSW524331 OCQ524331:OCS524331 OMM524331:OMO524331 OWI524331:OWK524331 PGE524331:PGG524331 PQA524331:PQC524331 PZW524331:PZY524331 QJS524331:QJU524331 QTO524331:QTQ524331 RDK524331:RDM524331 RNG524331:RNI524331 RXC524331:RXE524331 SGY524331:SHA524331 SQU524331:SQW524331 TAQ524331:TAS524331 TKM524331:TKO524331 TUI524331:TUK524331 UEE524331:UEG524331 UOA524331:UOC524331 UXW524331:UXY524331 VHS524331:VHU524331 VRO524331:VRQ524331 WBK524331:WBM524331 WLG524331:WLI524331 WVC524331:WVE524331 IQ589867:IS589867 SM589867:SO589867 ACI589867:ACK589867 AME589867:AMG589867 AWA589867:AWC589867 BFW589867:BFY589867 BPS589867:BPU589867 BZO589867:BZQ589867 CJK589867:CJM589867 CTG589867:CTI589867 DDC589867:DDE589867 DMY589867:DNA589867 DWU589867:DWW589867 EGQ589867:EGS589867 EQM589867:EQO589867 FAI589867:FAK589867 FKE589867:FKG589867 FUA589867:FUC589867 GDW589867:GDY589867 GNS589867:GNU589867 GXO589867:GXQ589867 HHK589867:HHM589867 HRG589867:HRI589867 IBC589867:IBE589867 IKY589867:ILA589867 IUU589867:IUW589867 JEQ589867:JES589867 JOM589867:JOO589867 JYI589867:JYK589867 KIE589867:KIG589867 KSA589867:KSC589867 LBW589867:LBY589867 LLS589867:LLU589867 LVO589867:LVQ589867 MFK589867:MFM589867 MPG589867:MPI589867 MZC589867:MZE589867 NIY589867:NJA589867 NSU589867:NSW589867 OCQ589867:OCS589867 OMM589867:OMO589867 OWI589867:OWK589867 PGE589867:PGG589867 PQA589867:PQC589867 PZW589867:PZY589867 QJS589867:QJU589867 QTO589867:QTQ589867 RDK589867:RDM589867 RNG589867:RNI589867 RXC589867:RXE589867 SGY589867:SHA589867 SQU589867:SQW589867 TAQ589867:TAS589867 TKM589867:TKO589867 TUI589867:TUK589867 UEE589867:UEG589867 UOA589867:UOC589867 UXW589867:UXY589867 VHS589867:VHU589867 VRO589867:VRQ589867 WBK589867:WBM589867 WLG589867:WLI589867 WVC589867:WVE589867 IQ655403:IS655403 SM655403:SO655403 ACI655403:ACK655403 AME655403:AMG655403 AWA655403:AWC655403 BFW655403:BFY655403 BPS655403:BPU655403 BZO655403:BZQ655403 CJK655403:CJM655403 CTG655403:CTI655403 DDC655403:DDE655403 DMY655403:DNA655403 DWU655403:DWW655403 EGQ655403:EGS655403 EQM655403:EQO655403 FAI655403:FAK655403 FKE655403:FKG655403 FUA655403:FUC655403 GDW655403:GDY655403 GNS655403:GNU655403 GXO655403:GXQ655403 HHK655403:HHM655403 HRG655403:HRI655403 IBC655403:IBE655403 IKY655403:ILA655403 IUU655403:IUW655403 JEQ655403:JES655403 JOM655403:JOO655403 JYI655403:JYK655403 KIE655403:KIG655403 KSA655403:KSC655403 LBW655403:LBY655403 LLS655403:LLU655403 LVO655403:LVQ655403 MFK655403:MFM655403 MPG655403:MPI655403 MZC655403:MZE655403 NIY655403:NJA655403 NSU655403:NSW655403 OCQ655403:OCS655403 OMM655403:OMO655403 OWI655403:OWK655403 PGE655403:PGG655403 PQA655403:PQC655403 PZW655403:PZY655403 QJS655403:QJU655403 QTO655403:QTQ655403 RDK655403:RDM655403 RNG655403:RNI655403 RXC655403:RXE655403 SGY655403:SHA655403 SQU655403:SQW655403 TAQ655403:TAS655403 TKM655403:TKO655403 TUI655403:TUK655403 UEE655403:UEG655403 UOA655403:UOC655403 UXW655403:UXY655403 VHS655403:VHU655403 VRO655403:VRQ655403 WBK655403:WBM655403 WLG655403:WLI655403 WVC655403:WVE655403 IQ720939:IS720939 SM720939:SO720939 ACI720939:ACK720939 AME720939:AMG720939 AWA720939:AWC720939 BFW720939:BFY720939 BPS720939:BPU720939 BZO720939:BZQ720939 CJK720939:CJM720939 CTG720939:CTI720939 DDC720939:DDE720939 DMY720939:DNA720939 DWU720939:DWW720939 EGQ720939:EGS720939 EQM720939:EQO720939 FAI720939:FAK720939 FKE720939:FKG720939 FUA720939:FUC720939 GDW720939:GDY720939 GNS720939:GNU720939 GXO720939:GXQ720939 HHK720939:HHM720939 HRG720939:HRI720939 IBC720939:IBE720939 IKY720939:ILA720939 IUU720939:IUW720939 JEQ720939:JES720939 JOM720939:JOO720939 JYI720939:JYK720939 KIE720939:KIG720939 KSA720939:KSC720939 LBW720939:LBY720939 LLS720939:LLU720939 LVO720939:LVQ720939 MFK720939:MFM720939 MPG720939:MPI720939 MZC720939:MZE720939 NIY720939:NJA720939 NSU720939:NSW720939 OCQ720939:OCS720939 OMM720939:OMO720939 OWI720939:OWK720939 PGE720939:PGG720939 PQA720939:PQC720939 PZW720939:PZY720939 QJS720939:QJU720939 QTO720939:QTQ720939 RDK720939:RDM720939 RNG720939:RNI720939 RXC720939:RXE720939 SGY720939:SHA720939 SQU720939:SQW720939 TAQ720939:TAS720939 TKM720939:TKO720939 TUI720939:TUK720939 UEE720939:UEG720939 UOA720939:UOC720939 UXW720939:UXY720939 VHS720939:VHU720939 VRO720939:VRQ720939 WBK720939:WBM720939 WLG720939:WLI720939 WVC720939:WVE720939 IQ786475:IS786475 SM786475:SO786475 ACI786475:ACK786475 AME786475:AMG786475 AWA786475:AWC786475 BFW786475:BFY786475 BPS786475:BPU786475 BZO786475:BZQ786475 CJK786475:CJM786475 CTG786475:CTI786475 DDC786475:DDE786475 DMY786475:DNA786475 DWU786475:DWW786475 EGQ786475:EGS786475 EQM786475:EQO786475 FAI786475:FAK786475 FKE786475:FKG786475 FUA786475:FUC786475 GDW786475:GDY786475 GNS786475:GNU786475 GXO786475:GXQ786475 HHK786475:HHM786475 HRG786475:HRI786475 IBC786475:IBE786475 IKY786475:ILA786475 IUU786475:IUW786475 JEQ786475:JES786475 JOM786475:JOO786475 JYI786475:JYK786475 KIE786475:KIG786475 KSA786475:KSC786475 LBW786475:LBY786475 LLS786475:LLU786475 LVO786475:LVQ786475 MFK786475:MFM786475 MPG786475:MPI786475 MZC786475:MZE786475 NIY786475:NJA786475 NSU786475:NSW786475 OCQ786475:OCS786475 OMM786475:OMO786475 OWI786475:OWK786475 PGE786475:PGG786475 PQA786475:PQC786475 PZW786475:PZY786475 QJS786475:QJU786475 QTO786475:QTQ786475 RDK786475:RDM786475 RNG786475:RNI786475 RXC786475:RXE786475 SGY786475:SHA786475 SQU786475:SQW786475 TAQ786475:TAS786475 TKM786475:TKO786475 TUI786475:TUK786475 UEE786475:UEG786475 UOA786475:UOC786475 UXW786475:UXY786475 VHS786475:VHU786475 VRO786475:VRQ786475 WBK786475:WBM786475 WLG786475:WLI786475 WVC786475:WVE786475 IQ852011:IS852011 SM852011:SO852011 ACI852011:ACK852011 AME852011:AMG852011 AWA852011:AWC852011 BFW852011:BFY852011 BPS852011:BPU852011 BZO852011:BZQ852011 CJK852011:CJM852011 CTG852011:CTI852011 DDC852011:DDE852011 DMY852011:DNA852011 DWU852011:DWW852011 EGQ852011:EGS852011 EQM852011:EQO852011 FAI852011:FAK852011 FKE852011:FKG852011 FUA852011:FUC852011 GDW852011:GDY852011 GNS852011:GNU852011 GXO852011:GXQ852011 HHK852011:HHM852011 HRG852011:HRI852011 IBC852011:IBE852011 IKY852011:ILA852011 IUU852011:IUW852011 JEQ852011:JES852011 JOM852011:JOO852011 JYI852011:JYK852011 KIE852011:KIG852011 KSA852011:KSC852011 LBW852011:LBY852011 LLS852011:LLU852011 LVO852011:LVQ852011 MFK852011:MFM852011 MPG852011:MPI852011 MZC852011:MZE852011 NIY852011:NJA852011 NSU852011:NSW852011 OCQ852011:OCS852011 OMM852011:OMO852011 OWI852011:OWK852011 PGE852011:PGG852011 PQA852011:PQC852011 PZW852011:PZY852011 QJS852011:QJU852011 QTO852011:QTQ852011 RDK852011:RDM852011 RNG852011:RNI852011 RXC852011:RXE852011 SGY852011:SHA852011 SQU852011:SQW852011 TAQ852011:TAS852011 TKM852011:TKO852011 TUI852011:TUK852011 UEE852011:UEG852011 UOA852011:UOC852011 UXW852011:UXY852011 VHS852011:VHU852011 VRO852011:VRQ852011 WBK852011:WBM852011 WLG852011:WLI852011 WVC852011:WVE852011 IQ917547:IS917547 SM917547:SO917547 ACI917547:ACK917547 AME917547:AMG917547 AWA917547:AWC917547 BFW917547:BFY917547 BPS917547:BPU917547 BZO917547:BZQ917547 CJK917547:CJM917547 CTG917547:CTI917547 DDC917547:DDE917547 DMY917547:DNA917547 DWU917547:DWW917547 EGQ917547:EGS917547 EQM917547:EQO917547 FAI917547:FAK917547 FKE917547:FKG917547 FUA917547:FUC917547 GDW917547:GDY917547 GNS917547:GNU917547 GXO917547:GXQ917547 HHK917547:HHM917547 HRG917547:HRI917547 IBC917547:IBE917547 IKY917547:ILA917547 IUU917547:IUW917547 JEQ917547:JES917547 JOM917547:JOO917547 JYI917547:JYK917547 KIE917547:KIG917547 KSA917547:KSC917547 LBW917547:LBY917547 LLS917547:LLU917547 LVO917547:LVQ917547 MFK917547:MFM917547 MPG917547:MPI917547 MZC917547:MZE917547 NIY917547:NJA917547 NSU917547:NSW917547 OCQ917547:OCS917547 OMM917547:OMO917547 OWI917547:OWK917547 PGE917547:PGG917547 PQA917547:PQC917547 PZW917547:PZY917547 QJS917547:QJU917547 QTO917547:QTQ917547 RDK917547:RDM917547 RNG917547:RNI917547 RXC917547:RXE917547 SGY917547:SHA917547 SQU917547:SQW917547 TAQ917547:TAS917547 TKM917547:TKO917547 TUI917547:TUK917547 UEE917547:UEG917547 UOA917547:UOC917547 UXW917547:UXY917547 VHS917547:VHU917547 VRO917547:VRQ917547 WBK917547:WBM917547 WLG917547:WLI917547 WVC917547:WVE917547 IQ983083:IS983083 SM983083:SO983083 ACI983083:ACK983083 AME983083:AMG983083 AWA983083:AWC983083 BFW983083:BFY983083 BPS983083:BPU983083 BZO983083:BZQ983083 CJK983083:CJM983083 CTG983083:CTI983083 DDC983083:DDE983083 DMY983083:DNA983083 DWU983083:DWW983083 EGQ983083:EGS983083 EQM983083:EQO983083 FAI983083:FAK983083 FKE983083:FKG983083 FUA983083:FUC983083 GDW983083:GDY983083 GNS983083:GNU983083 GXO983083:GXQ983083 HHK983083:HHM983083 HRG983083:HRI983083 IBC983083:IBE983083 IKY983083:ILA983083 IUU983083:IUW983083 JEQ983083:JES983083 JOM983083:JOO983083 JYI983083:JYK983083 KIE983083:KIG983083 KSA983083:KSC983083 LBW983083:LBY983083 LLS983083:LLU983083 LVO983083:LVQ983083 MFK983083:MFM983083 MPG983083:MPI983083 MZC983083:MZE983083 NIY983083:NJA983083 NSU983083:NSW983083 OCQ983083:OCS983083 OMM983083:OMO983083 OWI983083:OWK983083 PGE983083:PGG983083 PQA983083:PQC983083 PZW983083:PZY983083 QJS983083:QJU983083 QTO983083:QTQ983083 RDK983083:RDM983083 RNG983083:RNI983083 RXC983083:RXE983083 SGY983083:SHA983083 SQU983083:SQW983083 TAQ983083:TAS983083 TKM983083:TKO983083 TUI983083:TUK983083 UEE983083:UEG983083 UOA983083:UOC983083 UXW983083:UXY983083 VHS983083:VHU983083 VRO983083:VRQ983083 WBK983083:WBM983083 WLG983083:WLI983083 WVC983083:WVE983083 IQ65573 SM65573 ACI65573 AME65573 AWA65573 BFW65573 BPS65573 BZO65573 CJK65573 CTG65573 DDC65573 DMY65573 DWU65573 EGQ65573 EQM65573 FAI65573 FKE65573 FUA65573 GDW65573 GNS65573 GXO65573 HHK65573 HRG65573 IBC65573 IKY65573 IUU65573 JEQ65573 JOM65573 JYI65573 KIE65573 KSA65573 LBW65573 LLS65573 LVO65573 MFK65573 MPG65573 MZC65573 NIY65573 NSU65573 OCQ65573 OMM65573 OWI65573 PGE65573 PQA65573 PZW65573 QJS65573 QTO65573 RDK65573 RNG65573 RXC65573 SGY65573 SQU65573 TAQ65573 TKM65573 TUI65573 UEE65573 UOA65573 UXW65573 VHS65573 VRO65573 WBK65573 WLG65573 WVC65573 IQ131109 SM131109 ACI131109 AME131109 AWA131109 BFW131109 BPS131109 BZO131109 CJK131109 CTG131109 DDC131109 DMY131109 DWU131109 EGQ131109 EQM131109 FAI131109 FKE131109 FUA131109 GDW131109 GNS131109 GXO131109 HHK131109 HRG131109 IBC131109 IKY131109 IUU131109 JEQ131109 JOM131109 JYI131109 KIE131109 KSA131109 LBW131109 LLS131109 LVO131109 MFK131109 MPG131109 MZC131109 NIY131109 NSU131109 OCQ131109 OMM131109 OWI131109 PGE131109 PQA131109 PZW131109 QJS131109 QTO131109 RDK131109 RNG131109 RXC131109 SGY131109 SQU131109 TAQ131109 TKM131109 TUI131109 UEE131109 UOA131109 UXW131109 VHS131109 VRO131109 WBK131109 WLG131109 WVC131109 IQ196645 SM196645 ACI196645 AME196645 AWA196645 BFW196645 BPS196645 BZO196645 CJK196645 CTG196645 DDC196645 DMY196645 DWU196645 EGQ196645 EQM196645 FAI196645 FKE196645 FUA196645 GDW196645 GNS196645 GXO196645 HHK196645 HRG196645 IBC196645 IKY196645 IUU196645 JEQ196645 JOM196645 JYI196645 KIE196645 KSA196645 LBW196645 LLS196645 LVO196645 MFK196645 MPG196645 MZC196645 NIY196645 NSU196645 OCQ196645 OMM196645 OWI196645 PGE196645 PQA196645 PZW196645 QJS196645 QTO196645 RDK196645 RNG196645 RXC196645 SGY196645 SQU196645 TAQ196645 TKM196645 TUI196645 UEE196645 UOA196645 UXW196645 VHS196645 VRO196645 WBK196645 WLG196645 WVC196645 IQ262181 SM262181 ACI262181 AME262181 AWA262181 BFW262181 BPS262181 BZO262181 CJK262181 CTG262181 DDC262181 DMY262181 DWU262181 EGQ262181 EQM262181 FAI262181 FKE262181 FUA262181 GDW262181 GNS262181 GXO262181 HHK262181 HRG262181 IBC262181 IKY262181 IUU262181 JEQ262181 JOM262181 JYI262181 KIE262181 KSA262181 LBW262181 LLS262181 LVO262181 MFK262181 MPG262181 MZC262181 NIY262181 NSU262181 OCQ262181 OMM262181 OWI262181 PGE262181 PQA262181 PZW262181 QJS262181 QTO262181 RDK262181 RNG262181 RXC262181 SGY262181 SQU262181 TAQ262181 TKM262181 TUI262181 UEE262181 UOA262181 UXW262181 VHS262181 VRO262181 WBK262181 WLG262181 WVC262181 IQ327717 SM327717 ACI327717 AME327717 AWA327717 BFW327717 BPS327717 BZO327717 CJK327717 CTG327717 DDC327717 DMY327717 DWU327717 EGQ327717 EQM327717 FAI327717 FKE327717 FUA327717 GDW327717 GNS327717 GXO327717 HHK327717 HRG327717 IBC327717 IKY327717 IUU327717 JEQ327717 JOM327717 JYI327717 KIE327717 KSA327717 LBW327717 LLS327717 LVO327717 MFK327717 MPG327717 MZC327717 NIY327717 NSU327717 OCQ327717 OMM327717 OWI327717 PGE327717 PQA327717 PZW327717 QJS327717 QTO327717 RDK327717 RNG327717 RXC327717 SGY327717 SQU327717 TAQ327717 TKM327717 TUI327717 UEE327717 UOA327717 UXW327717 VHS327717 VRO327717 WBK327717 WLG327717 WVC327717 IQ393253 SM393253 ACI393253 AME393253 AWA393253 BFW393253 BPS393253 BZO393253 CJK393253 CTG393253 DDC393253 DMY393253 DWU393253 EGQ393253 EQM393253 FAI393253 FKE393253 FUA393253 GDW393253 GNS393253 GXO393253 HHK393253 HRG393253 IBC393253 IKY393253 IUU393253 JEQ393253 JOM393253 JYI393253 KIE393253 KSA393253 LBW393253 LLS393253 LVO393253 MFK393253 MPG393253 MZC393253 NIY393253 NSU393253 OCQ393253 OMM393253 OWI393253 PGE393253 PQA393253 PZW393253 QJS393253 QTO393253 RDK393253 RNG393253 RXC393253 SGY393253 SQU393253 TAQ393253 TKM393253 TUI393253 UEE393253 UOA393253 UXW393253 VHS393253 VRO393253 WBK393253 WLG393253 WVC393253 IQ458789 SM458789 ACI458789 AME458789 AWA458789 BFW458789 BPS458789 BZO458789 CJK458789 CTG458789 DDC458789 DMY458789 DWU458789 EGQ458789 EQM458789 FAI458789 FKE458789 FUA458789 GDW458789 GNS458789 GXO458789 HHK458789 HRG458789 IBC458789 IKY458789 IUU458789 JEQ458789 JOM458789 JYI458789 KIE458789 KSA458789 LBW458789 LLS458789 LVO458789 MFK458789 MPG458789 MZC458789 NIY458789 NSU458789 OCQ458789 OMM458789 OWI458789 PGE458789 PQA458789 PZW458789 QJS458789 QTO458789 RDK458789 RNG458789 RXC458789 SGY458789 SQU458789 TAQ458789 TKM458789 TUI458789 UEE458789 UOA458789 UXW458789 VHS458789 VRO458789 WBK458789 WLG458789 WVC458789 IQ524325 SM524325 ACI524325 AME524325 AWA524325 BFW524325 BPS524325 BZO524325 CJK524325 CTG524325 DDC524325 DMY524325 DWU524325 EGQ524325 EQM524325 FAI524325 FKE524325 FUA524325 GDW524325 GNS524325 GXO524325 HHK524325 HRG524325 IBC524325 IKY524325 IUU524325 JEQ524325 JOM524325 JYI524325 KIE524325 KSA524325 LBW524325 LLS524325 LVO524325 MFK524325 MPG524325 MZC524325 NIY524325 NSU524325 OCQ524325 OMM524325 OWI524325 PGE524325 PQA524325 PZW524325 QJS524325 QTO524325 RDK524325 RNG524325 RXC524325 SGY524325 SQU524325 TAQ524325 TKM524325 TUI524325 UEE524325 UOA524325 UXW524325 VHS524325 VRO524325 WBK524325 WLG524325 WVC524325 IQ589861 SM589861 ACI589861 AME589861 AWA589861 BFW589861 BPS589861 BZO589861 CJK589861 CTG589861 DDC589861 DMY589861 DWU589861 EGQ589861 EQM589861 FAI589861 FKE589861 FUA589861 GDW589861 GNS589861 GXO589861 HHK589861 HRG589861 IBC589861 IKY589861 IUU589861 JEQ589861 JOM589861 JYI589861 KIE589861 KSA589861 LBW589861 LLS589861 LVO589861 MFK589861 MPG589861 MZC589861 NIY589861 NSU589861 OCQ589861 OMM589861 OWI589861 PGE589861 PQA589861 PZW589861 QJS589861 QTO589861 RDK589861 RNG589861 RXC589861 SGY589861 SQU589861 TAQ589861 TKM589861 TUI589861 UEE589861 UOA589861 UXW589861 VHS589861 VRO589861 WBK589861 WLG589861 WVC589861 IQ655397 SM655397 ACI655397 AME655397 AWA655397 BFW655397 BPS655397 BZO655397 CJK655397 CTG655397 DDC655397 DMY655397 DWU655397 EGQ655397 EQM655397 FAI655397 FKE655397 FUA655397 GDW655397 GNS655397 GXO655397 HHK655397 HRG655397 IBC655397 IKY655397 IUU655397 JEQ655397 JOM655397 JYI655397 KIE655397 KSA655397 LBW655397 LLS655397 LVO655397 MFK655397 MPG655397 MZC655397 NIY655397 NSU655397 OCQ655397 OMM655397 OWI655397 PGE655397 PQA655397 PZW655397 QJS655397 QTO655397 RDK655397 RNG655397 RXC655397 SGY655397 SQU655397 TAQ655397 TKM655397 TUI655397 UEE655397 UOA655397 UXW655397 VHS655397 VRO655397 WBK655397 WLG655397 WVC655397 IQ720933 SM720933 ACI720933 AME720933 AWA720933 BFW720933 BPS720933 BZO720933 CJK720933 CTG720933 DDC720933 DMY720933 DWU720933 EGQ720933 EQM720933 FAI720933 FKE720933 FUA720933 GDW720933 GNS720933 GXO720933 HHK720933 HRG720933 IBC720933 IKY720933 IUU720933 JEQ720933 JOM720933 JYI720933 KIE720933 KSA720933 LBW720933 LLS720933 LVO720933 MFK720933 MPG720933 MZC720933 NIY720933 NSU720933 OCQ720933 OMM720933 OWI720933 PGE720933 PQA720933 PZW720933 QJS720933 QTO720933 RDK720933 RNG720933 RXC720933 SGY720933 SQU720933 TAQ720933 TKM720933 TUI720933 UEE720933 UOA720933 UXW720933 VHS720933 VRO720933 WBK720933 WLG720933 WVC720933 IQ786469 SM786469 ACI786469 AME786469 AWA786469 BFW786469 BPS786469 BZO786469 CJK786469 CTG786469 DDC786469 DMY786469 DWU786469 EGQ786469 EQM786469 FAI786469 FKE786469 FUA786469 GDW786469 GNS786469 GXO786469 HHK786469 HRG786469 IBC786469 IKY786469 IUU786469 JEQ786469 JOM786469 JYI786469 KIE786469 KSA786469 LBW786469 LLS786469 LVO786469 MFK786469 MPG786469 MZC786469 NIY786469 NSU786469 OCQ786469 OMM786469 OWI786469 PGE786469 PQA786469 PZW786469 QJS786469 QTO786469 RDK786469 RNG786469 RXC786469 SGY786469 SQU786469 TAQ786469 TKM786469 TUI786469 UEE786469 UOA786469 UXW786469 VHS786469 VRO786469 WBK786469 WLG786469 WVC786469 IQ852005 SM852005 ACI852005 AME852005 AWA852005 BFW852005 BPS852005 BZO852005 CJK852005 CTG852005 DDC852005 DMY852005 DWU852005 EGQ852005 EQM852005 FAI852005 FKE852005 FUA852005 GDW852005 GNS852005 GXO852005 HHK852005 HRG852005 IBC852005 IKY852005 IUU852005 JEQ852005 JOM852005 JYI852005 KIE852005 KSA852005 LBW852005 LLS852005 LVO852005 MFK852005 MPG852005 MZC852005 NIY852005 NSU852005 OCQ852005 OMM852005 OWI852005 PGE852005 PQA852005 PZW852005 QJS852005 QTO852005 RDK852005 RNG852005 RXC852005 SGY852005 SQU852005 TAQ852005 TKM852005 TUI852005 UEE852005 UOA852005 UXW852005 VHS852005 VRO852005 WBK852005 WLG852005 WVC852005 IQ917541 SM917541 ACI917541 AME917541 AWA917541 BFW917541 BPS917541 BZO917541 CJK917541 CTG917541 DDC917541 DMY917541 DWU917541 EGQ917541 EQM917541 FAI917541 FKE917541 FUA917541 GDW917541 GNS917541 GXO917541 HHK917541 HRG917541 IBC917541 IKY917541 IUU917541 JEQ917541 JOM917541 JYI917541 KIE917541 KSA917541 LBW917541 LLS917541 LVO917541 MFK917541 MPG917541 MZC917541 NIY917541 NSU917541 OCQ917541 OMM917541 OWI917541 PGE917541 PQA917541 PZW917541 QJS917541 QTO917541 RDK917541 RNG917541 RXC917541 SGY917541 SQU917541 TAQ917541 TKM917541 TUI917541 UEE917541 UOA917541 UXW917541 VHS917541 VRO917541 WBK917541 WLG917541 WVC917541 IQ983077 SM983077 ACI983077 AME983077 AWA983077 BFW983077 BPS983077 BZO983077 CJK983077 CTG983077 DDC983077 DMY983077 DWU983077 EGQ983077 EQM983077 FAI983077 FKE983077 FUA983077 GDW983077 GNS983077 GXO983077 HHK983077 HRG983077 IBC983077 IKY983077 IUU983077 JEQ983077 JOM983077 JYI983077 KIE983077 KSA983077 LBW983077 LLS983077 LVO983077 MFK983077 MPG983077 MZC983077 NIY983077 NSU983077 OCQ983077 OMM983077 OWI983077 PGE983077 PQA983077 PZW983077 QJS983077 QTO983077 RDK983077 RNG983077 RXC983077 SGY983077 SQU983077 TAQ983077 TKM983077 TUI983077 UEE983077 UOA983077 UXW983077 VHS983077 VRO983077 WBK983077 WLG983077 WVC983077 IQ65578 SM65578 ACI65578 AME65578 AWA65578 BFW65578 BPS65578 BZO65578 CJK65578 CTG65578 DDC65578 DMY65578 DWU65578 EGQ65578 EQM65578 FAI65578 FKE65578 FUA65578 GDW65578 GNS65578 GXO65578 HHK65578 HRG65578 IBC65578 IKY65578 IUU65578 JEQ65578 JOM65578 JYI65578 KIE65578 KSA65578 LBW65578 LLS65578 LVO65578 MFK65578 MPG65578 MZC65578 NIY65578 NSU65578 OCQ65578 OMM65578 OWI65578 PGE65578 PQA65578 PZW65578 QJS65578 QTO65578 RDK65578 RNG65578 RXC65578 SGY65578 SQU65578 TAQ65578 TKM65578 TUI65578 UEE65578 UOA65578 UXW65578 VHS65578 VRO65578 WBK65578 WLG65578 WVC65578 IQ131114 SM131114 ACI131114 AME131114 AWA131114 BFW131114 BPS131114 BZO131114 CJK131114 CTG131114 DDC131114 DMY131114 DWU131114 EGQ131114 EQM131114 FAI131114 FKE131114 FUA131114 GDW131114 GNS131114 GXO131114 HHK131114 HRG131114 IBC131114 IKY131114 IUU131114 JEQ131114 JOM131114 JYI131114 KIE131114 KSA131114 LBW131114 LLS131114 LVO131114 MFK131114 MPG131114 MZC131114 NIY131114 NSU131114 OCQ131114 OMM131114 OWI131114 PGE131114 PQA131114 PZW131114 QJS131114 QTO131114 RDK131114 RNG131114 RXC131114 SGY131114 SQU131114 TAQ131114 TKM131114 TUI131114 UEE131114 UOA131114 UXW131114 VHS131114 VRO131114 WBK131114 WLG131114 WVC131114 IQ196650 SM196650 ACI196650 AME196650 AWA196650 BFW196650 BPS196650 BZO196650 CJK196650 CTG196650 DDC196650 DMY196650 DWU196650 EGQ196650 EQM196650 FAI196650 FKE196650 FUA196650 GDW196650 GNS196650 GXO196650 HHK196650 HRG196650 IBC196650 IKY196650 IUU196650 JEQ196650 JOM196650 JYI196650 KIE196650 KSA196650 LBW196650 LLS196650 LVO196650 MFK196650 MPG196650 MZC196650 NIY196650 NSU196650 OCQ196650 OMM196650 OWI196650 PGE196650 PQA196650 PZW196650 QJS196650 QTO196650 RDK196650 RNG196650 RXC196650 SGY196650 SQU196650 TAQ196650 TKM196650 TUI196650 UEE196650 UOA196650 UXW196650 VHS196650 VRO196650 WBK196650 WLG196650 WVC196650 IQ262186 SM262186 ACI262186 AME262186 AWA262186 BFW262186 BPS262186 BZO262186 CJK262186 CTG262186 DDC262186 DMY262186 DWU262186 EGQ262186 EQM262186 FAI262186 FKE262186 FUA262186 GDW262186 GNS262186 GXO262186 HHK262186 HRG262186 IBC262186 IKY262186 IUU262186 JEQ262186 JOM262186 JYI262186 KIE262186 KSA262186 LBW262186 LLS262186 LVO262186 MFK262186 MPG262186 MZC262186 NIY262186 NSU262186 OCQ262186 OMM262186 OWI262186 PGE262186 PQA262186 PZW262186 QJS262186 QTO262186 RDK262186 RNG262186 RXC262186 SGY262186 SQU262186 TAQ262186 TKM262186 TUI262186 UEE262186 UOA262186 UXW262186 VHS262186 VRO262186 WBK262186 WLG262186 WVC262186 IQ327722 SM327722 ACI327722 AME327722 AWA327722 BFW327722 BPS327722 BZO327722 CJK327722 CTG327722 DDC327722 DMY327722 DWU327722 EGQ327722 EQM327722 FAI327722 FKE327722 FUA327722 GDW327722 GNS327722 GXO327722 HHK327722 HRG327722 IBC327722 IKY327722 IUU327722 JEQ327722 JOM327722 JYI327722 KIE327722 KSA327722 LBW327722 LLS327722 LVO327722 MFK327722 MPG327722 MZC327722 NIY327722 NSU327722 OCQ327722 OMM327722 OWI327722 PGE327722 PQA327722 PZW327722 QJS327722 QTO327722 RDK327722 RNG327722 RXC327722 SGY327722 SQU327722 TAQ327722 TKM327722 TUI327722 UEE327722 UOA327722 UXW327722 VHS327722 VRO327722 WBK327722 WLG327722 WVC327722 IQ393258 SM393258 ACI393258 AME393258 AWA393258 BFW393258 BPS393258 BZO393258 CJK393258 CTG393258 DDC393258 DMY393258 DWU393258 EGQ393258 EQM393258 FAI393258 FKE393258 FUA393258 GDW393258 GNS393258 GXO393258 HHK393258 HRG393258 IBC393258 IKY393258 IUU393258 JEQ393258 JOM393258 JYI393258 KIE393258 KSA393258 LBW393258 LLS393258 LVO393258 MFK393258 MPG393258 MZC393258 NIY393258 NSU393258 OCQ393258 OMM393258 OWI393258 PGE393258 PQA393258 PZW393258 QJS393258 QTO393258 RDK393258 RNG393258 RXC393258 SGY393258 SQU393258 TAQ393258 TKM393258 TUI393258 UEE393258 UOA393258 UXW393258 VHS393258 VRO393258 WBK393258 WLG393258 WVC393258 IQ458794 SM458794 ACI458794 AME458794 AWA458794 BFW458794 BPS458794 BZO458794 CJK458794 CTG458794 DDC458794 DMY458794 DWU458794 EGQ458794 EQM458794 FAI458794 FKE458794 FUA458794 GDW458794 GNS458794 GXO458794 HHK458794 HRG458794 IBC458794 IKY458794 IUU458794 JEQ458794 JOM458794 JYI458794 KIE458794 KSA458794 LBW458794 LLS458794 LVO458794 MFK458794 MPG458794 MZC458794 NIY458794 NSU458794 OCQ458794 OMM458794 OWI458794 PGE458794 PQA458794 PZW458794 QJS458794 QTO458794 RDK458794 RNG458794 RXC458794 SGY458794 SQU458794 TAQ458794 TKM458794 TUI458794 UEE458794 UOA458794 UXW458794 VHS458794 VRO458794 WBK458794 WLG458794 WVC458794 IQ524330 SM524330 ACI524330 AME524330 AWA524330 BFW524330 BPS524330 BZO524330 CJK524330 CTG524330 DDC524330 DMY524330 DWU524330 EGQ524330 EQM524330 FAI524330 FKE524330 FUA524330 GDW524330 GNS524330 GXO524330 HHK524330 HRG524330 IBC524330 IKY524330 IUU524330 JEQ524330 JOM524330 JYI524330 KIE524330 KSA524330 LBW524330 LLS524330 LVO524330 MFK524330 MPG524330 MZC524330 NIY524330 NSU524330 OCQ524330 OMM524330 OWI524330 PGE524330 PQA524330 PZW524330 QJS524330 QTO524330 RDK524330 RNG524330 RXC524330 SGY524330 SQU524330 TAQ524330 TKM524330 TUI524330 UEE524330 UOA524330 UXW524330 VHS524330 VRO524330 WBK524330 WLG524330 WVC524330 IQ589866 SM589866 ACI589866 AME589866 AWA589866 BFW589866 BPS589866 BZO589866 CJK589866 CTG589866 DDC589866 DMY589866 DWU589866 EGQ589866 EQM589866 FAI589866 FKE589866 FUA589866 GDW589866 GNS589866 GXO589866 HHK589866 HRG589866 IBC589866 IKY589866 IUU589866 JEQ589866 JOM589866 JYI589866 KIE589866 KSA589866 LBW589866 LLS589866 LVO589866 MFK589866 MPG589866 MZC589866 NIY589866 NSU589866 OCQ589866 OMM589866 OWI589866 PGE589866 PQA589866 PZW589866 QJS589866 QTO589866 RDK589866 RNG589866 RXC589866 SGY589866 SQU589866 TAQ589866 TKM589866 TUI589866 UEE589866 UOA589866 UXW589866 VHS589866 VRO589866 WBK589866 WLG589866 WVC589866 IQ655402 SM655402 ACI655402 AME655402 AWA655402 BFW655402 BPS655402 BZO655402 CJK655402 CTG655402 DDC655402 DMY655402 DWU655402 EGQ655402 EQM655402 FAI655402 FKE655402 FUA655402 GDW655402 GNS655402 GXO655402 HHK655402 HRG655402 IBC655402 IKY655402 IUU655402 JEQ655402 JOM655402 JYI655402 KIE655402 KSA655402 LBW655402 LLS655402 LVO655402 MFK655402 MPG655402 MZC655402 NIY655402 NSU655402 OCQ655402 OMM655402 OWI655402 PGE655402 PQA655402 PZW655402 QJS655402 QTO655402 RDK655402 RNG655402 RXC655402 SGY655402 SQU655402 TAQ655402 TKM655402 TUI655402 UEE655402 UOA655402 UXW655402 VHS655402 VRO655402 WBK655402 WLG655402 WVC655402 IQ720938 SM720938 ACI720938 AME720938 AWA720938 BFW720938 BPS720938 BZO720938 CJK720938 CTG720938 DDC720938 DMY720938 DWU720938 EGQ720938 EQM720938 FAI720938 FKE720938 FUA720938 GDW720938 GNS720938 GXO720938 HHK720938 HRG720938 IBC720938 IKY720938 IUU720938 JEQ720938 JOM720938 JYI720938 KIE720938 KSA720938 LBW720938 LLS720938 LVO720938 MFK720938 MPG720938 MZC720938 NIY720938 NSU720938 OCQ720938 OMM720938 OWI720938 PGE720938 PQA720938 PZW720938 QJS720938 QTO720938 RDK720938 RNG720938 RXC720938 SGY720938 SQU720938 TAQ720938 TKM720938 TUI720938 UEE720938 UOA720938 UXW720938 VHS720938 VRO720938 WBK720938 WLG720938 WVC720938 IQ786474 SM786474 ACI786474 AME786474 AWA786474 BFW786474 BPS786474 BZO786474 CJK786474 CTG786474 DDC786474 DMY786474 DWU786474 EGQ786474 EQM786474 FAI786474 FKE786474 FUA786474 GDW786474 GNS786474 GXO786474 HHK786474 HRG786474 IBC786474 IKY786474 IUU786474 JEQ786474 JOM786474 JYI786474 KIE786474 KSA786474 LBW786474 LLS786474 LVO786474 MFK786474 MPG786474 MZC786474 NIY786474 NSU786474 OCQ786474 OMM786474 OWI786474 PGE786474 PQA786474 PZW786474 QJS786474 QTO786474 RDK786474 RNG786474 RXC786474 SGY786474 SQU786474 TAQ786474 TKM786474 TUI786474 UEE786474 UOA786474 UXW786474 VHS786474 VRO786474 WBK786474 WLG786474 WVC786474 IQ852010 SM852010 ACI852010 AME852010 AWA852010 BFW852010 BPS852010 BZO852010 CJK852010 CTG852010 DDC852010 DMY852010 DWU852010 EGQ852010 EQM852010 FAI852010 FKE852010 FUA852010 GDW852010 GNS852010 GXO852010 HHK852010 HRG852010 IBC852010 IKY852010 IUU852010 JEQ852010 JOM852010 JYI852010 KIE852010 KSA852010 LBW852010 LLS852010 LVO852010 MFK852010 MPG852010 MZC852010 NIY852010 NSU852010 OCQ852010 OMM852010 OWI852010 PGE852010 PQA852010 PZW852010 QJS852010 QTO852010 RDK852010 RNG852010 RXC852010 SGY852010 SQU852010 TAQ852010 TKM852010 TUI852010 UEE852010 UOA852010 UXW852010 VHS852010 VRO852010 WBK852010 WLG852010 WVC852010 IQ917546 SM917546 ACI917546 AME917546 AWA917546 BFW917546 BPS917546 BZO917546 CJK917546 CTG917546 DDC917546 DMY917546 DWU917546 EGQ917546 EQM917546 FAI917546 FKE917546 FUA917546 GDW917546 GNS917546 GXO917546 HHK917546 HRG917546 IBC917546 IKY917546 IUU917546 JEQ917546 JOM917546 JYI917546 KIE917546 KSA917546 LBW917546 LLS917546 LVO917546 MFK917546 MPG917546 MZC917546 NIY917546 NSU917546 OCQ917546 OMM917546 OWI917546 PGE917546 PQA917546 PZW917546 QJS917546 QTO917546 RDK917546 RNG917546 RXC917546 SGY917546 SQU917546 TAQ917546 TKM917546 TUI917546 UEE917546 UOA917546 UXW917546 VHS917546 VRO917546 WBK917546 WLG917546 WVC917546 IQ983082 SM983082 ACI983082 AME983082 AWA983082 BFW983082 BPS983082 BZO983082 CJK983082 CTG983082 DDC983082 DMY983082 DWU983082 EGQ983082 EQM983082 FAI983082 FKE983082 FUA983082 GDW983082 GNS983082 GXO983082 HHK983082 HRG983082 IBC983082 IKY983082 IUU983082 JEQ983082 JOM983082 JYI983082 KIE983082 KSA983082 LBW983082 LLS983082 LVO983082 MFK983082 MPG983082 MZC983082 NIY983082 NSU983082 OCQ983082 OMM983082 OWI983082 PGE983082 PQA983082 PZW983082 QJS983082 QTO983082 RDK983082 RNG983082 RXC983082 SGY983082 SQU983082 TAQ983082 TKM983082 TUI983082 UEE983082 UOA983082 UXW983082 VHS983082 VRO983082 WBK983082 WLG983082 WVC983082 IV65588 SR65588 ACN65588 AMJ65588 AWF65588 BGB65588 BPX65588 BZT65588 CJP65588 CTL65588 DDH65588 DND65588 DWZ65588 EGV65588 EQR65588 FAN65588 FKJ65588 FUF65588 GEB65588 GNX65588 GXT65588 HHP65588 HRL65588 IBH65588 ILD65588 IUZ65588 JEV65588 JOR65588 JYN65588 KIJ65588 KSF65588 LCB65588 LLX65588 LVT65588 MFP65588 MPL65588 MZH65588 NJD65588 NSZ65588 OCV65588 OMR65588 OWN65588 PGJ65588 PQF65588 QAB65588 QJX65588 QTT65588 RDP65588 RNL65588 RXH65588 SHD65588 SQZ65588 TAV65588 TKR65588 TUN65588 UEJ65588 UOF65588 UYB65588 VHX65588 VRT65588 WBP65588 WLL65588 WVH65588 IV131124 SR131124 ACN131124 AMJ131124 AWF131124 BGB131124 BPX131124 BZT131124 CJP131124 CTL131124 DDH131124 DND131124 DWZ131124 EGV131124 EQR131124 FAN131124 FKJ131124 FUF131124 GEB131124 GNX131124 GXT131124 HHP131124 HRL131124 IBH131124 ILD131124 IUZ131124 JEV131124 JOR131124 JYN131124 KIJ131124 KSF131124 LCB131124 LLX131124 LVT131124 MFP131124 MPL131124 MZH131124 NJD131124 NSZ131124 OCV131124 OMR131124 OWN131124 PGJ131124 PQF131124 QAB131124 QJX131124 QTT131124 RDP131124 RNL131124 RXH131124 SHD131124 SQZ131124 TAV131124 TKR131124 TUN131124 UEJ131124 UOF131124 UYB131124 VHX131124 VRT131124 WBP131124 WLL131124 WVH131124 IV196660 SR196660 ACN196660 AMJ196660 AWF196660 BGB196660 BPX196660 BZT196660 CJP196660 CTL196660 DDH196660 DND196660 DWZ196660 EGV196660 EQR196660 FAN196660 FKJ196660 FUF196660 GEB196660 GNX196660 GXT196660 HHP196660 HRL196660 IBH196660 ILD196660 IUZ196660 JEV196660 JOR196660 JYN196660 KIJ196660 KSF196660 LCB196660 LLX196660 LVT196660 MFP196660 MPL196660 MZH196660 NJD196660 NSZ196660 OCV196660 OMR196660 OWN196660 PGJ196660 PQF196660 QAB196660 QJX196660 QTT196660 RDP196660 RNL196660 RXH196660 SHD196660 SQZ196660 TAV196660 TKR196660 TUN196660 UEJ196660 UOF196660 UYB196660 VHX196660 VRT196660 WBP196660 WLL196660 WVH196660 IV262196 SR262196 ACN262196 AMJ262196 AWF262196 BGB262196 BPX262196 BZT262196 CJP262196 CTL262196 DDH262196 DND262196 DWZ262196 EGV262196 EQR262196 FAN262196 FKJ262196 FUF262196 GEB262196 GNX262196 GXT262196 HHP262196 HRL262196 IBH262196 ILD262196 IUZ262196 JEV262196 JOR262196 JYN262196 KIJ262196 KSF262196 LCB262196 LLX262196 LVT262196 MFP262196 MPL262196 MZH262196 NJD262196 NSZ262196 OCV262196 OMR262196 OWN262196 PGJ262196 PQF262196 QAB262196 QJX262196 QTT262196 RDP262196 RNL262196 RXH262196 SHD262196 SQZ262196 TAV262196 TKR262196 TUN262196 UEJ262196 UOF262196 UYB262196 VHX262196 VRT262196 WBP262196 WLL262196 WVH262196 IV327732 SR327732 ACN327732 AMJ327732 AWF327732 BGB327732 BPX327732 BZT327732 CJP327732 CTL327732 DDH327732 DND327732 DWZ327732 EGV327732 EQR327732 FAN327732 FKJ327732 FUF327732 GEB327732 GNX327732 GXT327732 HHP327732 HRL327732 IBH327732 ILD327732 IUZ327732 JEV327732 JOR327732 JYN327732 KIJ327732 KSF327732 LCB327732 LLX327732 LVT327732 MFP327732 MPL327732 MZH327732 NJD327732 NSZ327732 OCV327732 OMR327732 OWN327732 PGJ327732 PQF327732 QAB327732 QJX327732 QTT327732 RDP327732 RNL327732 RXH327732 SHD327732 SQZ327732 TAV327732 TKR327732 TUN327732 UEJ327732 UOF327732 UYB327732 VHX327732 VRT327732 WBP327732 WLL327732 WVH327732 IV393268 SR393268 ACN393268 AMJ393268 AWF393268 BGB393268 BPX393268 BZT393268 CJP393268 CTL393268 DDH393268 DND393268 DWZ393268 EGV393268 EQR393268 FAN393268 FKJ393268 FUF393268 GEB393268 GNX393268 GXT393268 HHP393268 HRL393268 IBH393268 ILD393268 IUZ393268 JEV393268 JOR393268 JYN393268 KIJ393268 KSF393268 LCB393268 LLX393268 LVT393268 MFP393268 MPL393268 MZH393268 NJD393268 NSZ393268 OCV393268 OMR393268 OWN393268 PGJ393268 PQF393268 QAB393268 QJX393268 QTT393268 RDP393268 RNL393268 RXH393268 SHD393268 SQZ393268 TAV393268 TKR393268 TUN393268 UEJ393268 UOF393268 UYB393268 VHX393268 VRT393268 WBP393268 WLL393268 WVH393268 IV458804 SR458804 ACN458804 AMJ458804 AWF458804 BGB458804 BPX458804 BZT458804 CJP458804 CTL458804 DDH458804 DND458804 DWZ458804 EGV458804 EQR458804 FAN458804 FKJ458804 FUF458804 GEB458804 GNX458804 GXT458804 HHP458804 HRL458804 IBH458804 ILD458804 IUZ458804 JEV458804 JOR458804 JYN458804 KIJ458804 KSF458804 LCB458804 LLX458804 LVT458804 MFP458804 MPL458804 MZH458804 NJD458804 NSZ458804 OCV458804 OMR458804 OWN458804 PGJ458804 PQF458804 QAB458804 QJX458804 QTT458804 RDP458804 RNL458804 RXH458804 SHD458804 SQZ458804 TAV458804 TKR458804 TUN458804 UEJ458804 UOF458804 UYB458804 VHX458804 VRT458804 WBP458804 WLL458804 WVH458804 IV524340 SR524340 ACN524340 AMJ524340 AWF524340 BGB524340 BPX524340 BZT524340 CJP524340 CTL524340 DDH524340 DND524340 DWZ524340 EGV524340 EQR524340 FAN524340 FKJ524340 FUF524340 GEB524340 GNX524340 GXT524340 HHP524340 HRL524340 IBH524340 ILD524340 IUZ524340 JEV524340 JOR524340 JYN524340 KIJ524340 KSF524340 LCB524340 LLX524340 LVT524340 MFP524340 MPL524340 MZH524340 NJD524340 NSZ524340 OCV524340 OMR524340 OWN524340 PGJ524340 PQF524340 QAB524340 QJX524340 QTT524340 RDP524340 RNL524340 RXH524340 SHD524340 SQZ524340 TAV524340 TKR524340 TUN524340 UEJ524340 UOF524340 UYB524340 VHX524340 VRT524340 WBP524340 WLL524340 WVH524340 IV589876 SR589876 ACN589876 AMJ589876 AWF589876 BGB589876 BPX589876 BZT589876 CJP589876 CTL589876 DDH589876 DND589876 DWZ589876 EGV589876 EQR589876 FAN589876 FKJ589876 FUF589876 GEB589876 GNX589876 GXT589876 HHP589876 HRL589876 IBH589876 ILD589876 IUZ589876 JEV589876 JOR589876 JYN589876 KIJ589876 KSF589876 LCB589876 LLX589876 LVT589876 MFP589876 MPL589876 MZH589876 NJD589876 NSZ589876 OCV589876 OMR589876 OWN589876 PGJ589876 PQF589876 QAB589876 QJX589876 QTT589876 RDP589876 RNL589876 RXH589876 SHD589876 SQZ589876 TAV589876 TKR589876 TUN589876 UEJ589876 UOF589876 UYB589876 VHX589876 VRT589876 WBP589876 WLL589876 WVH589876 IV655412 SR655412 ACN655412 AMJ655412 AWF655412 BGB655412 BPX655412 BZT655412 CJP655412 CTL655412 DDH655412 DND655412 DWZ655412 EGV655412 EQR655412 FAN655412 FKJ655412 FUF655412 GEB655412 GNX655412 GXT655412 HHP655412 HRL655412 IBH655412 ILD655412 IUZ655412 JEV655412 JOR655412 JYN655412 KIJ655412 KSF655412 LCB655412 LLX655412 LVT655412 MFP655412 MPL655412 MZH655412 NJD655412 NSZ655412 OCV655412 OMR655412 OWN655412 PGJ655412 PQF655412 QAB655412 QJX655412 QTT655412 RDP655412 RNL655412 RXH655412 SHD655412 SQZ655412 TAV655412 TKR655412 TUN655412 UEJ655412 UOF655412 UYB655412 VHX655412 VRT655412 WBP655412 WLL655412 WVH655412 IV720948 SR720948 ACN720948 AMJ720948 AWF720948 BGB720948 BPX720948 BZT720948 CJP720948 CTL720948 DDH720948 DND720948 DWZ720948 EGV720948 EQR720948 FAN720948 FKJ720948 FUF720948 GEB720948 GNX720948 GXT720948 HHP720948 HRL720948 IBH720948 ILD720948 IUZ720948 JEV720948 JOR720948 JYN720948 KIJ720948 KSF720948 LCB720948 LLX720948 LVT720948 MFP720948 MPL720948 MZH720948 NJD720948 NSZ720948 OCV720948 OMR720948 OWN720948 PGJ720948 PQF720948 QAB720948 QJX720948 QTT720948 RDP720948 RNL720948 RXH720948 SHD720948 SQZ720948 TAV720948 TKR720948 TUN720948 UEJ720948 UOF720948 UYB720948 VHX720948 VRT720948 WBP720948 WLL720948 WVH720948 IV786484 SR786484 ACN786484 AMJ786484 AWF786484 BGB786484 BPX786484 BZT786484 CJP786484 CTL786484 DDH786484 DND786484 DWZ786484 EGV786484 EQR786484 FAN786484 FKJ786484 FUF786484 GEB786484 GNX786484 GXT786484 HHP786484 HRL786484 IBH786484 ILD786484 IUZ786484 JEV786484 JOR786484 JYN786484 KIJ786484 KSF786484 LCB786484 LLX786484 LVT786484 MFP786484 MPL786484 MZH786484 NJD786484 NSZ786484 OCV786484 OMR786484 OWN786484 PGJ786484 PQF786484 QAB786484 QJX786484 QTT786484 RDP786484 RNL786484 RXH786484 SHD786484 SQZ786484 TAV786484 TKR786484 TUN786484 UEJ786484 UOF786484 UYB786484 VHX786484 VRT786484 WBP786484 WLL786484 WVH786484 IV852020 SR852020 ACN852020 AMJ852020 AWF852020 BGB852020 BPX852020 BZT852020 CJP852020 CTL852020 DDH852020 DND852020 DWZ852020 EGV852020 EQR852020 FAN852020 FKJ852020 FUF852020 GEB852020 GNX852020 GXT852020 HHP852020 HRL852020 IBH852020 ILD852020 IUZ852020 JEV852020 JOR852020 JYN852020 KIJ852020 KSF852020 LCB852020 LLX852020 LVT852020 MFP852020 MPL852020 MZH852020 NJD852020 NSZ852020 OCV852020 OMR852020 OWN852020 PGJ852020 PQF852020 QAB852020 QJX852020 QTT852020 RDP852020 RNL852020 RXH852020 SHD852020 SQZ852020 TAV852020 TKR852020 TUN852020 UEJ852020 UOF852020 UYB852020 VHX852020 VRT852020 WBP852020 WLL852020 WVH852020 IV917556 SR917556 ACN917556 AMJ917556 AWF917556 BGB917556 BPX917556 BZT917556 CJP917556 CTL917556 DDH917556 DND917556 DWZ917556 EGV917556 EQR917556 FAN917556 FKJ917556 FUF917556 GEB917556 GNX917556 GXT917556 HHP917556 HRL917556 IBH917556 ILD917556 IUZ917556 JEV917556 JOR917556 JYN917556 KIJ917556 KSF917556 LCB917556 LLX917556 LVT917556 MFP917556 MPL917556 MZH917556 NJD917556 NSZ917556 OCV917556 OMR917556 OWN917556 PGJ917556 PQF917556 QAB917556 QJX917556 QTT917556 RDP917556 RNL917556 RXH917556 SHD917556 SQZ917556 TAV917556 TKR917556 TUN917556 UEJ917556 UOF917556 UYB917556 VHX917556 VRT917556 WBP917556 WLL917556 WVH917556 IV983092 SR983092 ACN983092 AMJ983092 AWF983092 BGB983092 BPX983092 BZT983092 CJP983092 CTL983092 DDH983092 DND983092 DWZ983092 EGV983092 EQR983092 FAN983092 FKJ983092 FUF983092 GEB983092 GNX983092 GXT983092 HHP983092 HRL983092 IBH983092 ILD983092 IUZ983092 JEV983092 JOR983092 JYN983092 KIJ983092 KSF983092 LCB983092 LLX983092 LVT983092 MFP983092 MPL983092 MZH983092 NJD983092 NSZ983092 OCV983092 OMR983092 OWN983092 PGJ983092 PQF983092 QAB983092 QJX983092 QTT983092 RDP983092 RNL983092 RXH983092 SHD983092 SQZ983092 TAV983092 TKR983092 TUN983092 UEJ983092 UOF983092 UYB983092 VHX983092 VRT983092 WBP983092 WLL983092 WVH983092 IP65552 SL65552 ACH65552 AMD65552 AVZ65552 BFV65552 BPR65552 BZN65552 CJJ65552 CTF65552 DDB65552 DMX65552 DWT65552 EGP65552 EQL65552 FAH65552 FKD65552 FTZ65552 GDV65552 GNR65552 GXN65552 HHJ65552 HRF65552 IBB65552 IKX65552 IUT65552 JEP65552 JOL65552 JYH65552 KID65552 KRZ65552 LBV65552 LLR65552 LVN65552 MFJ65552 MPF65552 MZB65552 NIX65552 NST65552 OCP65552 OML65552 OWH65552 PGD65552 PPZ65552 PZV65552 QJR65552 QTN65552 RDJ65552 RNF65552 RXB65552 SGX65552 SQT65552 TAP65552 TKL65552 TUH65552 UED65552 UNZ65552 UXV65552 VHR65552 VRN65552 WBJ65552 WLF65552 WVB65552 IP131088 SL131088 ACH131088 AMD131088 AVZ131088 BFV131088 BPR131088 BZN131088 CJJ131088 CTF131088 DDB131088 DMX131088 DWT131088 EGP131088 EQL131088 FAH131088 FKD131088 FTZ131088 GDV131088 GNR131088 GXN131088 HHJ131088 HRF131088 IBB131088 IKX131088 IUT131088 JEP131088 JOL131088 JYH131088 KID131088 KRZ131088 LBV131088 LLR131088 LVN131088 MFJ131088 MPF131088 MZB131088 NIX131088 NST131088 OCP131088 OML131088 OWH131088 PGD131088 PPZ131088 PZV131088 QJR131088 QTN131088 RDJ131088 RNF131088 RXB131088 SGX131088 SQT131088 TAP131088 TKL131088 TUH131088 UED131088 UNZ131088 UXV131088 VHR131088 VRN131088 WBJ131088 WLF131088 WVB131088 IP196624 SL196624 ACH196624 AMD196624 AVZ196624 BFV196624 BPR196624 BZN196624 CJJ196624 CTF196624 DDB196624 DMX196624 DWT196624 EGP196624 EQL196624 FAH196624 FKD196624 FTZ196624 GDV196624 GNR196624 GXN196624 HHJ196624 HRF196624 IBB196624 IKX196624 IUT196624 JEP196624 JOL196624 JYH196624 KID196624 KRZ196624 LBV196624 LLR196624 LVN196624 MFJ196624 MPF196624 MZB196624 NIX196624 NST196624 OCP196624 OML196624 OWH196624 PGD196624 PPZ196624 PZV196624 QJR196624 QTN196624 RDJ196624 RNF196624 RXB196624 SGX196624 SQT196624 TAP196624 TKL196624 TUH196624 UED196624 UNZ196624 UXV196624 VHR196624 VRN196624 WBJ196624 WLF196624 WVB196624 IP262160 SL262160 ACH262160 AMD262160 AVZ262160 BFV262160 BPR262160 BZN262160 CJJ262160 CTF262160 DDB262160 DMX262160 DWT262160 EGP262160 EQL262160 FAH262160 FKD262160 FTZ262160 GDV262160 GNR262160 GXN262160 HHJ262160 HRF262160 IBB262160 IKX262160 IUT262160 JEP262160 JOL262160 JYH262160 KID262160 KRZ262160 LBV262160 LLR262160 LVN262160 MFJ262160 MPF262160 MZB262160 NIX262160 NST262160 OCP262160 OML262160 OWH262160 PGD262160 PPZ262160 PZV262160 QJR262160 QTN262160 RDJ262160 RNF262160 RXB262160 SGX262160 SQT262160 TAP262160 TKL262160 TUH262160 UED262160 UNZ262160 UXV262160 VHR262160 VRN262160 WBJ262160 WLF262160 WVB262160 IP327696 SL327696 ACH327696 AMD327696 AVZ327696 BFV327696 BPR327696 BZN327696 CJJ327696 CTF327696 DDB327696 DMX327696 DWT327696 EGP327696 EQL327696 FAH327696 FKD327696 FTZ327696 GDV327696 GNR327696 GXN327696 HHJ327696 HRF327696 IBB327696 IKX327696 IUT327696 JEP327696 JOL327696 JYH327696 KID327696 KRZ327696 LBV327696 LLR327696 LVN327696 MFJ327696 MPF327696 MZB327696 NIX327696 NST327696 OCP327696 OML327696 OWH327696 PGD327696 PPZ327696 PZV327696 QJR327696 QTN327696 RDJ327696 RNF327696 RXB327696 SGX327696 SQT327696 TAP327696 TKL327696 TUH327696 UED327696 UNZ327696 UXV327696 VHR327696 VRN327696 WBJ327696 WLF327696 WVB327696 IP393232 SL393232 ACH393232 AMD393232 AVZ393232 BFV393232 BPR393232 BZN393232 CJJ393232 CTF393232 DDB393232 DMX393232 DWT393232 EGP393232 EQL393232 FAH393232 FKD393232 FTZ393232 GDV393232 GNR393232 GXN393232 HHJ393232 HRF393232 IBB393232 IKX393232 IUT393232 JEP393232 JOL393232 JYH393232 KID393232 KRZ393232 LBV393232 LLR393232 LVN393232 MFJ393232 MPF393232 MZB393232 NIX393232 NST393232 OCP393232 OML393232 OWH393232 PGD393232 PPZ393232 PZV393232 QJR393232 QTN393232 RDJ393232 RNF393232 RXB393232 SGX393232 SQT393232 TAP393232 TKL393232 TUH393232 UED393232 UNZ393232 UXV393232 VHR393232 VRN393232 WBJ393232 WLF393232 WVB393232 IP458768 SL458768 ACH458768 AMD458768 AVZ458768 BFV458768 BPR458768 BZN458768 CJJ458768 CTF458768 DDB458768 DMX458768 DWT458768 EGP458768 EQL458768 FAH458768 FKD458768 FTZ458768 GDV458768 GNR458768 GXN458768 HHJ458768 HRF458768 IBB458768 IKX458768 IUT458768 JEP458768 JOL458768 JYH458768 KID458768 KRZ458768 LBV458768 LLR458768 LVN458768 MFJ458768 MPF458768 MZB458768 NIX458768 NST458768 OCP458768 OML458768 OWH458768 PGD458768 PPZ458768 PZV458768 QJR458768 QTN458768 RDJ458768 RNF458768 RXB458768 SGX458768 SQT458768 TAP458768 TKL458768 TUH458768 UED458768 UNZ458768 UXV458768 VHR458768 VRN458768 WBJ458768 WLF458768 WVB458768 IP524304 SL524304 ACH524304 AMD524304 AVZ524304 BFV524304 BPR524304 BZN524304 CJJ524304 CTF524304 DDB524304 DMX524304 DWT524304 EGP524304 EQL524304 FAH524304 FKD524304 FTZ524304 GDV524304 GNR524304 GXN524304 HHJ524304 HRF524304 IBB524304 IKX524304 IUT524304 JEP524304 JOL524304 JYH524304 KID524304 KRZ524304 LBV524304 LLR524304 LVN524304 MFJ524304 MPF524304 MZB524304 NIX524304 NST524304 OCP524304 OML524304 OWH524304 PGD524304 PPZ524304 PZV524304 QJR524304 QTN524304 RDJ524304 RNF524304 RXB524304 SGX524304 SQT524304 TAP524304 TKL524304 TUH524304 UED524304 UNZ524304 UXV524304 VHR524304 VRN524304 WBJ524304 WLF524304 WVB524304 IP589840 SL589840 ACH589840 AMD589840 AVZ589840 BFV589840 BPR589840 BZN589840 CJJ589840 CTF589840 DDB589840 DMX589840 DWT589840 EGP589840 EQL589840 FAH589840 FKD589840 FTZ589840 GDV589840 GNR589840 GXN589840 HHJ589840 HRF589840 IBB589840 IKX589840 IUT589840 JEP589840 JOL589840 JYH589840 KID589840 KRZ589840 LBV589840 LLR589840 LVN589840 MFJ589840 MPF589840 MZB589840 NIX589840 NST589840 OCP589840 OML589840 OWH589840 PGD589840 PPZ589840 PZV589840 QJR589840 QTN589840 RDJ589840 RNF589840 RXB589840 SGX589840 SQT589840 TAP589840 TKL589840 TUH589840 UED589840 UNZ589840 UXV589840 VHR589840 VRN589840 WBJ589840 WLF589840 WVB589840 IP655376 SL655376 ACH655376 AMD655376 AVZ655376 BFV655376 BPR655376 BZN655376 CJJ655376 CTF655376 DDB655376 DMX655376 DWT655376 EGP655376 EQL655376 FAH655376 FKD655376 FTZ655376 GDV655376 GNR655376 GXN655376 HHJ655376 HRF655376 IBB655376 IKX655376 IUT655376 JEP655376 JOL655376 JYH655376 KID655376 KRZ655376 LBV655376 LLR655376 LVN655376 MFJ655376 MPF655376 MZB655376 NIX655376 NST655376 OCP655376 OML655376 OWH655376 PGD655376 PPZ655376 PZV655376 QJR655376 QTN655376 RDJ655376 RNF655376 RXB655376 SGX655376 SQT655376 TAP655376 TKL655376 TUH655376 UED655376 UNZ655376 UXV655376 VHR655376 VRN655376 WBJ655376 WLF655376 WVB655376 IP720912 SL720912 ACH720912 AMD720912 AVZ720912 BFV720912 BPR720912 BZN720912 CJJ720912 CTF720912 DDB720912 DMX720912 DWT720912 EGP720912 EQL720912 FAH720912 FKD720912 FTZ720912 GDV720912 GNR720912 GXN720912 HHJ720912 HRF720912 IBB720912 IKX720912 IUT720912 JEP720912 JOL720912 JYH720912 KID720912 KRZ720912 LBV720912 LLR720912 LVN720912 MFJ720912 MPF720912 MZB720912 NIX720912 NST720912 OCP720912 OML720912 OWH720912 PGD720912 PPZ720912 PZV720912 QJR720912 QTN720912 RDJ720912 RNF720912 RXB720912 SGX720912 SQT720912 TAP720912 TKL720912 TUH720912 UED720912 UNZ720912 UXV720912 VHR720912 VRN720912 WBJ720912 WLF720912 WVB720912 IP786448 SL786448 ACH786448 AMD786448 AVZ786448 BFV786448 BPR786448 BZN786448 CJJ786448 CTF786448 DDB786448 DMX786448 DWT786448 EGP786448 EQL786448 FAH786448 FKD786448 FTZ786448 GDV786448 GNR786448 GXN786448 HHJ786448 HRF786448 IBB786448 IKX786448 IUT786448 JEP786448 JOL786448 JYH786448 KID786448 KRZ786448 LBV786448 LLR786448 LVN786448 MFJ786448 MPF786448 MZB786448 NIX786448 NST786448 OCP786448 OML786448 OWH786448 PGD786448 PPZ786448 PZV786448 QJR786448 QTN786448 RDJ786448 RNF786448 RXB786448 SGX786448 SQT786448 TAP786448 TKL786448 TUH786448 UED786448 UNZ786448 UXV786448 VHR786448 VRN786448 WBJ786448 WLF786448 WVB786448 IP851984 SL851984 ACH851984 AMD851984 AVZ851984 BFV851984 BPR851984 BZN851984 CJJ851984 CTF851984 DDB851984 DMX851984 DWT851984 EGP851984 EQL851984 FAH851984 FKD851984 FTZ851984 GDV851984 GNR851984 GXN851984 HHJ851984 HRF851984 IBB851984 IKX851984 IUT851984 JEP851984 JOL851984 JYH851984 KID851984 KRZ851984 LBV851984 LLR851984 LVN851984 MFJ851984 MPF851984 MZB851984 NIX851984 NST851984 OCP851984 OML851984 OWH851984 PGD851984 PPZ851984 PZV851984 QJR851984 QTN851984 RDJ851984 RNF851984 RXB851984 SGX851984 SQT851984 TAP851984 TKL851984 TUH851984 UED851984 UNZ851984 UXV851984 VHR851984 VRN851984 WBJ851984 WLF851984 WVB851984 IP917520 SL917520 ACH917520 AMD917520 AVZ917520 BFV917520 BPR917520 BZN917520 CJJ917520 CTF917520 DDB917520 DMX917520 DWT917520 EGP917520 EQL917520 FAH917520 FKD917520 FTZ917520 GDV917520 GNR917520 GXN917520 HHJ917520 HRF917520 IBB917520 IKX917520 IUT917520 JEP917520 JOL917520 JYH917520 KID917520 KRZ917520 LBV917520 LLR917520 LVN917520 MFJ917520 MPF917520 MZB917520 NIX917520 NST917520 OCP917520 OML917520 OWH917520 PGD917520 PPZ917520 PZV917520 QJR917520 QTN917520 RDJ917520 RNF917520 RXB917520 SGX917520 SQT917520 TAP917520 TKL917520 TUH917520 UED917520 UNZ917520 UXV917520 VHR917520 VRN917520 WBJ917520 WLF917520 WVB917520 IP983056 SL983056 ACH983056 AMD983056 AVZ983056 BFV983056 BPR983056 BZN983056 CJJ983056 CTF983056 DDB983056 DMX983056 DWT983056 EGP983056 EQL983056 FAH983056 FKD983056 FTZ983056 GDV983056 GNR983056 GXN983056 HHJ983056 HRF983056 IBB983056 IKX983056 IUT983056 JEP983056 JOL983056 JYH983056 KID983056 KRZ983056 LBV983056 LLR983056 LVN983056 MFJ983056 MPF983056 MZB983056 NIX983056 NST983056 OCP983056 OML983056 OWH983056 PGD983056 PPZ983056 PZV983056 QJR983056 QTN983056 RDJ983056 RNF983056 RXB983056 SGX983056 SQT983056 TAP983056 TKL983056 TUH983056 UED983056 UNZ983056 UXV983056 VHR983056 VRN983056 WBJ983056 WLF983056 WVB983056 IL65546 SH65546 ACD65546 ALZ65546 AVV65546 BFR65546 BPN65546 BZJ65546 CJF65546 CTB65546 DCX65546 DMT65546 DWP65546 EGL65546 EQH65546 FAD65546 FJZ65546 FTV65546 GDR65546 GNN65546 GXJ65546 HHF65546 HRB65546 IAX65546 IKT65546 IUP65546 JEL65546 JOH65546 JYD65546 KHZ65546 KRV65546 LBR65546 LLN65546 LVJ65546 MFF65546 MPB65546 MYX65546 NIT65546 NSP65546 OCL65546 OMH65546 OWD65546 PFZ65546 PPV65546 PZR65546 QJN65546 QTJ65546 RDF65546 RNB65546 RWX65546 SGT65546 SQP65546 TAL65546 TKH65546 TUD65546 UDZ65546 UNV65546 UXR65546 VHN65546 VRJ65546 WBF65546 WLB65546 WUX65546 IL131082 SH131082 ACD131082 ALZ131082 AVV131082 BFR131082 BPN131082 BZJ131082 CJF131082 CTB131082 DCX131082 DMT131082 DWP131082 EGL131082 EQH131082 FAD131082 FJZ131082 FTV131082 GDR131082 GNN131082 GXJ131082 HHF131082 HRB131082 IAX131082 IKT131082 IUP131082 JEL131082 JOH131082 JYD131082 KHZ131082 KRV131082 LBR131082 LLN131082 LVJ131082 MFF131082 MPB131082 MYX131082 NIT131082 NSP131082 OCL131082 OMH131082 OWD131082 PFZ131082 PPV131082 PZR131082 QJN131082 QTJ131082 RDF131082 RNB131082 RWX131082 SGT131082 SQP131082 TAL131082 TKH131082 TUD131082 UDZ131082 UNV131082 UXR131082 VHN131082 VRJ131082 WBF131082 WLB131082 WUX131082 IL196618 SH196618 ACD196618 ALZ196618 AVV196618 BFR196618 BPN196618 BZJ196618 CJF196618 CTB196618 DCX196618 DMT196618 DWP196618 EGL196618 EQH196618 FAD196618 FJZ196618 FTV196618 GDR196618 GNN196618 GXJ196618 HHF196618 HRB196618 IAX196618 IKT196618 IUP196618 JEL196618 JOH196618 JYD196618 KHZ196618 KRV196618 LBR196618 LLN196618 LVJ196618 MFF196618 MPB196618 MYX196618 NIT196618 NSP196618 OCL196618 OMH196618 OWD196618 PFZ196618 PPV196618 PZR196618 QJN196618 QTJ196618 RDF196618 RNB196618 RWX196618 SGT196618 SQP196618 TAL196618 TKH196618 TUD196618 UDZ196618 UNV196618 UXR196618 VHN196618 VRJ196618 WBF196618 WLB196618 WUX196618 IL262154 SH262154 ACD262154 ALZ262154 AVV262154 BFR262154 BPN262154 BZJ262154 CJF262154 CTB262154 DCX262154 DMT262154 DWP262154 EGL262154 EQH262154 FAD262154 FJZ262154 FTV262154 GDR262154 GNN262154 GXJ262154 HHF262154 HRB262154 IAX262154 IKT262154 IUP262154 JEL262154 JOH262154 JYD262154 KHZ262154 KRV262154 LBR262154 LLN262154 LVJ262154 MFF262154 MPB262154 MYX262154 NIT262154 NSP262154 OCL262154 OMH262154 OWD262154 PFZ262154 PPV262154 PZR262154 QJN262154 QTJ262154 RDF262154 RNB262154 RWX262154 SGT262154 SQP262154 TAL262154 TKH262154 TUD262154 UDZ262154 UNV262154 UXR262154 VHN262154 VRJ262154 WBF262154 WLB262154 WUX262154 IL327690 SH327690 ACD327690 ALZ327690 AVV327690 BFR327690 BPN327690 BZJ327690 CJF327690 CTB327690 DCX327690 DMT327690 DWP327690 EGL327690 EQH327690 FAD327690 FJZ327690 FTV327690 GDR327690 GNN327690 GXJ327690 HHF327690 HRB327690 IAX327690 IKT327690 IUP327690 JEL327690 JOH327690 JYD327690 KHZ327690 KRV327690 LBR327690 LLN327690 LVJ327690 MFF327690 MPB327690 MYX327690 NIT327690 NSP327690 OCL327690 OMH327690 OWD327690 PFZ327690 PPV327690 PZR327690 QJN327690 QTJ327690 RDF327690 RNB327690 RWX327690 SGT327690 SQP327690 TAL327690 TKH327690 TUD327690 UDZ327690 UNV327690 UXR327690 VHN327690 VRJ327690 WBF327690 WLB327690 WUX327690 IL393226 SH393226 ACD393226 ALZ393226 AVV393226 BFR393226 BPN393226 BZJ393226 CJF393226 CTB393226 DCX393226 DMT393226 DWP393226 EGL393226 EQH393226 FAD393226 FJZ393226 FTV393226 GDR393226 GNN393226 GXJ393226 HHF393226 HRB393226 IAX393226 IKT393226 IUP393226 JEL393226 JOH393226 JYD393226 KHZ393226 KRV393226 LBR393226 LLN393226 LVJ393226 MFF393226 MPB393226 MYX393226 NIT393226 NSP393226 OCL393226 OMH393226 OWD393226 PFZ393226 PPV393226 PZR393226 QJN393226 QTJ393226 RDF393226 RNB393226 RWX393226 SGT393226 SQP393226 TAL393226 TKH393226 TUD393226 UDZ393226 UNV393226 UXR393226 VHN393226 VRJ393226 WBF393226 WLB393226 WUX393226 IL458762 SH458762 ACD458762 ALZ458762 AVV458762 BFR458762 BPN458762 BZJ458762 CJF458762 CTB458762 DCX458762 DMT458762 DWP458762 EGL458762 EQH458762 FAD458762 FJZ458762 FTV458762 GDR458762 GNN458762 GXJ458762 HHF458762 HRB458762 IAX458762 IKT458762 IUP458762 JEL458762 JOH458762 JYD458762 KHZ458762 KRV458762 LBR458762 LLN458762 LVJ458762 MFF458762 MPB458762 MYX458762 NIT458762 NSP458762 OCL458762 OMH458762 OWD458762 PFZ458762 PPV458762 PZR458762 QJN458762 QTJ458762 RDF458762 RNB458762 RWX458762 SGT458762 SQP458762 TAL458762 TKH458762 TUD458762 UDZ458762 UNV458762 UXR458762 VHN458762 VRJ458762 WBF458762 WLB458762 WUX458762 IL524298 SH524298 ACD524298 ALZ524298 AVV524298 BFR524298 BPN524298 BZJ524298 CJF524298 CTB524298 DCX524298 DMT524298 DWP524298 EGL524298 EQH524298 FAD524298 FJZ524298 FTV524298 GDR524298 GNN524298 GXJ524298 HHF524298 HRB524298 IAX524298 IKT524298 IUP524298 JEL524298 JOH524298 JYD524298 KHZ524298 KRV524298 LBR524298 LLN524298 LVJ524298 MFF524298 MPB524298 MYX524298 NIT524298 NSP524298 OCL524298 OMH524298 OWD524298 PFZ524298 PPV524298 PZR524298 QJN524298 QTJ524298 RDF524298 RNB524298 RWX524298 SGT524298 SQP524298 TAL524298 TKH524298 TUD524298 UDZ524298 UNV524298 UXR524298 VHN524298 VRJ524298 WBF524298 WLB524298 WUX524298 IL589834 SH589834 ACD589834 ALZ589834 AVV589834 BFR589834 BPN589834 BZJ589834 CJF589834 CTB589834 DCX589834 DMT589834 DWP589834 EGL589834 EQH589834 FAD589834 FJZ589834 FTV589834 GDR589834 GNN589834 GXJ589834 HHF589834 HRB589834 IAX589834 IKT589834 IUP589834 JEL589834 JOH589834 JYD589834 KHZ589834 KRV589834 LBR589834 LLN589834 LVJ589834 MFF589834 MPB589834 MYX589834 NIT589834 NSP589834 OCL589834 OMH589834 OWD589834 PFZ589834 PPV589834 PZR589834 QJN589834 QTJ589834 RDF589834 RNB589834 RWX589834 SGT589834 SQP589834 TAL589834 TKH589834 TUD589834 UDZ589834 UNV589834 UXR589834 VHN589834 VRJ589834 WBF589834 WLB589834 WUX589834 IL655370 SH655370 ACD655370 ALZ655370 AVV655370 BFR655370 BPN655370 BZJ655370 CJF655370 CTB655370 DCX655370 DMT655370 DWP655370 EGL655370 EQH655370 FAD655370 FJZ655370 FTV655370 GDR655370 GNN655370 GXJ655370 HHF655370 HRB655370 IAX655370 IKT655370 IUP655370 JEL655370 JOH655370 JYD655370 KHZ655370 KRV655370 LBR655370 LLN655370 LVJ655370 MFF655370 MPB655370 MYX655370 NIT655370 NSP655370 OCL655370 OMH655370 OWD655370 PFZ655370 PPV655370 PZR655370 QJN655370 QTJ655370 RDF655370 RNB655370 RWX655370 SGT655370 SQP655370 TAL655370 TKH655370 TUD655370 UDZ655370 UNV655370 UXR655370 VHN655370 VRJ655370 WBF655370 WLB655370 WUX655370 IL720906 SH720906 ACD720906 ALZ720906 AVV720906 BFR720906 BPN720906 BZJ720906 CJF720906 CTB720906 DCX720906 DMT720906 DWP720906 EGL720906 EQH720906 FAD720906 FJZ720906 FTV720906 GDR720906 GNN720906 GXJ720906 HHF720906 HRB720906 IAX720906 IKT720906 IUP720906 JEL720906 JOH720906 JYD720906 KHZ720906 KRV720906 LBR720906 LLN720906 LVJ720906 MFF720906 MPB720906 MYX720906 NIT720906 NSP720906 OCL720906 OMH720906 OWD720906 PFZ720906 PPV720906 PZR720906 QJN720906 QTJ720906 RDF720906 RNB720906 RWX720906 SGT720906 SQP720906 TAL720906 TKH720906 TUD720906 UDZ720906 UNV720906 UXR720906 VHN720906 VRJ720906 WBF720906 WLB720906 WUX720906 IL786442 SH786442 ACD786442 ALZ786442 AVV786442 BFR786442 BPN786442 BZJ786442 CJF786442 CTB786442 DCX786442 DMT786442 DWP786442 EGL786442 EQH786442 FAD786442 FJZ786442 FTV786442 GDR786442 GNN786442 GXJ786442 HHF786442 HRB786442 IAX786442 IKT786442 IUP786442 JEL786442 JOH786442 JYD786442 KHZ786442 KRV786442 LBR786442 LLN786442 LVJ786442 MFF786442 MPB786442 MYX786442 NIT786442 NSP786442 OCL786442 OMH786442 OWD786442 PFZ786442 PPV786442 PZR786442 QJN786442 QTJ786442 RDF786442 RNB786442 RWX786442 SGT786442 SQP786442 TAL786442 TKH786442 TUD786442 UDZ786442 UNV786442 UXR786442 VHN786442 VRJ786442 WBF786442 WLB786442 WUX786442 IL851978 SH851978 ACD851978 ALZ851978 AVV851978 BFR851978 BPN851978 BZJ851978 CJF851978 CTB851978 DCX851978 DMT851978 DWP851978 EGL851978 EQH851978 FAD851978 FJZ851978 FTV851978 GDR851978 GNN851978 GXJ851978 HHF851978 HRB851978 IAX851978 IKT851978 IUP851978 JEL851978 JOH851978 JYD851978 KHZ851978 KRV851978 LBR851978 LLN851978 LVJ851978 MFF851978 MPB851978 MYX851978 NIT851978 NSP851978 OCL851978 OMH851978 OWD851978 PFZ851978 PPV851978 PZR851978 QJN851978 QTJ851978 RDF851978 RNB851978 RWX851978 SGT851978 SQP851978 TAL851978 TKH851978 TUD851978 UDZ851978 UNV851978 UXR851978 VHN851978 VRJ851978 WBF851978 WLB851978 WUX851978 IL917514 SH917514 ACD917514 ALZ917514 AVV917514 BFR917514 BPN917514 BZJ917514 CJF917514 CTB917514 DCX917514 DMT917514 DWP917514 EGL917514 EQH917514 FAD917514 FJZ917514 FTV917514 GDR917514 GNN917514 GXJ917514 HHF917514 HRB917514 IAX917514 IKT917514 IUP917514 JEL917514 JOH917514 JYD917514 KHZ917514 KRV917514 LBR917514 LLN917514 LVJ917514 MFF917514 MPB917514 MYX917514 NIT917514 NSP917514 OCL917514 OMH917514 OWD917514 PFZ917514 PPV917514 PZR917514 QJN917514 QTJ917514 RDF917514 RNB917514 RWX917514 SGT917514 SQP917514 TAL917514 TKH917514 TUD917514 UDZ917514 UNV917514 UXR917514 VHN917514 VRJ917514 WBF917514 WLB917514 WUX917514 IL983050 SH983050 ACD983050 ALZ983050 AVV983050 BFR983050 BPN983050 BZJ983050 CJF983050 CTB983050 DCX983050 DMT983050 DWP983050 EGL983050 EQH983050 FAD983050 FJZ983050 FTV983050 GDR983050 GNN983050 GXJ983050 HHF983050 HRB983050 IAX983050 IKT983050 IUP983050 JEL983050 JOH983050 JYD983050 KHZ983050 KRV983050 LBR983050 LLN983050 LVJ983050 MFF983050 MPB983050 MYX983050 NIT983050 NSP983050 OCL983050 OMH983050 OWD983050 PFZ983050 PPV983050 PZR983050 QJN983050 QTJ983050 RDF983050 RNB983050 RWX983050 SGT983050 SQP983050 TAL983050 TKH983050 TUD983050 UDZ983050 UNV983050 UXR983050 VHN983050 VRJ983050 WBF983050 WLB983050 WUX983050</xm:sqref>
        </x14:dataValidation>
        <x14:dataValidation imeMode="hiragana" allowBlank="1" showInputMessage="1" showErrorMessage="1" xr:uid="{26626BD9-FE75-4362-836A-A73644DA67A0}">
          <xm:sqref>L65566:AA65567 HS65564:IK65565 RO65564:SG65565 ABK65564:ACC65565 ALG65564:ALY65565 AVC65564:AVU65565 BEY65564:BFQ65565 BOU65564:BPM65565 BYQ65564:BZI65565 CIM65564:CJE65565 CSI65564:CTA65565 DCE65564:DCW65565 DMA65564:DMS65565 DVW65564:DWO65565 EFS65564:EGK65565 EPO65564:EQG65565 EZK65564:FAC65565 FJG65564:FJY65565 FTC65564:FTU65565 GCY65564:GDQ65565 GMU65564:GNM65565 GWQ65564:GXI65565 HGM65564:HHE65565 HQI65564:HRA65565 IAE65564:IAW65565 IKA65564:IKS65565 ITW65564:IUO65565 JDS65564:JEK65565 JNO65564:JOG65565 JXK65564:JYC65565 KHG65564:KHY65565 KRC65564:KRU65565 LAY65564:LBQ65565 LKU65564:LLM65565 LUQ65564:LVI65565 MEM65564:MFE65565 MOI65564:MPA65565 MYE65564:MYW65565 NIA65564:NIS65565 NRW65564:NSO65565 OBS65564:OCK65565 OLO65564:OMG65565 OVK65564:OWC65565 PFG65564:PFY65565 PPC65564:PPU65565 PYY65564:PZQ65565 QIU65564:QJM65565 QSQ65564:QTI65565 RCM65564:RDE65565 RMI65564:RNA65565 RWE65564:RWW65565 SGA65564:SGS65565 SPW65564:SQO65565 SZS65564:TAK65565 TJO65564:TKG65565 TTK65564:TUC65565 UDG65564:UDY65565 UNC65564:UNU65565 UWY65564:UXQ65565 VGU65564:VHM65565 VQQ65564:VRI65565 WAM65564:WBE65565 WKI65564:WLA65565 WUE65564:WUW65565 L131102:AA131103 HS131100:IK131101 RO131100:SG131101 ABK131100:ACC131101 ALG131100:ALY131101 AVC131100:AVU131101 BEY131100:BFQ131101 BOU131100:BPM131101 BYQ131100:BZI131101 CIM131100:CJE131101 CSI131100:CTA131101 DCE131100:DCW131101 DMA131100:DMS131101 DVW131100:DWO131101 EFS131100:EGK131101 EPO131100:EQG131101 EZK131100:FAC131101 FJG131100:FJY131101 FTC131100:FTU131101 GCY131100:GDQ131101 GMU131100:GNM131101 GWQ131100:GXI131101 HGM131100:HHE131101 HQI131100:HRA131101 IAE131100:IAW131101 IKA131100:IKS131101 ITW131100:IUO131101 JDS131100:JEK131101 JNO131100:JOG131101 JXK131100:JYC131101 KHG131100:KHY131101 KRC131100:KRU131101 LAY131100:LBQ131101 LKU131100:LLM131101 LUQ131100:LVI131101 MEM131100:MFE131101 MOI131100:MPA131101 MYE131100:MYW131101 NIA131100:NIS131101 NRW131100:NSO131101 OBS131100:OCK131101 OLO131100:OMG131101 OVK131100:OWC131101 PFG131100:PFY131101 PPC131100:PPU131101 PYY131100:PZQ131101 QIU131100:QJM131101 QSQ131100:QTI131101 RCM131100:RDE131101 RMI131100:RNA131101 RWE131100:RWW131101 SGA131100:SGS131101 SPW131100:SQO131101 SZS131100:TAK131101 TJO131100:TKG131101 TTK131100:TUC131101 UDG131100:UDY131101 UNC131100:UNU131101 UWY131100:UXQ131101 VGU131100:VHM131101 VQQ131100:VRI131101 WAM131100:WBE131101 WKI131100:WLA131101 WUE131100:WUW131101 L196638:AA196639 HS196636:IK196637 RO196636:SG196637 ABK196636:ACC196637 ALG196636:ALY196637 AVC196636:AVU196637 BEY196636:BFQ196637 BOU196636:BPM196637 BYQ196636:BZI196637 CIM196636:CJE196637 CSI196636:CTA196637 DCE196636:DCW196637 DMA196636:DMS196637 DVW196636:DWO196637 EFS196636:EGK196637 EPO196636:EQG196637 EZK196636:FAC196637 FJG196636:FJY196637 FTC196636:FTU196637 GCY196636:GDQ196637 GMU196636:GNM196637 GWQ196636:GXI196637 HGM196636:HHE196637 HQI196636:HRA196637 IAE196636:IAW196637 IKA196636:IKS196637 ITW196636:IUO196637 JDS196636:JEK196637 JNO196636:JOG196637 JXK196636:JYC196637 KHG196636:KHY196637 KRC196636:KRU196637 LAY196636:LBQ196637 LKU196636:LLM196637 LUQ196636:LVI196637 MEM196636:MFE196637 MOI196636:MPA196637 MYE196636:MYW196637 NIA196636:NIS196637 NRW196636:NSO196637 OBS196636:OCK196637 OLO196636:OMG196637 OVK196636:OWC196637 PFG196636:PFY196637 PPC196636:PPU196637 PYY196636:PZQ196637 QIU196636:QJM196637 QSQ196636:QTI196637 RCM196636:RDE196637 RMI196636:RNA196637 RWE196636:RWW196637 SGA196636:SGS196637 SPW196636:SQO196637 SZS196636:TAK196637 TJO196636:TKG196637 TTK196636:TUC196637 UDG196636:UDY196637 UNC196636:UNU196637 UWY196636:UXQ196637 VGU196636:VHM196637 VQQ196636:VRI196637 WAM196636:WBE196637 WKI196636:WLA196637 WUE196636:WUW196637 L262174:AA262175 HS262172:IK262173 RO262172:SG262173 ABK262172:ACC262173 ALG262172:ALY262173 AVC262172:AVU262173 BEY262172:BFQ262173 BOU262172:BPM262173 BYQ262172:BZI262173 CIM262172:CJE262173 CSI262172:CTA262173 DCE262172:DCW262173 DMA262172:DMS262173 DVW262172:DWO262173 EFS262172:EGK262173 EPO262172:EQG262173 EZK262172:FAC262173 FJG262172:FJY262173 FTC262172:FTU262173 GCY262172:GDQ262173 GMU262172:GNM262173 GWQ262172:GXI262173 HGM262172:HHE262173 HQI262172:HRA262173 IAE262172:IAW262173 IKA262172:IKS262173 ITW262172:IUO262173 JDS262172:JEK262173 JNO262172:JOG262173 JXK262172:JYC262173 KHG262172:KHY262173 KRC262172:KRU262173 LAY262172:LBQ262173 LKU262172:LLM262173 LUQ262172:LVI262173 MEM262172:MFE262173 MOI262172:MPA262173 MYE262172:MYW262173 NIA262172:NIS262173 NRW262172:NSO262173 OBS262172:OCK262173 OLO262172:OMG262173 OVK262172:OWC262173 PFG262172:PFY262173 PPC262172:PPU262173 PYY262172:PZQ262173 QIU262172:QJM262173 QSQ262172:QTI262173 RCM262172:RDE262173 RMI262172:RNA262173 RWE262172:RWW262173 SGA262172:SGS262173 SPW262172:SQO262173 SZS262172:TAK262173 TJO262172:TKG262173 TTK262172:TUC262173 UDG262172:UDY262173 UNC262172:UNU262173 UWY262172:UXQ262173 VGU262172:VHM262173 VQQ262172:VRI262173 WAM262172:WBE262173 WKI262172:WLA262173 WUE262172:WUW262173 L327710:AA327711 HS327708:IK327709 RO327708:SG327709 ABK327708:ACC327709 ALG327708:ALY327709 AVC327708:AVU327709 BEY327708:BFQ327709 BOU327708:BPM327709 BYQ327708:BZI327709 CIM327708:CJE327709 CSI327708:CTA327709 DCE327708:DCW327709 DMA327708:DMS327709 DVW327708:DWO327709 EFS327708:EGK327709 EPO327708:EQG327709 EZK327708:FAC327709 FJG327708:FJY327709 FTC327708:FTU327709 GCY327708:GDQ327709 GMU327708:GNM327709 GWQ327708:GXI327709 HGM327708:HHE327709 HQI327708:HRA327709 IAE327708:IAW327709 IKA327708:IKS327709 ITW327708:IUO327709 JDS327708:JEK327709 JNO327708:JOG327709 JXK327708:JYC327709 KHG327708:KHY327709 KRC327708:KRU327709 LAY327708:LBQ327709 LKU327708:LLM327709 LUQ327708:LVI327709 MEM327708:MFE327709 MOI327708:MPA327709 MYE327708:MYW327709 NIA327708:NIS327709 NRW327708:NSO327709 OBS327708:OCK327709 OLO327708:OMG327709 OVK327708:OWC327709 PFG327708:PFY327709 PPC327708:PPU327709 PYY327708:PZQ327709 QIU327708:QJM327709 QSQ327708:QTI327709 RCM327708:RDE327709 RMI327708:RNA327709 RWE327708:RWW327709 SGA327708:SGS327709 SPW327708:SQO327709 SZS327708:TAK327709 TJO327708:TKG327709 TTK327708:TUC327709 UDG327708:UDY327709 UNC327708:UNU327709 UWY327708:UXQ327709 VGU327708:VHM327709 VQQ327708:VRI327709 WAM327708:WBE327709 WKI327708:WLA327709 WUE327708:WUW327709 L393246:AA393247 HS393244:IK393245 RO393244:SG393245 ABK393244:ACC393245 ALG393244:ALY393245 AVC393244:AVU393245 BEY393244:BFQ393245 BOU393244:BPM393245 BYQ393244:BZI393245 CIM393244:CJE393245 CSI393244:CTA393245 DCE393244:DCW393245 DMA393244:DMS393245 DVW393244:DWO393245 EFS393244:EGK393245 EPO393244:EQG393245 EZK393244:FAC393245 FJG393244:FJY393245 FTC393244:FTU393245 GCY393244:GDQ393245 GMU393244:GNM393245 GWQ393244:GXI393245 HGM393244:HHE393245 HQI393244:HRA393245 IAE393244:IAW393245 IKA393244:IKS393245 ITW393244:IUO393245 JDS393244:JEK393245 JNO393244:JOG393245 JXK393244:JYC393245 KHG393244:KHY393245 KRC393244:KRU393245 LAY393244:LBQ393245 LKU393244:LLM393245 LUQ393244:LVI393245 MEM393244:MFE393245 MOI393244:MPA393245 MYE393244:MYW393245 NIA393244:NIS393245 NRW393244:NSO393245 OBS393244:OCK393245 OLO393244:OMG393245 OVK393244:OWC393245 PFG393244:PFY393245 PPC393244:PPU393245 PYY393244:PZQ393245 QIU393244:QJM393245 QSQ393244:QTI393245 RCM393244:RDE393245 RMI393244:RNA393245 RWE393244:RWW393245 SGA393244:SGS393245 SPW393244:SQO393245 SZS393244:TAK393245 TJO393244:TKG393245 TTK393244:TUC393245 UDG393244:UDY393245 UNC393244:UNU393245 UWY393244:UXQ393245 VGU393244:VHM393245 VQQ393244:VRI393245 WAM393244:WBE393245 WKI393244:WLA393245 WUE393244:WUW393245 L458782:AA458783 HS458780:IK458781 RO458780:SG458781 ABK458780:ACC458781 ALG458780:ALY458781 AVC458780:AVU458781 BEY458780:BFQ458781 BOU458780:BPM458781 BYQ458780:BZI458781 CIM458780:CJE458781 CSI458780:CTA458781 DCE458780:DCW458781 DMA458780:DMS458781 DVW458780:DWO458781 EFS458780:EGK458781 EPO458780:EQG458781 EZK458780:FAC458781 FJG458780:FJY458781 FTC458780:FTU458781 GCY458780:GDQ458781 GMU458780:GNM458781 GWQ458780:GXI458781 HGM458780:HHE458781 HQI458780:HRA458781 IAE458780:IAW458781 IKA458780:IKS458781 ITW458780:IUO458781 JDS458780:JEK458781 JNO458780:JOG458781 JXK458780:JYC458781 KHG458780:KHY458781 KRC458780:KRU458781 LAY458780:LBQ458781 LKU458780:LLM458781 LUQ458780:LVI458781 MEM458780:MFE458781 MOI458780:MPA458781 MYE458780:MYW458781 NIA458780:NIS458781 NRW458780:NSO458781 OBS458780:OCK458781 OLO458780:OMG458781 OVK458780:OWC458781 PFG458780:PFY458781 PPC458780:PPU458781 PYY458780:PZQ458781 QIU458780:QJM458781 QSQ458780:QTI458781 RCM458780:RDE458781 RMI458780:RNA458781 RWE458780:RWW458781 SGA458780:SGS458781 SPW458780:SQO458781 SZS458780:TAK458781 TJO458780:TKG458781 TTK458780:TUC458781 UDG458780:UDY458781 UNC458780:UNU458781 UWY458780:UXQ458781 VGU458780:VHM458781 VQQ458780:VRI458781 WAM458780:WBE458781 WKI458780:WLA458781 WUE458780:WUW458781 L524318:AA524319 HS524316:IK524317 RO524316:SG524317 ABK524316:ACC524317 ALG524316:ALY524317 AVC524316:AVU524317 BEY524316:BFQ524317 BOU524316:BPM524317 BYQ524316:BZI524317 CIM524316:CJE524317 CSI524316:CTA524317 DCE524316:DCW524317 DMA524316:DMS524317 DVW524316:DWO524317 EFS524316:EGK524317 EPO524316:EQG524317 EZK524316:FAC524317 FJG524316:FJY524317 FTC524316:FTU524317 GCY524316:GDQ524317 GMU524316:GNM524317 GWQ524316:GXI524317 HGM524316:HHE524317 HQI524316:HRA524317 IAE524316:IAW524317 IKA524316:IKS524317 ITW524316:IUO524317 JDS524316:JEK524317 JNO524316:JOG524317 JXK524316:JYC524317 KHG524316:KHY524317 KRC524316:KRU524317 LAY524316:LBQ524317 LKU524316:LLM524317 LUQ524316:LVI524317 MEM524316:MFE524317 MOI524316:MPA524317 MYE524316:MYW524317 NIA524316:NIS524317 NRW524316:NSO524317 OBS524316:OCK524317 OLO524316:OMG524317 OVK524316:OWC524317 PFG524316:PFY524317 PPC524316:PPU524317 PYY524316:PZQ524317 QIU524316:QJM524317 QSQ524316:QTI524317 RCM524316:RDE524317 RMI524316:RNA524317 RWE524316:RWW524317 SGA524316:SGS524317 SPW524316:SQO524317 SZS524316:TAK524317 TJO524316:TKG524317 TTK524316:TUC524317 UDG524316:UDY524317 UNC524316:UNU524317 UWY524316:UXQ524317 VGU524316:VHM524317 VQQ524316:VRI524317 WAM524316:WBE524317 WKI524316:WLA524317 WUE524316:WUW524317 L589854:AA589855 HS589852:IK589853 RO589852:SG589853 ABK589852:ACC589853 ALG589852:ALY589853 AVC589852:AVU589853 BEY589852:BFQ589853 BOU589852:BPM589853 BYQ589852:BZI589853 CIM589852:CJE589853 CSI589852:CTA589853 DCE589852:DCW589853 DMA589852:DMS589853 DVW589852:DWO589853 EFS589852:EGK589853 EPO589852:EQG589853 EZK589852:FAC589853 FJG589852:FJY589853 FTC589852:FTU589853 GCY589852:GDQ589853 GMU589852:GNM589853 GWQ589852:GXI589853 HGM589852:HHE589853 HQI589852:HRA589853 IAE589852:IAW589853 IKA589852:IKS589853 ITW589852:IUO589853 JDS589852:JEK589853 JNO589852:JOG589853 JXK589852:JYC589853 KHG589852:KHY589853 KRC589852:KRU589853 LAY589852:LBQ589853 LKU589852:LLM589853 LUQ589852:LVI589853 MEM589852:MFE589853 MOI589852:MPA589853 MYE589852:MYW589853 NIA589852:NIS589853 NRW589852:NSO589853 OBS589852:OCK589853 OLO589852:OMG589853 OVK589852:OWC589853 PFG589852:PFY589853 PPC589852:PPU589853 PYY589852:PZQ589853 QIU589852:QJM589853 QSQ589852:QTI589853 RCM589852:RDE589853 RMI589852:RNA589853 RWE589852:RWW589853 SGA589852:SGS589853 SPW589852:SQO589853 SZS589852:TAK589853 TJO589852:TKG589853 TTK589852:TUC589853 UDG589852:UDY589853 UNC589852:UNU589853 UWY589852:UXQ589853 VGU589852:VHM589853 VQQ589852:VRI589853 WAM589852:WBE589853 WKI589852:WLA589853 WUE589852:WUW589853 L655390:AA655391 HS655388:IK655389 RO655388:SG655389 ABK655388:ACC655389 ALG655388:ALY655389 AVC655388:AVU655389 BEY655388:BFQ655389 BOU655388:BPM655389 BYQ655388:BZI655389 CIM655388:CJE655389 CSI655388:CTA655389 DCE655388:DCW655389 DMA655388:DMS655389 DVW655388:DWO655389 EFS655388:EGK655389 EPO655388:EQG655389 EZK655388:FAC655389 FJG655388:FJY655389 FTC655388:FTU655389 GCY655388:GDQ655389 GMU655388:GNM655389 GWQ655388:GXI655389 HGM655388:HHE655389 HQI655388:HRA655389 IAE655388:IAW655389 IKA655388:IKS655389 ITW655388:IUO655389 JDS655388:JEK655389 JNO655388:JOG655389 JXK655388:JYC655389 KHG655388:KHY655389 KRC655388:KRU655389 LAY655388:LBQ655389 LKU655388:LLM655389 LUQ655388:LVI655389 MEM655388:MFE655389 MOI655388:MPA655389 MYE655388:MYW655389 NIA655388:NIS655389 NRW655388:NSO655389 OBS655388:OCK655389 OLO655388:OMG655389 OVK655388:OWC655389 PFG655388:PFY655389 PPC655388:PPU655389 PYY655388:PZQ655389 QIU655388:QJM655389 QSQ655388:QTI655389 RCM655388:RDE655389 RMI655388:RNA655389 RWE655388:RWW655389 SGA655388:SGS655389 SPW655388:SQO655389 SZS655388:TAK655389 TJO655388:TKG655389 TTK655388:TUC655389 UDG655388:UDY655389 UNC655388:UNU655389 UWY655388:UXQ655389 VGU655388:VHM655389 VQQ655388:VRI655389 WAM655388:WBE655389 WKI655388:WLA655389 WUE655388:WUW655389 L720926:AA720927 HS720924:IK720925 RO720924:SG720925 ABK720924:ACC720925 ALG720924:ALY720925 AVC720924:AVU720925 BEY720924:BFQ720925 BOU720924:BPM720925 BYQ720924:BZI720925 CIM720924:CJE720925 CSI720924:CTA720925 DCE720924:DCW720925 DMA720924:DMS720925 DVW720924:DWO720925 EFS720924:EGK720925 EPO720924:EQG720925 EZK720924:FAC720925 FJG720924:FJY720925 FTC720924:FTU720925 GCY720924:GDQ720925 GMU720924:GNM720925 GWQ720924:GXI720925 HGM720924:HHE720925 HQI720924:HRA720925 IAE720924:IAW720925 IKA720924:IKS720925 ITW720924:IUO720925 JDS720924:JEK720925 JNO720924:JOG720925 JXK720924:JYC720925 KHG720924:KHY720925 KRC720924:KRU720925 LAY720924:LBQ720925 LKU720924:LLM720925 LUQ720924:LVI720925 MEM720924:MFE720925 MOI720924:MPA720925 MYE720924:MYW720925 NIA720924:NIS720925 NRW720924:NSO720925 OBS720924:OCK720925 OLO720924:OMG720925 OVK720924:OWC720925 PFG720924:PFY720925 PPC720924:PPU720925 PYY720924:PZQ720925 QIU720924:QJM720925 QSQ720924:QTI720925 RCM720924:RDE720925 RMI720924:RNA720925 RWE720924:RWW720925 SGA720924:SGS720925 SPW720924:SQO720925 SZS720924:TAK720925 TJO720924:TKG720925 TTK720924:TUC720925 UDG720924:UDY720925 UNC720924:UNU720925 UWY720924:UXQ720925 VGU720924:VHM720925 VQQ720924:VRI720925 WAM720924:WBE720925 WKI720924:WLA720925 WUE720924:WUW720925 L786462:AA786463 HS786460:IK786461 RO786460:SG786461 ABK786460:ACC786461 ALG786460:ALY786461 AVC786460:AVU786461 BEY786460:BFQ786461 BOU786460:BPM786461 BYQ786460:BZI786461 CIM786460:CJE786461 CSI786460:CTA786461 DCE786460:DCW786461 DMA786460:DMS786461 DVW786460:DWO786461 EFS786460:EGK786461 EPO786460:EQG786461 EZK786460:FAC786461 FJG786460:FJY786461 FTC786460:FTU786461 GCY786460:GDQ786461 GMU786460:GNM786461 GWQ786460:GXI786461 HGM786460:HHE786461 HQI786460:HRA786461 IAE786460:IAW786461 IKA786460:IKS786461 ITW786460:IUO786461 JDS786460:JEK786461 JNO786460:JOG786461 JXK786460:JYC786461 KHG786460:KHY786461 KRC786460:KRU786461 LAY786460:LBQ786461 LKU786460:LLM786461 LUQ786460:LVI786461 MEM786460:MFE786461 MOI786460:MPA786461 MYE786460:MYW786461 NIA786460:NIS786461 NRW786460:NSO786461 OBS786460:OCK786461 OLO786460:OMG786461 OVK786460:OWC786461 PFG786460:PFY786461 PPC786460:PPU786461 PYY786460:PZQ786461 QIU786460:QJM786461 QSQ786460:QTI786461 RCM786460:RDE786461 RMI786460:RNA786461 RWE786460:RWW786461 SGA786460:SGS786461 SPW786460:SQO786461 SZS786460:TAK786461 TJO786460:TKG786461 TTK786460:TUC786461 UDG786460:UDY786461 UNC786460:UNU786461 UWY786460:UXQ786461 VGU786460:VHM786461 VQQ786460:VRI786461 WAM786460:WBE786461 WKI786460:WLA786461 WUE786460:WUW786461 L851998:AA851999 HS851996:IK851997 RO851996:SG851997 ABK851996:ACC851997 ALG851996:ALY851997 AVC851996:AVU851997 BEY851996:BFQ851997 BOU851996:BPM851997 BYQ851996:BZI851997 CIM851996:CJE851997 CSI851996:CTA851997 DCE851996:DCW851997 DMA851996:DMS851997 DVW851996:DWO851997 EFS851996:EGK851997 EPO851996:EQG851997 EZK851996:FAC851997 FJG851996:FJY851997 FTC851996:FTU851997 GCY851996:GDQ851997 GMU851996:GNM851997 GWQ851996:GXI851997 HGM851996:HHE851997 HQI851996:HRA851997 IAE851996:IAW851997 IKA851996:IKS851997 ITW851996:IUO851997 JDS851996:JEK851997 JNO851996:JOG851997 JXK851996:JYC851997 KHG851996:KHY851997 KRC851996:KRU851997 LAY851996:LBQ851997 LKU851996:LLM851997 LUQ851996:LVI851997 MEM851996:MFE851997 MOI851996:MPA851997 MYE851996:MYW851997 NIA851996:NIS851997 NRW851996:NSO851997 OBS851996:OCK851997 OLO851996:OMG851997 OVK851996:OWC851997 PFG851996:PFY851997 PPC851996:PPU851997 PYY851996:PZQ851997 QIU851996:QJM851997 QSQ851996:QTI851997 RCM851996:RDE851997 RMI851996:RNA851997 RWE851996:RWW851997 SGA851996:SGS851997 SPW851996:SQO851997 SZS851996:TAK851997 TJO851996:TKG851997 TTK851996:TUC851997 UDG851996:UDY851997 UNC851996:UNU851997 UWY851996:UXQ851997 VGU851996:VHM851997 VQQ851996:VRI851997 WAM851996:WBE851997 WKI851996:WLA851997 WUE851996:WUW851997 L917534:AA917535 HS917532:IK917533 RO917532:SG917533 ABK917532:ACC917533 ALG917532:ALY917533 AVC917532:AVU917533 BEY917532:BFQ917533 BOU917532:BPM917533 BYQ917532:BZI917533 CIM917532:CJE917533 CSI917532:CTA917533 DCE917532:DCW917533 DMA917532:DMS917533 DVW917532:DWO917533 EFS917532:EGK917533 EPO917532:EQG917533 EZK917532:FAC917533 FJG917532:FJY917533 FTC917532:FTU917533 GCY917532:GDQ917533 GMU917532:GNM917533 GWQ917532:GXI917533 HGM917532:HHE917533 HQI917532:HRA917533 IAE917532:IAW917533 IKA917532:IKS917533 ITW917532:IUO917533 JDS917532:JEK917533 JNO917532:JOG917533 JXK917532:JYC917533 KHG917532:KHY917533 KRC917532:KRU917533 LAY917532:LBQ917533 LKU917532:LLM917533 LUQ917532:LVI917533 MEM917532:MFE917533 MOI917532:MPA917533 MYE917532:MYW917533 NIA917532:NIS917533 NRW917532:NSO917533 OBS917532:OCK917533 OLO917532:OMG917533 OVK917532:OWC917533 PFG917532:PFY917533 PPC917532:PPU917533 PYY917532:PZQ917533 QIU917532:QJM917533 QSQ917532:QTI917533 RCM917532:RDE917533 RMI917532:RNA917533 RWE917532:RWW917533 SGA917532:SGS917533 SPW917532:SQO917533 SZS917532:TAK917533 TJO917532:TKG917533 TTK917532:TUC917533 UDG917532:UDY917533 UNC917532:UNU917533 UWY917532:UXQ917533 VGU917532:VHM917533 VQQ917532:VRI917533 WAM917532:WBE917533 WKI917532:WLA917533 WUE917532:WUW917533 L983070:AA983071 HS983068:IK983069 RO983068:SG983069 ABK983068:ACC983069 ALG983068:ALY983069 AVC983068:AVU983069 BEY983068:BFQ983069 BOU983068:BPM983069 BYQ983068:BZI983069 CIM983068:CJE983069 CSI983068:CTA983069 DCE983068:DCW983069 DMA983068:DMS983069 DVW983068:DWO983069 EFS983068:EGK983069 EPO983068:EQG983069 EZK983068:FAC983069 FJG983068:FJY983069 FTC983068:FTU983069 GCY983068:GDQ983069 GMU983068:GNM983069 GWQ983068:GXI983069 HGM983068:HHE983069 HQI983068:HRA983069 IAE983068:IAW983069 IKA983068:IKS983069 ITW983068:IUO983069 JDS983068:JEK983069 JNO983068:JOG983069 JXK983068:JYC983069 KHG983068:KHY983069 KRC983068:KRU983069 LAY983068:LBQ983069 LKU983068:LLM983069 LUQ983068:LVI983069 MEM983068:MFE983069 MOI983068:MPA983069 MYE983068:MYW983069 NIA983068:NIS983069 NRW983068:NSO983069 OBS983068:OCK983069 OLO983068:OMG983069 OVK983068:OWC983069 PFG983068:PFY983069 PPC983068:PPU983069 PYY983068:PZQ983069 QIU983068:QJM983069 QSQ983068:QTI983069 RCM983068:RDE983069 RMI983068:RNA983069 RWE983068:RWW983069 SGA983068:SGS983069 SPW983068:SQO983069 SZS983068:TAK983069 TJO983068:TKG983069 TTK983068:TUC983069 UDG983068:UDY983069 UNC983068:UNU983069 UWY983068:UXQ983069 VGU983068:VHM983069 VQQ983068:VRI983069 WAM983068:WBE983069 WKI983068:WLA983069 WUE983068:WUW983069 H65581:AA65581 HO65579:IK65579 RK65579:SG65579 ABG65579:ACC65579 ALC65579:ALY65579 AUY65579:AVU65579 BEU65579:BFQ65579 BOQ65579:BPM65579 BYM65579:BZI65579 CII65579:CJE65579 CSE65579:CTA65579 DCA65579:DCW65579 DLW65579:DMS65579 DVS65579:DWO65579 EFO65579:EGK65579 EPK65579:EQG65579 EZG65579:FAC65579 FJC65579:FJY65579 FSY65579:FTU65579 GCU65579:GDQ65579 GMQ65579:GNM65579 GWM65579:GXI65579 HGI65579:HHE65579 HQE65579:HRA65579 IAA65579:IAW65579 IJW65579:IKS65579 ITS65579:IUO65579 JDO65579:JEK65579 JNK65579:JOG65579 JXG65579:JYC65579 KHC65579:KHY65579 KQY65579:KRU65579 LAU65579:LBQ65579 LKQ65579:LLM65579 LUM65579:LVI65579 MEI65579:MFE65579 MOE65579:MPA65579 MYA65579:MYW65579 NHW65579:NIS65579 NRS65579:NSO65579 OBO65579:OCK65579 OLK65579:OMG65579 OVG65579:OWC65579 PFC65579:PFY65579 POY65579:PPU65579 PYU65579:PZQ65579 QIQ65579:QJM65579 QSM65579:QTI65579 RCI65579:RDE65579 RME65579:RNA65579 RWA65579:RWW65579 SFW65579:SGS65579 SPS65579:SQO65579 SZO65579:TAK65579 TJK65579:TKG65579 TTG65579:TUC65579 UDC65579:UDY65579 UMY65579:UNU65579 UWU65579:UXQ65579 VGQ65579:VHM65579 VQM65579:VRI65579 WAI65579:WBE65579 WKE65579:WLA65579 WUA65579:WUW65579 H131117:AA131117 HO131115:IK131115 RK131115:SG131115 ABG131115:ACC131115 ALC131115:ALY131115 AUY131115:AVU131115 BEU131115:BFQ131115 BOQ131115:BPM131115 BYM131115:BZI131115 CII131115:CJE131115 CSE131115:CTA131115 DCA131115:DCW131115 DLW131115:DMS131115 DVS131115:DWO131115 EFO131115:EGK131115 EPK131115:EQG131115 EZG131115:FAC131115 FJC131115:FJY131115 FSY131115:FTU131115 GCU131115:GDQ131115 GMQ131115:GNM131115 GWM131115:GXI131115 HGI131115:HHE131115 HQE131115:HRA131115 IAA131115:IAW131115 IJW131115:IKS131115 ITS131115:IUO131115 JDO131115:JEK131115 JNK131115:JOG131115 JXG131115:JYC131115 KHC131115:KHY131115 KQY131115:KRU131115 LAU131115:LBQ131115 LKQ131115:LLM131115 LUM131115:LVI131115 MEI131115:MFE131115 MOE131115:MPA131115 MYA131115:MYW131115 NHW131115:NIS131115 NRS131115:NSO131115 OBO131115:OCK131115 OLK131115:OMG131115 OVG131115:OWC131115 PFC131115:PFY131115 POY131115:PPU131115 PYU131115:PZQ131115 QIQ131115:QJM131115 QSM131115:QTI131115 RCI131115:RDE131115 RME131115:RNA131115 RWA131115:RWW131115 SFW131115:SGS131115 SPS131115:SQO131115 SZO131115:TAK131115 TJK131115:TKG131115 TTG131115:TUC131115 UDC131115:UDY131115 UMY131115:UNU131115 UWU131115:UXQ131115 VGQ131115:VHM131115 VQM131115:VRI131115 WAI131115:WBE131115 WKE131115:WLA131115 WUA131115:WUW131115 H196653:AA196653 HO196651:IK196651 RK196651:SG196651 ABG196651:ACC196651 ALC196651:ALY196651 AUY196651:AVU196651 BEU196651:BFQ196651 BOQ196651:BPM196651 BYM196651:BZI196651 CII196651:CJE196651 CSE196651:CTA196651 DCA196651:DCW196651 DLW196651:DMS196651 DVS196651:DWO196651 EFO196651:EGK196651 EPK196651:EQG196651 EZG196651:FAC196651 FJC196651:FJY196651 FSY196651:FTU196651 GCU196651:GDQ196651 GMQ196651:GNM196651 GWM196651:GXI196651 HGI196651:HHE196651 HQE196651:HRA196651 IAA196651:IAW196651 IJW196651:IKS196651 ITS196651:IUO196651 JDO196651:JEK196651 JNK196651:JOG196651 JXG196651:JYC196651 KHC196651:KHY196651 KQY196651:KRU196651 LAU196651:LBQ196651 LKQ196651:LLM196651 LUM196651:LVI196651 MEI196651:MFE196651 MOE196651:MPA196651 MYA196651:MYW196651 NHW196651:NIS196651 NRS196651:NSO196651 OBO196651:OCK196651 OLK196651:OMG196651 OVG196651:OWC196651 PFC196651:PFY196651 POY196651:PPU196651 PYU196651:PZQ196651 QIQ196651:QJM196651 QSM196651:QTI196651 RCI196651:RDE196651 RME196651:RNA196651 RWA196651:RWW196651 SFW196651:SGS196651 SPS196651:SQO196651 SZO196651:TAK196651 TJK196651:TKG196651 TTG196651:TUC196651 UDC196651:UDY196651 UMY196651:UNU196651 UWU196651:UXQ196651 VGQ196651:VHM196651 VQM196651:VRI196651 WAI196651:WBE196651 WKE196651:WLA196651 WUA196651:WUW196651 H262189:AA262189 HO262187:IK262187 RK262187:SG262187 ABG262187:ACC262187 ALC262187:ALY262187 AUY262187:AVU262187 BEU262187:BFQ262187 BOQ262187:BPM262187 BYM262187:BZI262187 CII262187:CJE262187 CSE262187:CTA262187 DCA262187:DCW262187 DLW262187:DMS262187 DVS262187:DWO262187 EFO262187:EGK262187 EPK262187:EQG262187 EZG262187:FAC262187 FJC262187:FJY262187 FSY262187:FTU262187 GCU262187:GDQ262187 GMQ262187:GNM262187 GWM262187:GXI262187 HGI262187:HHE262187 HQE262187:HRA262187 IAA262187:IAW262187 IJW262187:IKS262187 ITS262187:IUO262187 JDO262187:JEK262187 JNK262187:JOG262187 JXG262187:JYC262187 KHC262187:KHY262187 KQY262187:KRU262187 LAU262187:LBQ262187 LKQ262187:LLM262187 LUM262187:LVI262187 MEI262187:MFE262187 MOE262187:MPA262187 MYA262187:MYW262187 NHW262187:NIS262187 NRS262187:NSO262187 OBO262187:OCK262187 OLK262187:OMG262187 OVG262187:OWC262187 PFC262187:PFY262187 POY262187:PPU262187 PYU262187:PZQ262187 QIQ262187:QJM262187 QSM262187:QTI262187 RCI262187:RDE262187 RME262187:RNA262187 RWA262187:RWW262187 SFW262187:SGS262187 SPS262187:SQO262187 SZO262187:TAK262187 TJK262187:TKG262187 TTG262187:TUC262187 UDC262187:UDY262187 UMY262187:UNU262187 UWU262187:UXQ262187 VGQ262187:VHM262187 VQM262187:VRI262187 WAI262187:WBE262187 WKE262187:WLA262187 WUA262187:WUW262187 H327725:AA327725 HO327723:IK327723 RK327723:SG327723 ABG327723:ACC327723 ALC327723:ALY327723 AUY327723:AVU327723 BEU327723:BFQ327723 BOQ327723:BPM327723 BYM327723:BZI327723 CII327723:CJE327723 CSE327723:CTA327723 DCA327723:DCW327723 DLW327723:DMS327723 DVS327723:DWO327723 EFO327723:EGK327723 EPK327723:EQG327723 EZG327723:FAC327723 FJC327723:FJY327723 FSY327723:FTU327723 GCU327723:GDQ327723 GMQ327723:GNM327723 GWM327723:GXI327723 HGI327723:HHE327723 HQE327723:HRA327723 IAA327723:IAW327723 IJW327723:IKS327723 ITS327723:IUO327723 JDO327723:JEK327723 JNK327723:JOG327723 JXG327723:JYC327723 KHC327723:KHY327723 KQY327723:KRU327723 LAU327723:LBQ327723 LKQ327723:LLM327723 LUM327723:LVI327723 MEI327723:MFE327723 MOE327723:MPA327723 MYA327723:MYW327723 NHW327723:NIS327723 NRS327723:NSO327723 OBO327723:OCK327723 OLK327723:OMG327723 OVG327723:OWC327723 PFC327723:PFY327723 POY327723:PPU327723 PYU327723:PZQ327723 QIQ327723:QJM327723 QSM327723:QTI327723 RCI327723:RDE327723 RME327723:RNA327723 RWA327723:RWW327723 SFW327723:SGS327723 SPS327723:SQO327723 SZO327723:TAK327723 TJK327723:TKG327723 TTG327723:TUC327723 UDC327723:UDY327723 UMY327723:UNU327723 UWU327723:UXQ327723 VGQ327723:VHM327723 VQM327723:VRI327723 WAI327723:WBE327723 WKE327723:WLA327723 WUA327723:WUW327723 H393261:AA393261 HO393259:IK393259 RK393259:SG393259 ABG393259:ACC393259 ALC393259:ALY393259 AUY393259:AVU393259 BEU393259:BFQ393259 BOQ393259:BPM393259 BYM393259:BZI393259 CII393259:CJE393259 CSE393259:CTA393259 DCA393259:DCW393259 DLW393259:DMS393259 DVS393259:DWO393259 EFO393259:EGK393259 EPK393259:EQG393259 EZG393259:FAC393259 FJC393259:FJY393259 FSY393259:FTU393259 GCU393259:GDQ393259 GMQ393259:GNM393259 GWM393259:GXI393259 HGI393259:HHE393259 HQE393259:HRA393259 IAA393259:IAW393259 IJW393259:IKS393259 ITS393259:IUO393259 JDO393259:JEK393259 JNK393259:JOG393259 JXG393259:JYC393259 KHC393259:KHY393259 KQY393259:KRU393259 LAU393259:LBQ393259 LKQ393259:LLM393259 LUM393259:LVI393259 MEI393259:MFE393259 MOE393259:MPA393259 MYA393259:MYW393259 NHW393259:NIS393259 NRS393259:NSO393259 OBO393259:OCK393259 OLK393259:OMG393259 OVG393259:OWC393259 PFC393259:PFY393259 POY393259:PPU393259 PYU393259:PZQ393259 QIQ393259:QJM393259 QSM393259:QTI393259 RCI393259:RDE393259 RME393259:RNA393259 RWA393259:RWW393259 SFW393259:SGS393259 SPS393259:SQO393259 SZO393259:TAK393259 TJK393259:TKG393259 TTG393259:TUC393259 UDC393259:UDY393259 UMY393259:UNU393259 UWU393259:UXQ393259 VGQ393259:VHM393259 VQM393259:VRI393259 WAI393259:WBE393259 WKE393259:WLA393259 WUA393259:WUW393259 H458797:AA458797 HO458795:IK458795 RK458795:SG458795 ABG458795:ACC458795 ALC458795:ALY458795 AUY458795:AVU458795 BEU458795:BFQ458795 BOQ458795:BPM458795 BYM458795:BZI458795 CII458795:CJE458795 CSE458795:CTA458795 DCA458795:DCW458795 DLW458795:DMS458795 DVS458795:DWO458795 EFO458795:EGK458795 EPK458795:EQG458795 EZG458795:FAC458795 FJC458795:FJY458795 FSY458795:FTU458795 GCU458795:GDQ458795 GMQ458795:GNM458795 GWM458795:GXI458795 HGI458795:HHE458795 HQE458795:HRA458795 IAA458795:IAW458795 IJW458795:IKS458795 ITS458795:IUO458795 JDO458795:JEK458795 JNK458795:JOG458795 JXG458795:JYC458795 KHC458795:KHY458795 KQY458795:KRU458795 LAU458795:LBQ458795 LKQ458795:LLM458795 LUM458795:LVI458795 MEI458795:MFE458795 MOE458795:MPA458795 MYA458795:MYW458795 NHW458795:NIS458795 NRS458795:NSO458795 OBO458795:OCK458795 OLK458795:OMG458795 OVG458795:OWC458795 PFC458795:PFY458795 POY458795:PPU458795 PYU458795:PZQ458795 QIQ458795:QJM458795 QSM458795:QTI458795 RCI458795:RDE458795 RME458795:RNA458795 RWA458795:RWW458795 SFW458795:SGS458795 SPS458795:SQO458795 SZO458795:TAK458795 TJK458795:TKG458795 TTG458795:TUC458795 UDC458795:UDY458795 UMY458795:UNU458795 UWU458795:UXQ458795 VGQ458795:VHM458795 VQM458795:VRI458795 WAI458795:WBE458795 WKE458795:WLA458795 WUA458795:WUW458795 H524333:AA524333 HO524331:IK524331 RK524331:SG524331 ABG524331:ACC524331 ALC524331:ALY524331 AUY524331:AVU524331 BEU524331:BFQ524331 BOQ524331:BPM524331 BYM524331:BZI524331 CII524331:CJE524331 CSE524331:CTA524331 DCA524331:DCW524331 DLW524331:DMS524331 DVS524331:DWO524331 EFO524331:EGK524331 EPK524331:EQG524331 EZG524331:FAC524331 FJC524331:FJY524331 FSY524331:FTU524331 GCU524331:GDQ524331 GMQ524331:GNM524331 GWM524331:GXI524331 HGI524331:HHE524331 HQE524331:HRA524331 IAA524331:IAW524331 IJW524331:IKS524331 ITS524331:IUO524331 JDO524331:JEK524331 JNK524331:JOG524331 JXG524331:JYC524331 KHC524331:KHY524331 KQY524331:KRU524331 LAU524331:LBQ524331 LKQ524331:LLM524331 LUM524331:LVI524331 MEI524331:MFE524331 MOE524331:MPA524331 MYA524331:MYW524331 NHW524331:NIS524331 NRS524331:NSO524331 OBO524331:OCK524331 OLK524331:OMG524331 OVG524331:OWC524331 PFC524331:PFY524331 POY524331:PPU524331 PYU524331:PZQ524331 QIQ524331:QJM524331 QSM524331:QTI524331 RCI524331:RDE524331 RME524331:RNA524331 RWA524331:RWW524331 SFW524331:SGS524331 SPS524331:SQO524331 SZO524331:TAK524331 TJK524331:TKG524331 TTG524331:TUC524331 UDC524331:UDY524331 UMY524331:UNU524331 UWU524331:UXQ524331 VGQ524331:VHM524331 VQM524331:VRI524331 WAI524331:WBE524331 WKE524331:WLA524331 WUA524331:WUW524331 H589869:AA589869 HO589867:IK589867 RK589867:SG589867 ABG589867:ACC589867 ALC589867:ALY589867 AUY589867:AVU589867 BEU589867:BFQ589867 BOQ589867:BPM589867 BYM589867:BZI589867 CII589867:CJE589867 CSE589867:CTA589867 DCA589867:DCW589867 DLW589867:DMS589867 DVS589867:DWO589867 EFO589867:EGK589867 EPK589867:EQG589867 EZG589867:FAC589867 FJC589867:FJY589867 FSY589867:FTU589867 GCU589867:GDQ589867 GMQ589867:GNM589867 GWM589867:GXI589867 HGI589867:HHE589867 HQE589867:HRA589867 IAA589867:IAW589867 IJW589867:IKS589867 ITS589867:IUO589867 JDO589867:JEK589867 JNK589867:JOG589867 JXG589867:JYC589867 KHC589867:KHY589867 KQY589867:KRU589867 LAU589867:LBQ589867 LKQ589867:LLM589867 LUM589867:LVI589867 MEI589867:MFE589867 MOE589867:MPA589867 MYA589867:MYW589867 NHW589867:NIS589867 NRS589867:NSO589867 OBO589867:OCK589867 OLK589867:OMG589867 OVG589867:OWC589867 PFC589867:PFY589867 POY589867:PPU589867 PYU589867:PZQ589867 QIQ589867:QJM589867 QSM589867:QTI589867 RCI589867:RDE589867 RME589867:RNA589867 RWA589867:RWW589867 SFW589867:SGS589867 SPS589867:SQO589867 SZO589867:TAK589867 TJK589867:TKG589867 TTG589867:TUC589867 UDC589867:UDY589867 UMY589867:UNU589867 UWU589867:UXQ589867 VGQ589867:VHM589867 VQM589867:VRI589867 WAI589867:WBE589867 WKE589867:WLA589867 WUA589867:WUW589867 H655405:AA655405 HO655403:IK655403 RK655403:SG655403 ABG655403:ACC655403 ALC655403:ALY655403 AUY655403:AVU655403 BEU655403:BFQ655403 BOQ655403:BPM655403 BYM655403:BZI655403 CII655403:CJE655403 CSE655403:CTA655403 DCA655403:DCW655403 DLW655403:DMS655403 DVS655403:DWO655403 EFO655403:EGK655403 EPK655403:EQG655403 EZG655403:FAC655403 FJC655403:FJY655403 FSY655403:FTU655403 GCU655403:GDQ655403 GMQ655403:GNM655403 GWM655403:GXI655403 HGI655403:HHE655403 HQE655403:HRA655403 IAA655403:IAW655403 IJW655403:IKS655403 ITS655403:IUO655403 JDO655403:JEK655403 JNK655403:JOG655403 JXG655403:JYC655403 KHC655403:KHY655403 KQY655403:KRU655403 LAU655403:LBQ655403 LKQ655403:LLM655403 LUM655403:LVI655403 MEI655403:MFE655403 MOE655403:MPA655403 MYA655403:MYW655403 NHW655403:NIS655403 NRS655403:NSO655403 OBO655403:OCK655403 OLK655403:OMG655403 OVG655403:OWC655403 PFC655403:PFY655403 POY655403:PPU655403 PYU655403:PZQ655403 QIQ655403:QJM655403 QSM655403:QTI655403 RCI655403:RDE655403 RME655403:RNA655403 RWA655403:RWW655403 SFW655403:SGS655403 SPS655403:SQO655403 SZO655403:TAK655403 TJK655403:TKG655403 TTG655403:TUC655403 UDC655403:UDY655403 UMY655403:UNU655403 UWU655403:UXQ655403 VGQ655403:VHM655403 VQM655403:VRI655403 WAI655403:WBE655403 WKE655403:WLA655403 WUA655403:WUW655403 H720941:AA720941 HO720939:IK720939 RK720939:SG720939 ABG720939:ACC720939 ALC720939:ALY720939 AUY720939:AVU720939 BEU720939:BFQ720939 BOQ720939:BPM720939 BYM720939:BZI720939 CII720939:CJE720939 CSE720939:CTA720939 DCA720939:DCW720939 DLW720939:DMS720939 DVS720939:DWO720939 EFO720939:EGK720939 EPK720939:EQG720939 EZG720939:FAC720939 FJC720939:FJY720939 FSY720939:FTU720939 GCU720939:GDQ720939 GMQ720939:GNM720939 GWM720939:GXI720939 HGI720939:HHE720939 HQE720939:HRA720939 IAA720939:IAW720939 IJW720939:IKS720939 ITS720939:IUO720939 JDO720939:JEK720939 JNK720939:JOG720939 JXG720939:JYC720939 KHC720939:KHY720939 KQY720939:KRU720939 LAU720939:LBQ720939 LKQ720939:LLM720939 LUM720939:LVI720939 MEI720939:MFE720939 MOE720939:MPA720939 MYA720939:MYW720939 NHW720939:NIS720939 NRS720939:NSO720939 OBO720939:OCK720939 OLK720939:OMG720939 OVG720939:OWC720939 PFC720939:PFY720939 POY720939:PPU720939 PYU720939:PZQ720939 QIQ720939:QJM720939 QSM720939:QTI720939 RCI720939:RDE720939 RME720939:RNA720939 RWA720939:RWW720939 SFW720939:SGS720939 SPS720939:SQO720939 SZO720939:TAK720939 TJK720939:TKG720939 TTG720939:TUC720939 UDC720939:UDY720939 UMY720939:UNU720939 UWU720939:UXQ720939 VGQ720939:VHM720939 VQM720939:VRI720939 WAI720939:WBE720939 WKE720939:WLA720939 WUA720939:WUW720939 H786477:AA786477 HO786475:IK786475 RK786475:SG786475 ABG786475:ACC786475 ALC786475:ALY786475 AUY786475:AVU786475 BEU786475:BFQ786475 BOQ786475:BPM786475 BYM786475:BZI786475 CII786475:CJE786475 CSE786475:CTA786475 DCA786475:DCW786475 DLW786475:DMS786475 DVS786475:DWO786475 EFO786475:EGK786475 EPK786475:EQG786475 EZG786475:FAC786475 FJC786475:FJY786475 FSY786475:FTU786475 GCU786475:GDQ786475 GMQ786475:GNM786475 GWM786475:GXI786475 HGI786475:HHE786475 HQE786475:HRA786475 IAA786475:IAW786475 IJW786475:IKS786475 ITS786475:IUO786475 JDO786475:JEK786475 JNK786475:JOG786475 JXG786475:JYC786475 KHC786475:KHY786475 KQY786475:KRU786475 LAU786475:LBQ786475 LKQ786475:LLM786475 LUM786475:LVI786475 MEI786475:MFE786475 MOE786475:MPA786475 MYA786475:MYW786475 NHW786475:NIS786475 NRS786475:NSO786475 OBO786475:OCK786475 OLK786475:OMG786475 OVG786475:OWC786475 PFC786475:PFY786475 POY786475:PPU786475 PYU786475:PZQ786475 QIQ786475:QJM786475 QSM786475:QTI786475 RCI786475:RDE786475 RME786475:RNA786475 RWA786475:RWW786475 SFW786475:SGS786475 SPS786475:SQO786475 SZO786475:TAK786475 TJK786475:TKG786475 TTG786475:TUC786475 UDC786475:UDY786475 UMY786475:UNU786475 UWU786475:UXQ786475 VGQ786475:VHM786475 VQM786475:VRI786475 WAI786475:WBE786475 WKE786475:WLA786475 WUA786475:WUW786475 H852013:AA852013 HO852011:IK852011 RK852011:SG852011 ABG852011:ACC852011 ALC852011:ALY852011 AUY852011:AVU852011 BEU852011:BFQ852011 BOQ852011:BPM852011 BYM852011:BZI852011 CII852011:CJE852011 CSE852011:CTA852011 DCA852011:DCW852011 DLW852011:DMS852011 DVS852011:DWO852011 EFO852011:EGK852011 EPK852011:EQG852011 EZG852011:FAC852011 FJC852011:FJY852011 FSY852011:FTU852011 GCU852011:GDQ852011 GMQ852011:GNM852011 GWM852011:GXI852011 HGI852011:HHE852011 HQE852011:HRA852011 IAA852011:IAW852011 IJW852011:IKS852011 ITS852011:IUO852011 JDO852011:JEK852011 JNK852011:JOG852011 JXG852011:JYC852011 KHC852011:KHY852011 KQY852011:KRU852011 LAU852011:LBQ852011 LKQ852011:LLM852011 LUM852011:LVI852011 MEI852011:MFE852011 MOE852011:MPA852011 MYA852011:MYW852011 NHW852011:NIS852011 NRS852011:NSO852011 OBO852011:OCK852011 OLK852011:OMG852011 OVG852011:OWC852011 PFC852011:PFY852011 POY852011:PPU852011 PYU852011:PZQ852011 QIQ852011:QJM852011 QSM852011:QTI852011 RCI852011:RDE852011 RME852011:RNA852011 RWA852011:RWW852011 SFW852011:SGS852011 SPS852011:SQO852011 SZO852011:TAK852011 TJK852011:TKG852011 TTG852011:TUC852011 UDC852011:UDY852011 UMY852011:UNU852011 UWU852011:UXQ852011 VGQ852011:VHM852011 VQM852011:VRI852011 WAI852011:WBE852011 WKE852011:WLA852011 WUA852011:WUW852011 H917549:AA917549 HO917547:IK917547 RK917547:SG917547 ABG917547:ACC917547 ALC917547:ALY917547 AUY917547:AVU917547 BEU917547:BFQ917547 BOQ917547:BPM917547 BYM917547:BZI917547 CII917547:CJE917547 CSE917547:CTA917547 DCA917547:DCW917547 DLW917547:DMS917547 DVS917547:DWO917547 EFO917547:EGK917547 EPK917547:EQG917547 EZG917547:FAC917547 FJC917547:FJY917547 FSY917547:FTU917547 GCU917547:GDQ917547 GMQ917547:GNM917547 GWM917547:GXI917547 HGI917547:HHE917547 HQE917547:HRA917547 IAA917547:IAW917547 IJW917547:IKS917547 ITS917547:IUO917547 JDO917547:JEK917547 JNK917547:JOG917547 JXG917547:JYC917547 KHC917547:KHY917547 KQY917547:KRU917547 LAU917547:LBQ917547 LKQ917547:LLM917547 LUM917547:LVI917547 MEI917547:MFE917547 MOE917547:MPA917547 MYA917547:MYW917547 NHW917547:NIS917547 NRS917547:NSO917547 OBO917547:OCK917547 OLK917547:OMG917547 OVG917547:OWC917547 PFC917547:PFY917547 POY917547:PPU917547 PYU917547:PZQ917547 QIQ917547:QJM917547 QSM917547:QTI917547 RCI917547:RDE917547 RME917547:RNA917547 RWA917547:RWW917547 SFW917547:SGS917547 SPS917547:SQO917547 SZO917547:TAK917547 TJK917547:TKG917547 TTG917547:TUC917547 UDC917547:UDY917547 UMY917547:UNU917547 UWU917547:UXQ917547 VGQ917547:VHM917547 VQM917547:VRI917547 WAI917547:WBE917547 WKE917547:WLA917547 WUA917547:WUW917547 H983085:AA983085 HO983083:IK983083 RK983083:SG983083 ABG983083:ACC983083 ALC983083:ALY983083 AUY983083:AVU983083 BEU983083:BFQ983083 BOQ983083:BPM983083 BYM983083:BZI983083 CII983083:CJE983083 CSE983083:CTA983083 DCA983083:DCW983083 DLW983083:DMS983083 DVS983083:DWO983083 EFO983083:EGK983083 EPK983083:EQG983083 EZG983083:FAC983083 FJC983083:FJY983083 FSY983083:FTU983083 GCU983083:GDQ983083 GMQ983083:GNM983083 GWM983083:GXI983083 HGI983083:HHE983083 HQE983083:HRA983083 IAA983083:IAW983083 IJW983083:IKS983083 ITS983083:IUO983083 JDO983083:JEK983083 JNK983083:JOG983083 JXG983083:JYC983083 KHC983083:KHY983083 KQY983083:KRU983083 LAU983083:LBQ983083 LKQ983083:LLM983083 LUM983083:LVI983083 MEI983083:MFE983083 MOE983083:MPA983083 MYA983083:MYW983083 NHW983083:NIS983083 NRS983083:NSO983083 OBO983083:OCK983083 OLK983083:OMG983083 OVG983083:OWC983083 PFC983083:PFY983083 POY983083:PPU983083 PYU983083:PZQ983083 QIQ983083:QJM983083 QSM983083:QTI983083 RCI983083:RDE983083 RME983083:RNA983083 RWA983083:RWW983083 SFW983083:SGS983083 SPS983083:SQO983083 SZO983083:TAK983083 TJK983083:TKG983083 TTG983083:TUC983083 UDC983083:UDY983083 UMY983083:UNU983083 UWU983083:UXQ983083 VGQ983083:VHM983083 VQM983083:VRI983083 WAI983083:WBE983083 WKE983083:WLA983083 WUA983083:WUW983083 L65576:AA65577 HS65574:IK65575 RO65574:SG65575 ABK65574:ACC65575 ALG65574:ALY65575 AVC65574:AVU65575 BEY65574:BFQ65575 BOU65574:BPM65575 BYQ65574:BZI65575 CIM65574:CJE65575 CSI65574:CTA65575 DCE65574:DCW65575 DMA65574:DMS65575 DVW65574:DWO65575 EFS65574:EGK65575 EPO65574:EQG65575 EZK65574:FAC65575 FJG65574:FJY65575 FTC65574:FTU65575 GCY65574:GDQ65575 GMU65574:GNM65575 GWQ65574:GXI65575 HGM65574:HHE65575 HQI65574:HRA65575 IAE65574:IAW65575 IKA65574:IKS65575 ITW65574:IUO65575 JDS65574:JEK65575 JNO65574:JOG65575 JXK65574:JYC65575 KHG65574:KHY65575 KRC65574:KRU65575 LAY65574:LBQ65575 LKU65574:LLM65575 LUQ65574:LVI65575 MEM65574:MFE65575 MOI65574:MPA65575 MYE65574:MYW65575 NIA65574:NIS65575 NRW65574:NSO65575 OBS65574:OCK65575 OLO65574:OMG65575 OVK65574:OWC65575 PFG65574:PFY65575 PPC65574:PPU65575 PYY65574:PZQ65575 QIU65574:QJM65575 QSQ65574:QTI65575 RCM65574:RDE65575 RMI65574:RNA65575 RWE65574:RWW65575 SGA65574:SGS65575 SPW65574:SQO65575 SZS65574:TAK65575 TJO65574:TKG65575 TTK65574:TUC65575 UDG65574:UDY65575 UNC65574:UNU65575 UWY65574:UXQ65575 VGU65574:VHM65575 VQQ65574:VRI65575 WAM65574:WBE65575 WKI65574:WLA65575 WUE65574:WUW65575 L131112:AA131113 HS131110:IK131111 RO131110:SG131111 ABK131110:ACC131111 ALG131110:ALY131111 AVC131110:AVU131111 BEY131110:BFQ131111 BOU131110:BPM131111 BYQ131110:BZI131111 CIM131110:CJE131111 CSI131110:CTA131111 DCE131110:DCW131111 DMA131110:DMS131111 DVW131110:DWO131111 EFS131110:EGK131111 EPO131110:EQG131111 EZK131110:FAC131111 FJG131110:FJY131111 FTC131110:FTU131111 GCY131110:GDQ131111 GMU131110:GNM131111 GWQ131110:GXI131111 HGM131110:HHE131111 HQI131110:HRA131111 IAE131110:IAW131111 IKA131110:IKS131111 ITW131110:IUO131111 JDS131110:JEK131111 JNO131110:JOG131111 JXK131110:JYC131111 KHG131110:KHY131111 KRC131110:KRU131111 LAY131110:LBQ131111 LKU131110:LLM131111 LUQ131110:LVI131111 MEM131110:MFE131111 MOI131110:MPA131111 MYE131110:MYW131111 NIA131110:NIS131111 NRW131110:NSO131111 OBS131110:OCK131111 OLO131110:OMG131111 OVK131110:OWC131111 PFG131110:PFY131111 PPC131110:PPU131111 PYY131110:PZQ131111 QIU131110:QJM131111 QSQ131110:QTI131111 RCM131110:RDE131111 RMI131110:RNA131111 RWE131110:RWW131111 SGA131110:SGS131111 SPW131110:SQO131111 SZS131110:TAK131111 TJO131110:TKG131111 TTK131110:TUC131111 UDG131110:UDY131111 UNC131110:UNU131111 UWY131110:UXQ131111 VGU131110:VHM131111 VQQ131110:VRI131111 WAM131110:WBE131111 WKI131110:WLA131111 WUE131110:WUW131111 L196648:AA196649 HS196646:IK196647 RO196646:SG196647 ABK196646:ACC196647 ALG196646:ALY196647 AVC196646:AVU196647 BEY196646:BFQ196647 BOU196646:BPM196647 BYQ196646:BZI196647 CIM196646:CJE196647 CSI196646:CTA196647 DCE196646:DCW196647 DMA196646:DMS196647 DVW196646:DWO196647 EFS196646:EGK196647 EPO196646:EQG196647 EZK196646:FAC196647 FJG196646:FJY196647 FTC196646:FTU196647 GCY196646:GDQ196647 GMU196646:GNM196647 GWQ196646:GXI196647 HGM196646:HHE196647 HQI196646:HRA196647 IAE196646:IAW196647 IKA196646:IKS196647 ITW196646:IUO196647 JDS196646:JEK196647 JNO196646:JOG196647 JXK196646:JYC196647 KHG196646:KHY196647 KRC196646:KRU196647 LAY196646:LBQ196647 LKU196646:LLM196647 LUQ196646:LVI196647 MEM196646:MFE196647 MOI196646:MPA196647 MYE196646:MYW196647 NIA196646:NIS196647 NRW196646:NSO196647 OBS196646:OCK196647 OLO196646:OMG196647 OVK196646:OWC196647 PFG196646:PFY196647 PPC196646:PPU196647 PYY196646:PZQ196647 QIU196646:QJM196647 QSQ196646:QTI196647 RCM196646:RDE196647 RMI196646:RNA196647 RWE196646:RWW196647 SGA196646:SGS196647 SPW196646:SQO196647 SZS196646:TAK196647 TJO196646:TKG196647 TTK196646:TUC196647 UDG196646:UDY196647 UNC196646:UNU196647 UWY196646:UXQ196647 VGU196646:VHM196647 VQQ196646:VRI196647 WAM196646:WBE196647 WKI196646:WLA196647 WUE196646:WUW196647 L262184:AA262185 HS262182:IK262183 RO262182:SG262183 ABK262182:ACC262183 ALG262182:ALY262183 AVC262182:AVU262183 BEY262182:BFQ262183 BOU262182:BPM262183 BYQ262182:BZI262183 CIM262182:CJE262183 CSI262182:CTA262183 DCE262182:DCW262183 DMA262182:DMS262183 DVW262182:DWO262183 EFS262182:EGK262183 EPO262182:EQG262183 EZK262182:FAC262183 FJG262182:FJY262183 FTC262182:FTU262183 GCY262182:GDQ262183 GMU262182:GNM262183 GWQ262182:GXI262183 HGM262182:HHE262183 HQI262182:HRA262183 IAE262182:IAW262183 IKA262182:IKS262183 ITW262182:IUO262183 JDS262182:JEK262183 JNO262182:JOG262183 JXK262182:JYC262183 KHG262182:KHY262183 KRC262182:KRU262183 LAY262182:LBQ262183 LKU262182:LLM262183 LUQ262182:LVI262183 MEM262182:MFE262183 MOI262182:MPA262183 MYE262182:MYW262183 NIA262182:NIS262183 NRW262182:NSO262183 OBS262182:OCK262183 OLO262182:OMG262183 OVK262182:OWC262183 PFG262182:PFY262183 PPC262182:PPU262183 PYY262182:PZQ262183 QIU262182:QJM262183 QSQ262182:QTI262183 RCM262182:RDE262183 RMI262182:RNA262183 RWE262182:RWW262183 SGA262182:SGS262183 SPW262182:SQO262183 SZS262182:TAK262183 TJO262182:TKG262183 TTK262182:TUC262183 UDG262182:UDY262183 UNC262182:UNU262183 UWY262182:UXQ262183 VGU262182:VHM262183 VQQ262182:VRI262183 WAM262182:WBE262183 WKI262182:WLA262183 WUE262182:WUW262183 L327720:AA327721 HS327718:IK327719 RO327718:SG327719 ABK327718:ACC327719 ALG327718:ALY327719 AVC327718:AVU327719 BEY327718:BFQ327719 BOU327718:BPM327719 BYQ327718:BZI327719 CIM327718:CJE327719 CSI327718:CTA327719 DCE327718:DCW327719 DMA327718:DMS327719 DVW327718:DWO327719 EFS327718:EGK327719 EPO327718:EQG327719 EZK327718:FAC327719 FJG327718:FJY327719 FTC327718:FTU327719 GCY327718:GDQ327719 GMU327718:GNM327719 GWQ327718:GXI327719 HGM327718:HHE327719 HQI327718:HRA327719 IAE327718:IAW327719 IKA327718:IKS327719 ITW327718:IUO327719 JDS327718:JEK327719 JNO327718:JOG327719 JXK327718:JYC327719 KHG327718:KHY327719 KRC327718:KRU327719 LAY327718:LBQ327719 LKU327718:LLM327719 LUQ327718:LVI327719 MEM327718:MFE327719 MOI327718:MPA327719 MYE327718:MYW327719 NIA327718:NIS327719 NRW327718:NSO327719 OBS327718:OCK327719 OLO327718:OMG327719 OVK327718:OWC327719 PFG327718:PFY327719 PPC327718:PPU327719 PYY327718:PZQ327719 QIU327718:QJM327719 QSQ327718:QTI327719 RCM327718:RDE327719 RMI327718:RNA327719 RWE327718:RWW327719 SGA327718:SGS327719 SPW327718:SQO327719 SZS327718:TAK327719 TJO327718:TKG327719 TTK327718:TUC327719 UDG327718:UDY327719 UNC327718:UNU327719 UWY327718:UXQ327719 VGU327718:VHM327719 VQQ327718:VRI327719 WAM327718:WBE327719 WKI327718:WLA327719 WUE327718:WUW327719 L393256:AA393257 HS393254:IK393255 RO393254:SG393255 ABK393254:ACC393255 ALG393254:ALY393255 AVC393254:AVU393255 BEY393254:BFQ393255 BOU393254:BPM393255 BYQ393254:BZI393255 CIM393254:CJE393255 CSI393254:CTA393255 DCE393254:DCW393255 DMA393254:DMS393255 DVW393254:DWO393255 EFS393254:EGK393255 EPO393254:EQG393255 EZK393254:FAC393255 FJG393254:FJY393255 FTC393254:FTU393255 GCY393254:GDQ393255 GMU393254:GNM393255 GWQ393254:GXI393255 HGM393254:HHE393255 HQI393254:HRA393255 IAE393254:IAW393255 IKA393254:IKS393255 ITW393254:IUO393255 JDS393254:JEK393255 JNO393254:JOG393255 JXK393254:JYC393255 KHG393254:KHY393255 KRC393254:KRU393255 LAY393254:LBQ393255 LKU393254:LLM393255 LUQ393254:LVI393255 MEM393254:MFE393255 MOI393254:MPA393255 MYE393254:MYW393255 NIA393254:NIS393255 NRW393254:NSO393255 OBS393254:OCK393255 OLO393254:OMG393255 OVK393254:OWC393255 PFG393254:PFY393255 PPC393254:PPU393255 PYY393254:PZQ393255 QIU393254:QJM393255 QSQ393254:QTI393255 RCM393254:RDE393255 RMI393254:RNA393255 RWE393254:RWW393255 SGA393254:SGS393255 SPW393254:SQO393255 SZS393254:TAK393255 TJO393254:TKG393255 TTK393254:TUC393255 UDG393254:UDY393255 UNC393254:UNU393255 UWY393254:UXQ393255 VGU393254:VHM393255 VQQ393254:VRI393255 WAM393254:WBE393255 WKI393254:WLA393255 WUE393254:WUW393255 L458792:AA458793 HS458790:IK458791 RO458790:SG458791 ABK458790:ACC458791 ALG458790:ALY458791 AVC458790:AVU458791 BEY458790:BFQ458791 BOU458790:BPM458791 BYQ458790:BZI458791 CIM458790:CJE458791 CSI458790:CTA458791 DCE458790:DCW458791 DMA458790:DMS458791 DVW458790:DWO458791 EFS458790:EGK458791 EPO458790:EQG458791 EZK458790:FAC458791 FJG458790:FJY458791 FTC458790:FTU458791 GCY458790:GDQ458791 GMU458790:GNM458791 GWQ458790:GXI458791 HGM458790:HHE458791 HQI458790:HRA458791 IAE458790:IAW458791 IKA458790:IKS458791 ITW458790:IUO458791 JDS458790:JEK458791 JNO458790:JOG458791 JXK458790:JYC458791 KHG458790:KHY458791 KRC458790:KRU458791 LAY458790:LBQ458791 LKU458790:LLM458791 LUQ458790:LVI458791 MEM458790:MFE458791 MOI458790:MPA458791 MYE458790:MYW458791 NIA458790:NIS458791 NRW458790:NSO458791 OBS458790:OCK458791 OLO458790:OMG458791 OVK458790:OWC458791 PFG458790:PFY458791 PPC458790:PPU458791 PYY458790:PZQ458791 QIU458790:QJM458791 QSQ458790:QTI458791 RCM458790:RDE458791 RMI458790:RNA458791 RWE458790:RWW458791 SGA458790:SGS458791 SPW458790:SQO458791 SZS458790:TAK458791 TJO458790:TKG458791 TTK458790:TUC458791 UDG458790:UDY458791 UNC458790:UNU458791 UWY458790:UXQ458791 VGU458790:VHM458791 VQQ458790:VRI458791 WAM458790:WBE458791 WKI458790:WLA458791 WUE458790:WUW458791 L524328:AA524329 HS524326:IK524327 RO524326:SG524327 ABK524326:ACC524327 ALG524326:ALY524327 AVC524326:AVU524327 BEY524326:BFQ524327 BOU524326:BPM524327 BYQ524326:BZI524327 CIM524326:CJE524327 CSI524326:CTA524327 DCE524326:DCW524327 DMA524326:DMS524327 DVW524326:DWO524327 EFS524326:EGK524327 EPO524326:EQG524327 EZK524326:FAC524327 FJG524326:FJY524327 FTC524326:FTU524327 GCY524326:GDQ524327 GMU524326:GNM524327 GWQ524326:GXI524327 HGM524326:HHE524327 HQI524326:HRA524327 IAE524326:IAW524327 IKA524326:IKS524327 ITW524326:IUO524327 JDS524326:JEK524327 JNO524326:JOG524327 JXK524326:JYC524327 KHG524326:KHY524327 KRC524326:KRU524327 LAY524326:LBQ524327 LKU524326:LLM524327 LUQ524326:LVI524327 MEM524326:MFE524327 MOI524326:MPA524327 MYE524326:MYW524327 NIA524326:NIS524327 NRW524326:NSO524327 OBS524326:OCK524327 OLO524326:OMG524327 OVK524326:OWC524327 PFG524326:PFY524327 PPC524326:PPU524327 PYY524326:PZQ524327 QIU524326:QJM524327 QSQ524326:QTI524327 RCM524326:RDE524327 RMI524326:RNA524327 RWE524326:RWW524327 SGA524326:SGS524327 SPW524326:SQO524327 SZS524326:TAK524327 TJO524326:TKG524327 TTK524326:TUC524327 UDG524326:UDY524327 UNC524326:UNU524327 UWY524326:UXQ524327 VGU524326:VHM524327 VQQ524326:VRI524327 WAM524326:WBE524327 WKI524326:WLA524327 WUE524326:WUW524327 L589864:AA589865 HS589862:IK589863 RO589862:SG589863 ABK589862:ACC589863 ALG589862:ALY589863 AVC589862:AVU589863 BEY589862:BFQ589863 BOU589862:BPM589863 BYQ589862:BZI589863 CIM589862:CJE589863 CSI589862:CTA589863 DCE589862:DCW589863 DMA589862:DMS589863 DVW589862:DWO589863 EFS589862:EGK589863 EPO589862:EQG589863 EZK589862:FAC589863 FJG589862:FJY589863 FTC589862:FTU589863 GCY589862:GDQ589863 GMU589862:GNM589863 GWQ589862:GXI589863 HGM589862:HHE589863 HQI589862:HRA589863 IAE589862:IAW589863 IKA589862:IKS589863 ITW589862:IUO589863 JDS589862:JEK589863 JNO589862:JOG589863 JXK589862:JYC589863 KHG589862:KHY589863 KRC589862:KRU589863 LAY589862:LBQ589863 LKU589862:LLM589863 LUQ589862:LVI589863 MEM589862:MFE589863 MOI589862:MPA589863 MYE589862:MYW589863 NIA589862:NIS589863 NRW589862:NSO589863 OBS589862:OCK589863 OLO589862:OMG589863 OVK589862:OWC589863 PFG589862:PFY589863 PPC589862:PPU589863 PYY589862:PZQ589863 QIU589862:QJM589863 QSQ589862:QTI589863 RCM589862:RDE589863 RMI589862:RNA589863 RWE589862:RWW589863 SGA589862:SGS589863 SPW589862:SQO589863 SZS589862:TAK589863 TJO589862:TKG589863 TTK589862:TUC589863 UDG589862:UDY589863 UNC589862:UNU589863 UWY589862:UXQ589863 VGU589862:VHM589863 VQQ589862:VRI589863 WAM589862:WBE589863 WKI589862:WLA589863 WUE589862:WUW589863 L655400:AA655401 HS655398:IK655399 RO655398:SG655399 ABK655398:ACC655399 ALG655398:ALY655399 AVC655398:AVU655399 BEY655398:BFQ655399 BOU655398:BPM655399 BYQ655398:BZI655399 CIM655398:CJE655399 CSI655398:CTA655399 DCE655398:DCW655399 DMA655398:DMS655399 DVW655398:DWO655399 EFS655398:EGK655399 EPO655398:EQG655399 EZK655398:FAC655399 FJG655398:FJY655399 FTC655398:FTU655399 GCY655398:GDQ655399 GMU655398:GNM655399 GWQ655398:GXI655399 HGM655398:HHE655399 HQI655398:HRA655399 IAE655398:IAW655399 IKA655398:IKS655399 ITW655398:IUO655399 JDS655398:JEK655399 JNO655398:JOG655399 JXK655398:JYC655399 KHG655398:KHY655399 KRC655398:KRU655399 LAY655398:LBQ655399 LKU655398:LLM655399 LUQ655398:LVI655399 MEM655398:MFE655399 MOI655398:MPA655399 MYE655398:MYW655399 NIA655398:NIS655399 NRW655398:NSO655399 OBS655398:OCK655399 OLO655398:OMG655399 OVK655398:OWC655399 PFG655398:PFY655399 PPC655398:PPU655399 PYY655398:PZQ655399 QIU655398:QJM655399 QSQ655398:QTI655399 RCM655398:RDE655399 RMI655398:RNA655399 RWE655398:RWW655399 SGA655398:SGS655399 SPW655398:SQO655399 SZS655398:TAK655399 TJO655398:TKG655399 TTK655398:TUC655399 UDG655398:UDY655399 UNC655398:UNU655399 UWY655398:UXQ655399 VGU655398:VHM655399 VQQ655398:VRI655399 WAM655398:WBE655399 WKI655398:WLA655399 WUE655398:WUW655399 L720936:AA720937 HS720934:IK720935 RO720934:SG720935 ABK720934:ACC720935 ALG720934:ALY720935 AVC720934:AVU720935 BEY720934:BFQ720935 BOU720934:BPM720935 BYQ720934:BZI720935 CIM720934:CJE720935 CSI720934:CTA720935 DCE720934:DCW720935 DMA720934:DMS720935 DVW720934:DWO720935 EFS720934:EGK720935 EPO720934:EQG720935 EZK720934:FAC720935 FJG720934:FJY720935 FTC720934:FTU720935 GCY720934:GDQ720935 GMU720934:GNM720935 GWQ720934:GXI720935 HGM720934:HHE720935 HQI720934:HRA720935 IAE720934:IAW720935 IKA720934:IKS720935 ITW720934:IUO720935 JDS720934:JEK720935 JNO720934:JOG720935 JXK720934:JYC720935 KHG720934:KHY720935 KRC720934:KRU720935 LAY720934:LBQ720935 LKU720934:LLM720935 LUQ720934:LVI720935 MEM720934:MFE720935 MOI720934:MPA720935 MYE720934:MYW720935 NIA720934:NIS720935 NRW720934:NSO720935 OBS720934:OCK720935 OLO720934:OMG720935 OVK720934:OWC720935 PFG720934:PFY720935 PPC720934:PPU720935 PYY720934:PZQ720935 QIU720934:QJM720935 QSQ720934:QTI720935 RCM720934:RDE720935 RMI720934:RNA720935 RWE720934:RWW720935 SGA720934:SGS720935 SPW720934:SQO720935 SZS720934:TAK720935 TJO720934:TKG720935 TTK720934:TUC720935 UDG720934:UDY720935 UNC720934:UNU720935 UWY720934:UXQ720935 VGU720934:VHM720935 VQQ720934:VRI720935 WAM720934:WBE720935 WKI720934:WLA720935 WUE720934:WUW720935 L786472:AA786473 HS786470:IK786471 RO786470:SG786471 ABK786470:ACC786471 ALG786470:ALY786471 AVC786470:AVU786471 BEY786470:BFQ786471 BOU786470:BPM786471 BYQ786470:BZI786471 CIM786470:CJE786471 CSI786470:CTA786471 DCE786470:DCW786471 DMA786470:DMS786471 DVW786470:DWO786471 EFS786470:EGK786471 EPO786470:EQG786471 EZK786470:FAC786471 FJG786470:FJY786471 FTC786470:FTU786471 GCY786470:GDQ786471 GMU786470:GNM786471 GWQ786470:GXI786471 HGM786470:HHE786471 HQI786470:HRA786471 IAE786470:IAW786471 IKA786470:IKS786471 ITW786470:IUO786471 JDS786470:JEK786471 JNO786470:JOG786471 JXK786470:JYC786471 KHG786470:KHY786471 KRC786470:KRU786471 LAY786470:LBQ786471 LKU786470:LLM786471 LUQ786470:LVI786471 MEM786470:MFE786471 MOI786470:MPA786471 MYE786470:MYW786471 NIA786470:NIS786471 NRW786470:NSO786471 OBS786470:OCK786471 OLO786470:OMG786471 OVK786470:OWC786471 PFG786470:PFY786471 PPC786470:PPU786471 PYY786470:PZQ786471 QIU786470:QJM786471 QSQ786470:QTI786471 RCM786470:RDE786471 RMI786470:RNA786471 RWE786470:RWW786471 SGA786470:SGS786471 SPW786470:SQO786471 SZS786470:TAK786471 TJO786470:TKG786471 TTK786470:TUC786471 UDG786470:UDY786471 UNC786470:UNU786471 UWY786470:UXQ786471 VGU786470:VHM786471 VQQ786470:VRI786471 WAM786470:WBE786471 WKI786470:WLA786471 WUE786470:WUW786471 L852008:AA852009 HS852006:IK852007 RO852006:SG852007 ABK852006:ACC852007 ALG852006:ALY852007 AVC852006:AVU852007 BEY852006:BFQ852007 BOU852006:BPM852007 BYQ852006:BZI852007 CIM852006:CJE852007 CSI852006:CTA852007 DCE852006:DCW852007 DMA852006:DMS852007 DVW852006:DWO852007 EFS852006:EGK852007 EPO852006:EQG852007 EZK852006:FAC852007 FJG852006:FJY852007 FTC852006:FTU852007 GCY852006:GDQ852007 GMU852006:GNM852007 GWQ852006:GXI852007 HGM852006:HHE852007 HQI852006:HRA852007 IAE852006:IAW852007 IKA852006:IKS852007 ITW852006:IUO852007 JDS852006:JEK852007 JNO852006:JOG852007 JXK852006:JYC852007 KHG852006:KHY852007 KRC852006:KRU852007 LAY852006:LBQ852007 LKU852006:LLM852007 LUQ852006:LVI852007 MEM852006:MFE852007 MOI852006:MPA852007 MYE852006:MYW852007 NIA852006:NIS852007 NRW852006:NSO852007 OBS852006:OCK852007 OLO852006:OMG852007 OVK852006:OWC852007 PFG852006:PFY852007 PPC852006:PPU852007 PYY852006:PZQ852007 QIU852006:QJM852007 QSQ852006:QTI852007 RCM852006:RDE852007 RMI852006:RNA852007 RWE852006:RWW852007 SGA852006:SGS852007 SPW852006:SQO852007 SZS852006:TAK852007 TJO852006:TKG852007 TTK852006:TUC852007 UDG852006:UDY852007 UNC852006:UNU852007 UWY852006:UXQ852007 VGU852006:VHM852007 VQQ852006:VRI852007 WAM852006:WBE852007 WKI852006:WLA852007 WUE852006:WUW852007 L917544:AA917545 HS917542:IK917543 RO917542:SG917543 ABK917542:ACC917543 ALG917542:ALY917543 AVC917542:AVU917543 BEY917542:BFQ917543 BOU917542:BPM917543 BYQ917542:BZI917543 CIM917542:CJE917543 CSI917542:CTA917543 DCE917542:DCW917543 DMA917542:DMS917543 DVW917542:DWO917543 EFS917542:EGK917543 EPO917542:EQG917543 EZK917542:FAC917543 FJG917542:FJY917543 FTC917542:FTU917543 GCY917542:GDQ917543 GMU917542:GNM917543 GWQ917542:GXI917543 HGM917542:HHE917543 HQI917542:HRA917543 IAE917542:IAW917543 IKA917542:IKS917543 ITW917542:IUO917543 JDS917542:JEK917543 JNO917542:JOG917543 JXK917542:JYC917543 KHG917542:KHY917543 KRC917542:KRU917543 LAY917542:LBQ917543 LKU917542:LLM917543 LUQ917542:LVI917543 MEM917542:MFE917543 MOI917542:MPA917543 MYE917542:MYW917543 NIA917542:NIS917543 NRW917542:NSO917543 OBS917542:OCK917543 OLO917542:OMG917543 OVK917542:OWC917543 PFG917542:PFY917543 PPC917542:PPU917543 PYY917542:PZQ917543 QIU917542:QJM917543 QSQ917542:QTI917543 RCM917542:RDE917543 RMI917542:RNA917543 RWE917542:RWW917543 SGA917542:SGS917543 SPW917542:SQO917543 SZS917542:TAK917543 TJO917542:TKG917543 TTK917542:TUC917543 UDG917542:UDY917543 UNC917542:UNU917543 UWY917542:UXQ917543 VGU917542:VHM917543 VQQ917542:VRI917543 WAM917542:WBE917543 WKI917542:WLA917543 WUE917542:WUW917543 L983080:AA983081 HS983078:IK983079 RO983078:SG983079 ABK983078:ACC983079 ALG983078:ALY983079 AVC983078:AVU983079 BEY983078:BFQ983079 BOU983078:BPM983079 BYQ983078:BZI983079 CIM983078:CJE983079 CSI983078:CTA983079 DCE983078:DCW983079 DMA983078:DMS983079 DVW983078:DWO983079 EFS983078:EGK983079 EPO983078:EQG983079 EZK983078:FAC983079 FJG983078:FJY983079 FTC983078:FTU983079 GCY983078:GDQ983079 GMU983078:GNM983079 GWQ983078:GXI983079 HGM983078:HHE983079 HQI983078:HRA983079 IAE983078:IAW983079 IKA983078:IKS983079 ITW983078:IUO983079 JDS983078:JEK983079 JNO983078:JOG983079 JXK983078:JYC983079 KHG983078:KHY983079 KRC983078:KRU983079 LAY983078:LBQ983079 LKU983078:LLM983079 LUQ983078:LVI983079 MEM983078:MFE983079 MOI983078:MPA983079 MYE983078:MYW983079 NIA983078:NIS983079 NRW983078:NSO983079 OBS983078:OCK983079 OLO983078:OMG983079 OVK983078:OWC983079 PFG983078:PFY983079 PPC983078:PPU983079 PYY983078:PZQ983079 QIU983078:QJM983079 QSQ983078:QTI983079 RCM983078:RDE983079 RMI983078:RNA983079 RWE983078:RWW983079 SGA983078:SGS983079 SPW983078:SQO983079 SZS983078:TAK983079 TJO983078:TKG983079 TTK983078:TUC983079 UDG983078:UDY983079 UNC983078:UNU983079 UWY983078:UXQ983079 VGU983078:VHM983079 VQQ983078:VRI983079 WAM983078:WBE983079 WKI983078:WLA983079 WUE983078:WUW983079 O65571:O65574 HV65569:HV65572 RR65569:RR65572 ABN65569:ABN65572 ALJ65569:ALJ65572 AVF65569:AVF65572 BFB65569:BFB65572 BOX65569:BOX65572 BYT65569:BYT65572 CIP65569:CIP65572 CSL65569:CSL65572 DCH65569:DCH65572 DMD65569:DMD65572 DVZ65569:DVZ65572 EFV65569:EFV65572 EPR65569:EPR65572 EZN65569:EZN65572 FJJ65569:FJJ65572 FTF65569:FTF65572 GDB65569:GDB65572 GMX65569:GMX65572 GWT65569:GWT65572 HGP65569:HGP65572 HQL65569:HQL65572 IAH65569:IAH65572 IKD65569:IKD65572 ITZ65569:ITZ65572 JDV65569:JDV65572 JNR65569:JNR65572 JXN65569:JXN65572 KHJ65569:KHJ65572 KRF65569:KRF65572 LBB65569:LBB65572 LKX65569:LKX65572 LUT65569:LUT65572 MEP65569:MEP65572 MOL65569:MOL65572 MYH65569:MYH65572 NID65569:NID65572 NRZ65569:NRZ65572 OBV65569:OBV65572 OLR65569:OLR65572 OVN65569:OVN65572 PFJ65569:PFJ65572 PPF65569:PPF65572 PZB65569:PZB65572 QIX65569:QIX65572 QST65569:QST65572 RCP65569:RCP65572 RML65569:RML65572 RWH65569:RWH65572 SGD65569:SGD65572 SPZ65569:SPZ65572 SZV65569:SZV65572 TJR65569:TJR65572 TTN65569:TTN65572 UDJ65569:UDJ65572 UNF65569:UNF65572 UXB65569:UXB65572 VGX65569:VGX65572 VQT65569:VQT65572 WAP65569:WAP65572 WKL65569:WKL65572 WUH65569:WUH65572 O131107:O131110 HV131105:HV131108 RR131105:RR131108 ABN131105:ABN131108 ALJ131105:ALJ131108 AVF131105:AVF131108 BFB131105:BFB131108 BOX131105:BOX131108 BYT131105:BYT131108 CIP131105:CIP131108 CSL131105:CSL131108 DCH131105:DCH131108 DMD131105:DMD131108 DVZ131105:DVZ131108 EFV131105:EFV131108 EPR131105:EPR131108 EZN131105:EZN131108 FJJ131105:FJJ131108 FTF131105:FTF131108 GDB131105:GDB131108 GMX131105:GMX131108 GWT131105:GWT131108 HGP131105:HGP131108 HQL131105:HQL131108 IAH131105:IAH131108 IKD131105:IKD131108 ITZ131105:ITZ131108 JDV131105:JDV131108 JNR131105:JNR131108 JXN131105:JXN131108 KHJ131105:KHJ131108 KRF131105:KRF131108 LBB131105:LBB131108 LKX131105:LKX131108 LUT131105:LUT131108 MEP131105:MEP131108 MOL131105:MOL131108 MYH131105:MYH131108 NID131105:NID131108 NRZ131105:NRZ131108 OBV131105:OBV131108 OLR131105:OLR131108 OVN131105:OVN131108 PFJ131105:PFJ131108 PPF131105:PPF131108 PZB131105:PZB131108 QIX131105:QIX131108 QST131105:QST131108 RCP131105:RCP131108 RML131105:RML131108 RWH131105:RWH131108 SGD131105:SGD131108 SPZ131105:SPZ131108 SZV131105:SZV131108 TJR131105:TJR131108 TTN131105:TTN131108 UDJ131105:UDJ131108 UNF131105:UNF131108 UXB131105:UXB131108 VGX131105:VGX131108 VQT131105:VQT131108 WAP131105:WAP131108 WKL131105:WKL131108 WUH131105:WUH131108 O196643:O196646 HV196641:HV196644 RR196641:RR196644 ABN196641:ABN196644 ALJ196641:ALJ196644 AVF196641:AVF196644 BFB196641:BFB196644 BOX196641:BOX196644 BYT196641:BYT196644 CIP196641:CIP196644 CSL196641:CSL196644 DCH196641:DCH196644 DMD196641:DMD196644 DVZ196641:DVZ196644 EFV196641:EFV196644 EPR196641:EPR196644 EZN196641:EZN196644 FJJ196641:FJJ196644 FTF196641:FTF196644 GDB196641:GDB196644 GMX196641:GMX196644 GWT196641:GWT196644 HGP196641:HGP196644 HQL196641:HQL196644 IAH196641:IAH196644 IKD196641:IKD196644 ITZ196641:ITZ196644 JDV196641:JDV196644 JNR196641:JNR196644 JXN196641:JXN196644 KHJ196641:KHJ196644 KRF196641:KRF196644 LBB196641:LBB196644 LKX196641:LKX196644 LUT196641:LUT196644 MEP196641:MEP196644 MOL196641:MOL196644 MYH196641:MYH196644 NID196641:NID196644 NRZ196641:NRZ196644 OBV196641:OBV196644 OLR196641:OLR196644 OVN196641:OVN196644 PFJ196641:PFJ196644 PPF196641:PPF196644 PZB196641:PZB196644 QIX196641:QIX196644 QST196641:QST196644 RCP196641:RCP196644 RML196641:RML196644 RWH196641:RWH196644 SGD196641:SGD196644 SPZ196641:SPZ196644 SZV196641:SZV196644 TJR196641:TJR196644 TTN196641:TTN196644 UDJ196641:UDJ196644 UNF196641:UNF196644 UXB196641:UXB196644 VGX196641:VGX196644 VQT196641:VQT196644 WAP196641:WAP196644 WKL196641:WKL196644 WUH196641:WUH196644 O262179:O262182 HV262177:HV262180 RR262177:RR262180 ABN262177:ABN262180 ALJ262177:ALJ262180 AVF262177:AVF262180 BFB262177:BFB262180 BOX262177:BOX262180 BYT262177:BYT262180 CIP262177:CIP262180 CSL262177:CSL262180 DCH262177:DCH262180 DMD262177:DMD262180 DVZ262177:DVZ262180 EFV262177:EFV262180 EPR262177:EPR262180 EZN262177:EZN262180 FJJ262177:FJJ262180 FTF262177:FTF262180 GDB262177:GDB262180 GMX262177:GMX262180 GWT262177:GWT262180 HGP262177:HGP262180 HQL262177:HQL262180 IAH262177:IAH262180 IKD262177:IKD262180 ITZ262177:ITZ262180 JDV262177:JDV262180 JNR262177:JNR262180 JXN262177:JXN262180 KHJ262177:KHJ262180 KRF262177:KRF262180 LBB262177:LBB262180 LKX262177:LKX262180 LUT262177:LUT262180 MEP262177:MEP262180 MOL262177:MOL262180 MYH262177:MYH262180 NID262177:NID262180 NRZ262177:NRZ262180 OBV262177:OBV262180 OLR262177:OLR262180 OVN262177:OVN262180 PFJ262177:PFJ262180 PPF262177:PPF262180 PZB262177:PZB262180 QIX262177:QIX262180 QST262177:QST262180 RCP262177:RCP262180 RML262177:RML262180 RWH262177:RWH262180 SGD262177:SGD262180 SPZ262177:SPZ262180 SZV262177:SZV262180 TJR262177:TJR262180 TTN262177:TTN262180 UDJ262177:UDJ262180 UNF262177:UNF262180 UXB262177:UXB262180 VGX262177:VGX262180 VQT262177:VQT262180 WAP262177:WAP262180 WKL262177:WKL262180 WUH262177:WUH262180 O327715:O327718 HV327713:HV327716 RR327713:RR327716 ABN327713:ABN327716 ALJ327713:ALJ327716 AVF327713:AVF327716 BFB327713:BFB327716 BOX327713:BOX327716 BYT327713:BYT327716 CIP327713:CIP327716 CSL327713:CSL327716 DCH327713:DCH327716 DMD327713:DMD327716 DVZ327713:DVZ327716 EFV327713:EFV327716 EPR327713:EPR327716 EZN327713:EZN327716 FJJ327713:FJJ327716 FTF327713:FTF327716 GDB327713:GDB327716 GMX327713:GMX327716 GWT327713:GWT327716 HGP327713:HGP327716 HQL327713:HQL327716 IAH327713:IAH327716 IKD327713:IKD327716 ITZ327713:ITZ327716 JDV327713:JDV327716 JNR327713:JNR327716 JXN327713:JXN327716 KHJ327713:KHJ327716 KRF327713:KRF327716 LBB327713:LBB327716 LKX327713:LKX327716 LUT327713:LUT327716 MEP327713:MEP327716 MOL327713:MOL327716 MYH327713:MYH327716 NID327713:NID327716 NRZ327713:NRZ327716 OBV327713:OBV327716 OLR327713:OLR327716 OVN327713:OVN327716 PFJ327713:PFJ327716 PPF327713:PPF327716 PZB327713:PZB327716 QIX327713:QIX327716 QST327713:QST327716 RCP327713:RCP327716 RML327713:RML327716 RWH327713:RWH327716 SGD327713:SGD327716 SPZ327713:SPZ327716 SZV327713:SZV327716 TJR327713:TJR327716 TTN327713:TTN327716 UDJ327713:UDJ327716 UNF327713:UNF327716 UXB327713:UXB327716 VGX327713:VGX327716 VQT327713:VQT327716 WAP327713:WAP327716 WKL327713:WKL327716 WUH327713:WUH327716 O393251:O393254 HV393249:HV393252 RR393249:RR393252 ABN393249:ABN393252 ALJ393249:ALJ393252 AVF393249:AVF393252 BFB393249:BFB393252 BOX393249:BOX393252 BYT393249:BYT393252 CIP393249:CIP393252 CSL393249:CSL393252 DCH393249:DCH393252 DMD393249:DMD393252 DVZ393249:DVZ393252 EFV393249:EFV393252 EPR393249:EPR393252 EZN393249:EZN393252 FJJ393249:FJJ393252 FTF393249:FTF393252 GDB393249:GDB393252 GMX393249:GMX393252 GWT393249:GWT393252 HGP393249:HGP393252 HQL393249:HQL393252 IAH393249:IAH393252 IKD393249:IKD393252 ITZ393249:ITZ393252 JDV393249:JDV393252 JNR393249:JNR393252 JXN393249:JXN393252 KHJ393249:KHJ393252 KRF393249:KRF393252 LBB393249:LBB393252 LKX393249:LKX393252 LUT393249:LUT393252 MEP393249:MEP393252 MOL393249:MOL393252 MYH393249:MYH393252 NID393249:NID393252 NRZ393249:NRZ393252 OBV393249:OBV393252 OLR393249:OLR393252 OVN393249:OVN393252 PFJ393249:PFJ393252 PPF393249:PPF393252 PZB393249:PZB393252 QIX393249:QIX393252 QST393249:QST393252 RCP393249:RCP393252 RML393249:RML393252 RWH393249:RWH393252 SGD393249:SGD393252 SPZ393249:SPZ393252 SZV393249:SZV393252 TJR393249:TJR393252 TTN393249:TTN393252 UDJ393249:UDJ393252 UNF393249:UNF393252 UXB393249:UXB393252 VGX393249:VGX393252 VQT393249:VQT393252 WAP393249:WAP393252 WKL393249:WKL393252 WUH393249:WUH393252 O458787:O458790 HV458785:HV458788 RR458785:RR458788 ABN458785:ABN458788 ALJ458785:ALJ458788 AVF458785:AVF458788 BFB458785:BFB458788 BOX458785:BOX458788 BYT458785:BYT458788 CIP458785:CIP458788 CSL458785:CSL458788 DCH458785:DCH458788 DMD458785:DMD458788 DVZ458785:DVZ458788 EFV458785:EFV458788 EPR458785:EPR458788 EZN458785:EZN458788 FJJ458785:FJJ458788 FTF458785:FTF458788 GDB458785:GDB458788 GMX458785:GMX458788 GWT458785:GWT458788 HGP458785:HGP458788 HQL458785:HQL458788 IAH458785:IAH458788 IKD458785:IKD458788 ITZ458785:ITZ458788 JDV458785:JDV458788 JNR458785:JNR458788 JXN458785:JXN458788 KHJ458785:KHJ458788 KRF458785:KRF458788 LBB458785:LBB458788 LKX458785:LKX458788 LUT458785:LUT458788 MEP458785:MEP458788 MOL458785:MOL458788 MYH458785:MYH458788 NID458785:NID458788 NRZ458785:NRZ458788 OBV458785:OBV458788 OLR458785:OLR458788 OVN458785:OVN458788 PFJ458785:PFJ458788 PPF458785:PPF458788 PZB458785:PZB458788 QIX458785:QIX458788 QST458785:QST458788 RCP458785:RCP458788 RML458785:RML458788 RWH458785:RWH458788 SGD458785:SGD458788 SPZ458785:SPZ458788 SZV458785:SZV458788 TJR458785:TJR458788 TTN458785:TTN458788 UDJ458785:UDJ458788 UNF458785:UNF458788 UXB458785:UXB458788 VGX458785:VGX458788 VQT458785:VQT458788 WAP458785:WAP458788 WKL458785:WKL458788 WUH458785:WUH458788 O524323:O524326 HV524321:HV524324 RR524321:RR524324 ABN524321:ABN524324 ALJ524321:ALJ524324 AVF524321:AVF524324 BFB524321:BFB524324 BOX524321:BOX524324 BYT524321:BYT524324 CIP524321:CIP524324 CSL524321:CSL524324 DCH524321:DCH524324 DMD524321:DMD524324 DVZ524321:DVZ524324 EFV524321:EFV524324 EPR524321:EPR524324 EZN524321:EZN524324 FJJ524321:FJJ524324 FTF524321:FTF524324 GDB524321:GDB524324 GMX524321:GMX524324 GWT524321:GWT524324 HGP524321:HGP524324 HQL524321:HQL524324 IAH524321:IAH524324 IKD524321:IKD524324 ITZ524321:ITZ524324 JDV524321:JDV524324 JNR524321:JNR524324 JXN524321:JXN524324 KHJ524321:KHJ524324 KRF524321:KRF524324 LBB524321:LBB524324 LKX524321:LKX524324 LUT524321:LUT524324 MEP524321:MEP524324 MOL524321:MOL524324 MYH524321:MYH524324 NID524321:NID524324 NRZ524321:NRZ524324 OBV524321:OBV524324 OLR524321:OLR524324 OVN524321:OVN524324 PFJ524321:PFJ524324 PPF524321:PPF524324 PZB524321:PZB524324 QIX524321:QIX524324 QST524321:QST524324 RCP524321:RCP524324 RML524321:RML524324 RWH524321:RWH524324 SGD524321:SGD524324 SPZ524321:SPZ524324 SZV524321:SZV524324 TJR524321:TJR524324 TTN524321:TTN524324 UDJ524321:UDJ524324 UNF524321:UNF524324 UXB524321:UXB524324 VGX524321:VGX524324 VQT524321:VQT524324 WAP524321:WAP524324 WKL524321:WKL524324 WUH524321:WUH524324 O589859:O589862 HV589857:HV589860 RR589857:RR589860 ABN589857:ABN589860 ALJ589857:ALJ589860 AVF589857:AVF589860 BFB589857:BFB589860 BOX589857:BOX589860 BYT589857:BYT589860 CIP589857:CIP589860 CSL589857:CSL589860 DCH589857:DCH589860 DMD589857:DMD589860 DVZ589857:DVZ589860 EFV589857:EFV589860 EPR589857:EPR589860 EZN589857:EZN589860 FJJ589857:FJJ589860 FTF589857:FTF589860 GDB589857:GDB589860 GMX589857:GMX589860 GWT589857:GWT589860 HGP589857:HGP589860 HQL589857:HQL589860 IAH589857:IAH589860 IKD589857:IKD589860 ITZ589857:ITZ589860 JDV589857:JDV589860 JNR589857:JNR589860 JXN589857:JXN589860 KHJ589857:KHJ589860 KRF589857:KRF589860 LBB589857:LBB589860 LKX589857:LKX589860 LUT589857:LUT589860 MEP589857:MEP589860 MOL589857:MOL589860 MYH589857:MYH589860 NID589857:NID589860 NRZ589857:NRZ589860 OBV589857:OBV589860 OLR589857:OLR589860 OVN589857:OVN589860 PFJ589857:PFJ589860 PPF589857:PPF589860 PZB589857:PZB589860 QIX589857:QIX589860 QST589857:QST589860 RCP589857:RCP589860 RML589857:RML589860 RWH589857:RWH589860 SGD589857:SGD589860 SPZ589857:SPZ589860 SZV589857:SZV589860 TJR589857:TJR589860 TTN589857:TTN589860 UDJ589857:UDJ589860 UNF589857:UNF589860 UXB589857:UXB589860 VGX589857:VGX589860 VQT589857:VQT589860 WAP589857:WAP589860 WKL589857:WKL589860 WUH589857:WUH589860 O655395:O655398 HV655393:HV655396 RR655393:RR655396 ABN655393:ABN655396 ALJ655393:ALJ655396 AVF655393:AVF655396 BFB655393:BFB655396 BOX655393:BOX655396 BYT655393:BYT655396 CIP655393:CIP655396 CSL655393:CSL655396 DCH655393:DCH655396 DMD655393:DMD655396 DVZ655393:DVZ655396 EFV655393:EFV655396 EPR655393:EPR655396 EZN655393:EZN655396 FJJ655393:FJJ655396 FTF655393:FTF655396 GDB655393:GDB655396 GMX655393:GMX655396 GWT655393:GWT655396 HGP655393:HGP655396 HQL655393:HQL655396 IAH655393:IAH655396 IKD655393:IKD655396 ITZ655393:ITZ655396 JDV655393:JDV655396 JNR655393:JNR655396 JXN655393:JXN655396 KHJ655393:KHJ655396 KRF655393:KRF655396 LBB655393:LBB655396 LKX655393:LKX655396 LUT655393:LUT655396 MEP655393:MEP655396 MOL655393:MOL655396 MYH655393:MYH655396 NID655393:NID655396 NRZ655393:NRZ655396 OBV655393:OBV655396 OLR655393:OLR655396 OVN655393:OVN655396 PFJ655393:PFJ655396 PPF655393:PPF655396 PZB655393:PZB655396 QIX655393:QIX655396 QST655393:QST655396 RCP655393:RCP655396 RML655393:RML655396 RWH655393:RWH655396 SGD655393:SGD655396 SPZ655393:SPZ655396 SZV655393:SZV655396 TJR655393:TJR655396 TTN655393:TTN655396 UDJ655393:UDJ655396 UNF655393:UNF655396 UXB655393:UXB655396 VGX655393:VGX655396 VQT655393:VQT655396 WAP655393:WAP655396 WKL655393:WKL655396 WUH655393:WUH655396 O720931:O720934 HV720929:HV720932 RR720929:RR720932 ABN720929:ABN720932 ALJ720929:ALJ720932 AVF720929:AVF720932 BFB720929:BFB720932 BOX720929:BOX720932 BYT720929:BYT720932 CIP720929:CIP720932 CSL720929:CSL720932 DCH720929:DCH720932 DMD720929:DMD720932 DVZ720929:DVZ720932 EFV720929:EFV720932 EPR720929:EPR720932 EZN720929:EZN720932 FJJ720929:FJJ720932 FTF720929:FTF720932 GDB720929:GDB720932 GMX720929:GMX720932 GWT720929:GWT720932 HGP720929:HGP720932 HQL720929:HQL720932 IAH720929:IAH720932 IKD720929:IKD720932 ITZ720929:ITZ720932 JDV720929:JDV720932 JNR720929:JNR720932 JXN720929:JXN720932 KHJ720929:KHJ720932 KRF720929:KRF720932 LBB720929:LBB720932 LKX720929:LKX720932 LUT720929:LUT720932 MEP720929:MEP720932 MOL720929:MOL720932 MYH720929:MYH720932 NID720929:NID720932 NRZ720929:NRZ720932 OBV720929:OBV720932 OLR720929:OLR720932 OVN720929:OVN720932 PFJ720929:PFJ720932 PPF720929:PPF720932 PZB720929:PZB720932 QIX720929:QIX720932 QST720929:QST720932 RCP720929:RCP720932 RML720929:RML720932 RWH720929:RWH720932 SGD720929:SGD720932 SPZ720929:SPZ720932 SZV720929:SZV720932 TJR720929:TJR720932 TTN720929:TTN720932 UDJ720929:UDJ720932 UNF720929:UNF720932 UXB720929:UXB720932 VGX720929:VGX720932 VQT720929:VQT720932 WAP720929:WAP720932 WKL720929:WKL720932 WUH720929:WUH720932 O786467:O786470 HV786465:HV786468 RR786465:RR786468 ABN786465:ABN786468 ALJ786465:ALJ786468 AVF786465:AVF786468 BFB786465:BFB786468 BOX786465:BOX786468 BYT786465:BYT786468 CIP786465:CIP786468 CSL786465:CSL786468 DCH786465:DCH786468 DMD786465:DMD786468 DVZ786465:DVZ786468 EFV786465:EFV786468 EPR786465:EPR786468 EZN786465:EZN786468 FJJ786465:FJJ786468 FTF786465:FTF786468 GDB786465:GDB786468 GMX786465:GMX786468 GWT786465:GWT786468 HGP786465:HGP786468 HQL786465:HQL786468 IAH786465:IAH786468 IKD786465:IKD786468 ITZ786465:ITZ786468 JDV786465:JDV786468 JNR786465:JNR786468 JXN786465:JXN786468 KHJ786465:KHJ786468 KRF786465:KRF786468 LBB786465:LBB786468 LKX786465:LKX786468 LUT786465:LUT786468 MEP786465:MEP786468 MOL786465:MOL786468 MYH786465:MYH786468 NID786465:NID786468 NRZ786465:NRZ786468 OBV786465:OBV786468 OLR786465:OLR786468 OVN786465:OVN786468 PFJ786465:PFJ786468 PPF786465:PPF786468 PZB786465:PZB786468 QIX786465:QIX786468 QST786465:QST786468 RCP786465:RCP786468 RML786465:RML786468 RWH786465:RWH786468 SGD786465:SGD786468 SPZ786465:SPZ786468 SZV786465:SZV786468 TJR786465:TJR786468 TTN786465:TTN786468 UDJ786465:UDJ786468 UNF786465:UNF786468 UXB786465:UXB786468 VGX786465:VGX786468 VQT786465:VQT786468 WAP786465:WAP786468 WKL786465:WKL786468 WUH786465:WUH786468 O852003:O852006 HV852001:HV852004 RR852001:RR852004 ABN852001:ABN852004 ALJ852001:ALJ852004 AVF852001:AVF852004 BFB852001:BFB852004 BOX852001:BOX852004 BYT852001:BYT852004 CIP852001:CIP852004 CSL852001:CSL852004 DCH852001:DCH852004 DMD852001:DMD852004 DVZ852001:DVZ852004 EFV852001:EFV852004 EPR852001:EPR852004 EZN852001:EZN852004 FJJ852001:FJJ852004 FTF852001:FTF852004 GDB852001:GDB852004 GMX852001:GMX852004 GWT852001:GWT852004 HGP852001:HGP852004 HQL852001:HQL852004 IAH852001:IAH852004 IKD852001:IKD852004 ITZ852001:ITZ852004 JDV852001:JDV852004 JNR852001:JNR852004 JXN852001:JXN852004 KHJ852001:KHJ852004 KRF852001:KRF852004 LBB852001:LBB852004 LKX852001:LKX852004 LUT852001:LUT852004 MEP852001:MEP852004 MOL852001:MOL852004 MYH852001:MYH852004 NID852001:NID852004 NRZ852001:NRZ852004 OBV852001:OBV852004 OLR852001:OLR852004 OVN852001:OVN852004 PFJ852001:PFJ852004 PPF852001:PPF852004 PZB852001:PZB852004 QIX852001:QIX852004 QST852001:QST852004 RCP852001:RCP852004 RML852001:RML852004 RWH852001:RWH852004 SGD852001:SGD852004 SPZ852001:SPZ852004 SZV852001:SZV852004 TJR852001:TJR852004 TTN852001:TTN852004 UDJ852001:UDJ852004 UNF852001:UNF852004 UXB852001:UXB852004 VGX852001:VGX852004 VQT852001:VQT852004 WAP852001:WAP852004 WKL852001:WKL852004 WUH852001:WUH852004 O917539:O917542 HV917537:HV917540 RR917537:RR917540 ABN917537:ABN917540 ALJ917537:ALJ917540 AVF917537:AVF917540 BFB917537:BFB917540 BOX917537:BOX917540 BYT917537:BYT917540 CIP917537:CIP917540 CSL917537:CSL917540 DCH917537:DCH917540 DMD917537:DMD917540 DVZ917537:DVZ917540 EFV917537:EFV917540 EPR917537:EPR917540 EZN917537:EZN917540 FJJ917537:FJJ917540 FTF917537:FTF917540 GDB917537:GDB917540 GMX917537:GMX917540 GWT917537:GWT917540 HGP917537:HGP917540 HQL917537:HQL917540 IAH917537:IAH917540 IKD917537:IKD917540 ITZ917537:ITZ917540 JDV917537:JDV917540 JNR917537:JNR917540 JXN917537:JXN917540 KHJ917537:KHJ917540 KRF917537:KRF917540 LBB917537:LBB917540 LKX917537:LKX917540 LUT917537:LUT917540 MEP917537:MEP917540 MOL917537:MOL917540 MYH917537:MYH917540 NID917537:NID917540 NRZ917537:NRZ917540 OBV917537:OBV917540 OLR917537:OLR917540 OVN917537:OVN917540 PFJ917537:PFJ917540 PPF917537:PPF917540 PZB917537:PZB917540 QIX917537:QIX917540 QST917537:QST917540 RCP917537:RCP917540 RML917537:RML917540 RWH917537:RWH917540 SGD917537:SGD917540 SPZ917537:SPZ917540 SZV917537:SZV917540 TJR917537:TJR917540 TTN917537:TTN917540 UDJ917537:UDJ917540 UNF917537:UNF917540 UXB917537:UXB917540 VGX917537:VGX917540 VQT917537:VQT917540 WAP917537:WAP917540 WKL917537:WKL917540 WUH917537:WUH917540 O983075:O983078 HV983073:HV983076 RR983073:RR983076 ABN983073:ABN983076 ALJ983073:ALJ983076 AVF983073:AVF983076 BFB983073:BFB983076 BOX983073:BOX983076 BYT983073:BYT983076 CIP983073:CIP983076 CSL983073:CSL983076 DCH983073:DCH983076 DMD983073:DMD983076 DVZ983073:DVZ983076 EFV983073:EFV983076 EPR983073:EPR983076 EZN983073:EZN983076 FJJ983073:FJJ983076 FTF983073:FTF983076 GDB983073:GDB983076 GMX983073:GMX983076 GWT983073:GWT983076 HGP983073:HGP983076 HQL983073:HQL983076 IAH983073:IAH983076 IKD983073:IKD983076 ITZ983073:ITZ983076 JDV983073:JDV983076 JNR983073:JNR983076 JXN983073:JXN983076 KHJ983073:KHJ983076 KRF983073:KRF983076 LBB983073:LBB983076 LKX983073:LKX983076 LUT983073:LUT983076 MEP983073:MEP983076 MOL983073:MOL983076 MYH983073:MYH983076 NID983073:NID983076 NRZ983073:NRZ983076 OBV983073:OBV983076 OLR983073:OLR983076 OVN983073:OVN983076 PFJ983073:PFJ983076 PPF983073:PPF983076 PZB983073:PZB983076 QIX983073:QIX983076 QST983073:QST983076 RCP983073:RCP983076 RML983073:RML983076 RWH983073:RWH983076 SGD983073:SGD983076 SPZ983073:SPZ983076 SZV983073:SZV983076 TJR983073:TJR983076 TTN983073:TTN983076 UDJ983073:UDJ983076 UNF983073:UNF983076 UXB983073:UXB983076 VGX983073:VGX983076 VQT983073:VQT983076 WAP983073:WAP983076 WKL983073:WKL983076 WUH983073:WUH983076 H65585:AA65587 HO65583:IK65585 RK65583:SG65585 ABG65583:ACC65585 ALC65583:ALY65585 AUY65583:AVU65585 BEU65583:BFQ65585 BOQ65583:BPM65585 BYM65583:BZI65585 CII65583:CJE65585 CSE65583:CTA65585 DCA65583:DCW65585 DLW65583:DMS65585 DVS65583:DWO65585 EFO65583:EGK65585 EPK65583:EQG65585 EZG65583:FAC65585 FJC65583:FJY65585 FSY65583:FTU65585 GCU65583:GDQ65585 GMQ65583:GNM65585 GWM65583:GXI65585 HGI65583:HHE65585 HQE65583:HRA65585 IAA65583:IAW65585 IJW65583:IKS65585 ITS65583:IUO65585 JDO65583:JEK65585 JNK65583:JOG65585 JXG65583:JYC65585 KHC65583:KHY65585 KQY65583:KRU65585 LAU65583:LBQ65585 LKQ65583:LLM65585 LUM65583:LVI65585 MEI65583:MFE65585 MOE65583:MPA65585 MYA65583:MYW65585 NHW65583:NIS65585 NRS65583:NSO65585 OBO65583:OCK65585 OLK65583:OMG65585 OVG65583:OWC65585 PFC65583:PFY65585 POY65583:PPU65585 PYU65583:PZQ65585 QIQ65583:QJM65585 QSM65583:QTI65585 RCI65583:RDE65585 RME65583:RNA65585 RWA65583:RWW65585 SFW65583:SGS65585 SPS65583:SQO65585 SZO65583:TAK65585 TJK65583:TKG65585 TTG65583:TUC65585 UDC65583:UDY65585 UMY65583:UNU65585 UWU65583:UXQ65585 VGQ65583:VHM65585 VQM65583:VRI65585 WAI65583:WBE65585 WKE65583:WLA65585 WUA65583:WUW65585 H131121:AA131123 HO131119:IK131121 RK131119:SG131121 ABG131119:ACC131121 ALC131119:ALY131121 AUY131119:AVU131121 BEU131119:BFQ131121 BOQ131119:BPM131121 BYM131119:BZI131121 CII131119:CJE131121 CSE131119:CTA131121 DCA131119:DCW131121 DLW131119:DMS131121 DVS131119:DWO131121 EFO131119:EGK131121 EPK131119:EQG131121 EZG131119:FAC131121 FJC131119:FJY131121 FSY131119:FTU131121 GCU131119:GDQ131121 GMQ131119:GNM131121 GWM131119:GXI131121 HGI131119:HHE131121 HQE131119:HRA131121 IAA131119:IAW131121 IJW131119:IKS131121 ITS131119:IUO131121 JDO131119:JEK131121 JNK131119:JOG131121 JXG131119:JYC131121 KHC131119:KHY131121 KQY131119:KRU131121 LAU131119:LBQ131121 LKQ131119:LLM131121 LUM131119:LVI131121 MEI131119:MFE131121 MOE131119:MPA131121 MYA131119:MYW131121 NHW131119:NIS131121 NRS131119:NSO131121 OBO131119:OCK131121 OLK131119:OMG131121 OVG131119:OWC131121 PFC131119:PFY131121 POY131119:PPU131121 PYU131119:PZQ131121 QIQ131119:QJM131121 QSM131119:QTI131121 RCI131119:RDE131121 RME131119:RNA131121 RWA131119:RWW131121 SFW131119:SGS131121 SPS131119:SQO131121 SZO131119:TAK131121 TJK131119:TKG131121 TTG131119:TUC131121 UDC131119:UDY131121 UMY131119:UNU131121 UWU131119:UXQ131121 VGQ131119:VHM131121 VQM131119:VRI131121 WAI131119:WBE131121 WKE131119:WLA131121 WUA131119:WUW131121 H196657:AA196659 HO196655:IK196657 RK196655:SG196657 ABG196655:ACC196657 ALC196655:ALY196657 AUY196655:AVU196657 BEU196655:BFQ196657 BOQ196655:BPM196657 BYM196655:BZI196657 CII196655:CJE196657 CSE196655:CTA196657 DCA196655:DCW196657 DLW196655:DMS196657 DVS196655:DWO196657 EFO196655:EGK196657 EPK196655:EQG196657 EZG196655:FAC196657 FJC196655:FJY196657 FSY196655:FTU196657 GCU196655:GDQ196657 GMQ196655:GNM196657 GWM196655:GXI196657 HGI196655:HHE196657 HQE196655:HRA196657 IAA196655:IAW196657 IJW196655:IKS196657 ITS196655:IUO196657 JDO196655:JEK196657 JNK196655:JOG196657 JXG196655:JYC196657 KHC196655:KHY196657 KQY196655:KRU196657 LAU196655:LBQ196657 LKQ196655:LLM196657 LUM196655:LVI196657 MEI196655:MFE196657 MOE196655:MPA196657 MYA196655:MYW196657 NHW196655:NIS196657 NRS196655:NSO196657 OBO196655:OCK196657 OLK196655:OMG196657 OVG196655:OWC196657 PFC196655:PFY196657 POY196655:PPU196657 PYU196655:PZQ196657 QIQ196655:QJM196657 QSM196655:QTI196657 RCI196655:RDE196657 RME196655:RNA196657 RWA196655:RWW196657 SFW196655:SGS196657 SPS196655:SQO196657 SZO196655:TAK196657 TJK196655:TKG196657 TTG196655:TUC196657 UDC196655:UDY196657 UMY196655:UNU196657 UWU196655:UXQ196657 VGQ196655:VHM196657 VQM196655:VRI196657 WAI196655:WBE196657 WKE196655:WLA196657 WUA196655:WUW196657 H262193:AA262195 HO262191:IK262193 RK262191:SG262193 ABG262191:ACC262193 ALC262191:ALY262193 AUY262191:AVU262193 BEU262191:BFQ262193 BOQ262191:BPM262193 BYM262191:BZI262193 CII262191:CJE262193 CSE262191:CTA262193 DCA262191:DCW262193 DLW262191:DMS262193 DVS262191:DWO262193 EFO262191:EGK262193 EPK262191:EQG262193 EZG262191:FAC262193 FJC262191:FJY262193 FSY262191:FTU262193 GCU262191:GDQ262193 GMQ262191:GNM262193 GWM262191:GXI262193 HGI262191:HHE262193 HQE262191:HRA262193 IAA262191:IAW262193 IJW262191:IKS262193 ITS262191:IUO262193 JDO262191:JEK262193 JNK262191:JOG262193 JXG262191:JYC262193 KHC262191:KHY262193 KQY262191:KRU262193 LAU262191:LBQ262193 LKQ262191:LLM262193 LUM262191:LVI262193 MEI262191:MFE262193 MOE262191:MPA262193 MYA262191:MYW262193 NHW262191:NIS262193 NRS262191:NSO262193 OBO262191:OCK262193 OLK262191:OMG262193 OVG262191:OWC262193 PFC262191:PFY262193 POY262191:PPU262193 PYU262191:PZQ262193 QIQ262191:QJM262193 QSM262191:QTI262193 RCI262191:RDE262193 RME262191:RNA262193 RWA262191:RWW262193 SFW262191:SGS262193 SPS262191:SQO262193 SZO262191:TAK262193 TJK262191:TKG262193 TTG262191:TUC262193 UDC262191:UDY262193 UMY262191:UNU262193 UWU262191:UXQ262193 VGQ262191:VHM262193 VQM262191:VRI262193 WAI262191:WBE262193 WKE262191:WLA262193 WUA262191:WUW262193 H327729:AA327731 HO327727:IK327729 RK327727:SG327729 ABG327727:ACC327729 ALC327727:ALY327729 AUY327727:AVU327729 BEU327727:BFQ327729 BOQ327727:BPM327729 BYM327727:BZI327729 CII327727:CJE327729 CSE327727:CTA327729 DCA327727:DCW327729 DLW327727:DMS327729 DVS327727:DWO327729 EFO327727:EGK327729 EPK327727:EQG327729 EZG327727:FAC327729 FJC327727:FJY327729 FSY327727:FTU327729 GCU327727:GDQ327729 GMQ327727:GNM327729 GWM327727:GXI327729 HGI327727:HHE327729 HQE327727:HRA327729 IAA327727:IAW327729 IJW327727:IKS327729 ITS327727:IUO327729 JDO327727:JEK327729 JNK327727:JOG327729 JXG327727:JYC327729 KHC327727:KHY327729 KQY327727:KRU327729 LAU327727:LBQ327729 LKQ327727:LLM327729 LUM327727:LVI327729 MEI327727:MFE327729 MOE327727:MPA327729 MYA327727:MYW327729 NHW327727:NIS327729 NRS327727:NSO327729 OBO327727:OCK327729 OLK327727:OMG327729 OVG327727:OWC327729 PFC327727:PFY327729 POY327727:PPU327729 PYU327727:PZQ327729 QIQ327727:QJM327729 QSM327727:QTI327729 RCI327727:RDE327729 RME327727:RNA327729 RWA327727:RWW327729 SFW327727:SGS327729 SPS327727:SQO327729 SZO327727:TAK327729 TJK327727:TKG327729 TTG327727:TUC327729 UDC327727:UDY327729 UMY327727:UNU327729 UWU327727:UXQ327729 VGQ327727:VHM327729 VQM327727:VRI327729 WAI327727:WBE327729 WKE327727:WLA327729 WUA327727:WUW327729 H393265:AA393267 HO393263:IK393265 RK393263:SG393265 ABG393263:ACC393265 ALC393263:ALY393265 AUY393263:AVU393265 BEU393263:BFQ393265 BOQ393263:BPM393265 BYM393263:BZI393265 CII393263:CJE393265 CSE393263:CTA393265 DCA393263:DCW393265 DLW393263:DMS393265 DVS393263:DWO393265 EFO393263:EGK393265 EPK393263:EQG393265 EZG393263:FAC393265 FJC393263:FJY393265 FSY393263:FTU393265 GCU393263:GDQ393265 GMQ393263:GNM393265 GWM393263:GXI393265 HGI393263:HHE393265 HQE393263:HRA393265 IAA393263:IAW393265 IJW393263:IKS393265 ITS393263:IUO393265 JDO393263:JEK393265 JNK393263:JOG393265 JXG393263:JYC393265 KHC393263:KHY393265 KQY393263:KRU393265 LAU393263:LBQ393265 LKQ393263:LLM393265 LUM393263:LVI393265 MEI393263:MFE393265 MOE393263:MPA393265 MYA393263:MYW393265 NHW393263:NIS393265 NRS393263:NSO393265 OBO393263:OCK393265 OLK393263:OMG393265 OVG393263:OWC393265 PFC393263:PFY393265 POY393263:PPU393265 PYU393263:PZQ393265 QIQ393263:QJM393265 QSM393263:QTI393265 RCI393263:RDE393265 RME393263:RNA393265 RWA393263:RWW393265 SFW393263:SGS393265 SPS393263:SQO393265 SZO393263:TAK393265 TJK393263:TKG393265 TTG393263:TUC393265 UDC393263:UDY393265 UMY393263:UNU393265 UWU393263:UXQ393265 VGQ393263:VHM393265 VQM393263:VRI393265 WAI393263:WBE393265 WKE393263:WLA393265 WUA393263:WUW393265 H458801:AA458803 HO458799:IK458801 RK458799:SG458801 ABG458799:ACC458801 ALC458799:ALY458801 AUY458799:AVU458801 BEU458799:BFQ458801 BOQ458799:BPM458801 BYM458799:BZI458801 CII458799:CJE458801 CSE458799:CTA458801 DCA458799:DCW458801 DLW458799:DMS458801 DVS458799:DWO458801 EFO458799:EGK458801 EPK458799:EQG458801 EZG458799:FAC458801 FJC458799:FJY458801 FSY458799:FTU458801 GCU458799:GDQ458801 GMQ458799:GNM458801 GWM458799:GXI458801 HGI458799:HHE458801 HQE458799:HRA458801 IAA458799:IAW458801 IJW458799:IKS458801 ITS458799:IUO458801 JDO458799:JEK458801 JNK458799:JOG458801 JXG458799:JYC458801 KHC458799:KHY458801 KQY458799:KRU458801 LAU458799:LBQ458801 LKQ458799:LLM458801 LUM458799:LVI458801 MEI458799:MFE458801 MOE458799:MPA458801 MYA458799:MYW458801 NHW458799:NIS458801 NRS458799:NSO458801 OBO458799:OCK458801 OLK458799:OMG458801 OVG458799:OWC458801 PFC458799:PFY458801 POY458799:PPU458801 PYU458799:PZQ458801 QIQ458799:QJM458801 QSM458799:QTI458801 RCI458799:RDE458801 RME458799:RNA458801 RWA458799:RWW458801 SFW458799:SGS458801 SPS458799:SQO458801 SZO458799:TAK458801 TJK458799:TKG458801 TTG458799:TUC458801 UDC458799:UDY458801 UMY458799:UNU458801 UWU458799:UXQ458801 VGQ458799:VHM458801 VQM458799:VRI458801 WAI458799:WBE458801 WKE458799:WLA458801 WUA458799:WUW458801 H524337:AA524339 HO524335:IK524337 RK524335:SG524337 ABG524335:ACC524337 ALC524335:ALY524337 AUY524335:AVU524337 BEU524335:BFQ524337 BOQ524335:BPM524337 BYM524335:BZI524337 CII524335:CJE524337 CSE524335:CTA524337 DCA524335:DCW524337 DLW524335:DMS524337 DVS524335:DWO524337 EFO524335:EGK524337 EPK524335:EQG524337 EZG524335:FAC524337 FJC524335:FJY524337 FSY524335:FTU524337 GCU524335:GDQ524337 GMQ524335:GNM524337 GWM524335:GXI524337 HGI524335:HHE524337 HQE524335:HRA524337 IAA524335:IAW524337 IJW524335:IKS524337 ITS524335:IUO524337 JDO524335:JEK524337 JNK524335:JOG524337 JXG524335:JYC524337 KHC524335:KHY524337 KQY524335:KRU524337 LAU524335:LBQ524337 LKQ524335:LLM524337 LUM524335:LVI524337 MEI524335:MFE524337 MOE524335:MPA524337 MYA524335:MYW524337 NHW524335:NIS524337 NRS524335:NSO524337 OBO524335:OCK524337 OLK524335:OMG524337 OVG524335:OWC524337 PFC524335:PFY524337 POY524335:PPU524337 PYU524335:PZQ524337 QIQ524335:QJM524337 QSM524335:QTI524337 RCI524335:RDE524337 RME524335:RNA524337 RWA524335:RWW524337 SFW524335:SGS524337 SPS524335:SQO524337 SZO524335:TAK524337 TJK524335:TKG524337 TTG524335:TUC524337 UDC524335:UDY524337 UMY524335:UNU524337 UWU524335:UXQ524337 VGQ524335:VHM524337 VQM524335:VRI524337 WAI524335:WBE524337 WKE524335:WLA524337 WUA524335:WUW524337 H589873:AA589875 HO589871:IK589873 RK589871:SG589873 ABG589871:ACC589873 ALC589871:ALY589873 AUY589871:AVU589873 BEU589871:BFQ589873 BOQ589871:BPM589873 BYM589871:BZI589873 CII589871:CJE589873 CSE589871:CTA589873 DCA589871:DCW589873 DLW589871:DMS589873 DVS589871:DWO589873 EFO589871:EGK589873 EPK589871:EQG589873 EZG589871:FAC589873 FJC589871:FJY589873 FSY589871:FTU589873 GCU589871:GDQ589873 GMQ589871:GNM589873 GWM589871:GXI589873 HGI589871:HHE589873 HQE589871:HRA589873 IAA589871:IAW589873 IJW589871:IKS589873 ITS589871:IUO589873 JDO589871:JEK589873 JNK589871:JOG589873 JXG589871:JYC589873 KHC589871:KHY589873 KQY589871:KRU589873 LAU589871:LBQ589873 LKQ589871:LLM589873 LUM589871:LVI589873 MEI589871:MFE589873 MOE589871:MPA589873 MYA589871:MYW589873 NHW589871:NIS589873 NRS589871:NSO589873 OBO589871:OCK589873 OLK589871:OMG589873 OVG589871:OWC589873 PFC589871:PFY589873 POY589871:PPU589873 PYU589871:PZQ589873 QIQ589871:QJM589873 QSM589871:QTI589873 RCI589871:RDE589873 RME589871:RNA589873 RWA589871:RWW589873 SFW589871:SGS589873 SPS589871:SQO589873 SZO589871:TAK589873 TJK589871:TKG589873 TTG589871:TUC589873 UDC589871:UDY589873 UMY589871:UNU589873 UWU589871:UXQ589873 VGQ589871:VHM589873 VQM589871:VRI589873 WAI589871:WBE589873 WKE589871:WLA589873 WUA589871:WUW589873 H655409:AA655411 HO655407:IK655409 RK655407:SG655409 ABG655407:ACC655409 ALC655407:ALY655409 AUY655407:AVU655409 BEU655407:BFQ655409 BOQ655407:BPM655409 BYM655407:BZI655409 CII655407:CJE655409 CSE655407:CTA655409 DCA655407:DCW655409 DLW655407:DMS655409 DVS655407:DWO655409 EFO655407:EGK655409 EPK655407:EQG655409 EZG655407:FAC655409 FJC655407:FJY655409 FSY655407:FTU655409 GCU655407:GDQ655409 GMQ655407:GNM655409 GWM655407:GXI655409 HGI655407:HHE655409 HQE655407:HRA655409 IAA655407:IAW655409 IJW655407:IKS655409 ITS655407:IUO655409 JDO655407:JEK655409 JNK655407:JOG655409 JXG655407:JYC655409 KHC655407:KHY655409 KQY655407:KRU655409 LAU655407:LBQ655409 LKQ655407:LLM655409 LUM655407:LVI655409 MEI655407:MFE655409 MOE655407:MPA655409 MYA655407:MYW655409 NHW655407:NIS655409 NRS655407:NSO655409 OBO655407:OCK655409 OLK655407:OMG655409 OVG655407:OWC655409 PFC655407:PFY655409 POY655407:PPU655409 PYU655407:PZQ655409 QIQ655407:QJM655409 QSM655407:QTI655409 RCI655407:RDE655409 RME655407:RNA655409 RWA655407:RWW655409 SFW655407:SGS655409 SPS655407:SQO655409 SZO655407:TAK655409 TJK655407:TKG655409 TTG655407:TUC655409 UDC655407:UDY655409 UMY655407:UNU655409 UWU655407:UXQ655409 VGQ655407:VHM655409 VQM655407:VRI655409 WAI655407:WBE655409 WKE655407:WLA655409 WUA655407:WUW655409 H720945:AA720947 HO720943:IK720945 RK720943:SG720945 ABG720943:ACC720945 ALC720943:ALY720945 AUY720943:AVU720945 BEU720943:BFQ720945 BOQ720943:BPM720945 BYM720943:BZI720945 CII720943:CJE720945 CSE720943:CTA720945 DCA720943:DCW720945 DLW720943:DMS720945 DVS720943:DWO720945 EFO720943:EGK720945 EPK720943:EQG720945 EZG720943:FAC720945 FJC720943:FJY720945 FSY720943:FTU720945 GCU720943:GDQ720945 GMQ720943:GNM720945 GWM720943:GXI720945 HGI720943:HHE720945 HQE720943:HRA720945 IAA720943:IAW720945 IJW720943:IKS720945 ITS720943:IUO720945 JDO720943:JEK720945 JNK720943:JOG720945 JXG720943:JYC720945 KHC720943:KHY720945 KQY720943:KRU720945 LAU720943:LBQ720945 LKQ720943:LLM720945 LUM720943:LVI720945 MEI720943:MFE720945 MOE720943:MPA720945 MYA720943:MYW720945 NHW720943:NIS720945 NRS720943:NSO720945 OBO720943:OCK720945 OLK720943:OMG720945 OVG720943:OWC720945 PFC720943:PFY720945 POY720943:PPU720945 PYU720943:PZQ720945 QIQ720943:QJM720945 QSM720943:QTI720945 RCI720943:RDE720945 RME720943:RNA720945 RWA720943:RWW720945 SFW720943:SGS720945 SPS720943:SQO720945 SZO720943:TAK720945 TJK720943:TKG720945 TTG720943:TUC720945 UDC720943:UDY720945 UMY720943:UNU720945 UWU720943:UXQ720945 VGQ720943:VHM720945 VQM720943:VRI720945 WAI720943:WBE720945 WKE720943:WLA720945 WUA720943:WUW720945 H786481:AA786483 HO786479:IK786481 RK786479:SG786481 ABG786479:ACC786481 ALC786479:ALY786481 AUY786479:AVU786481 BEU786479:BFQ786481 BOQ786479:BPM786481 BYM786479:BZI786481 CII786479:CJE786481 CSE786479:CTA786481 DCA786479:DCW786481 DLW786479:DMS786481 DVS786479:DWO786481 EFO786479:EGK786481 EPK786479:EQG786481 EZG786479:FAC786481 FJC786479:FJY786481 FSY786479:FTU786481 GCU786479:GDQ786481 GMQ786479:GNM786481 GWM786479:GXI786481 HGI786479:HHE786481 HQE786479:HRA786481 IAA786479:IAW786481 IJW786479:IKS786481 ITS786479:IUO786481 JDO786479:JEK786481 JNK786479:JOG786481 JXG786479:JYC786481 KHC786479:KHY786481 KQY786479:KRU786481 LAU786479:LBQ786481 LKQ786479:LLM786481 LUM786479:LVI786481 MEI786479:MFE786481 MOE786479:MPA786481 MYA786479:MYW786481 NHW786479:NIS786481 NRS786479:NSO786481 OBO786479:OCK786481 OLK786479:OMG786481 OVG786479:OWC786481 PFC786479:PFY786481 POY786479:PPU786481 PYU786479:PZQ786481 QIQ786479:QJM786481 QSM786479:QTI786481 RCI786479:RDE786481 RME786479:RNA786481 RWA786479:RWW786481 SFW786479:SGS786481 SPS786479:SQO786481 SZO786479:TAK786481 TJK786479:TKG786481 TTG786479:TUC786481 UDC786479:UDY786481 UMY786479:UNU786481 UWU786479:UXQ786481 VGQ786479:VHM786481 VQM786479:VRI786481 WAI786479:WBE786481 WKE786479:WLA786481 WUA786479:WUW786481 H852017:AA852019 HO852015:IK852017 RK852015:SG852017 ABG852015:ACC852017 ALC852015:ALY852017 AUY852015:AVU852017 BEU852015:BFQ852017 BOQ852015:BPM852017 BYM852015:BZI852017 CII852015:CJE852017 CSE852015:CTA852017 DCA852015:DCW852017 DLW852015:DMS852017 DVS852015:DWO852017 EFO852015:EGK852017 EPK852015:EQG852017 EZG852015:FAC852017 FJC852015:FJY852017 FSY852015:FTU852017 GCU852015:GDQ852017 GMQ852015:GNM852017 GWM852015:GXI852017 HGI852015:HHE852017 HQE852015:HRA852017 IAA852015:IAW852017 IJW852015:IKS852017 ITS852015:IUO852017 JDO852015:JEK852017 JNK852015:JOG852017 JXG852015:JYC852017 KHC852015:KHY852017 KQY852015:KRU852017 LAU852015:LBQ852017 LKQ852015:LLM852017 LUM852015:LVI852017 MEI852015:MFE852017 MOE852015:MPA852017 MYA852015:MYW852017 NHW852015:NIS852017 NRS852015:NSO852017 OBO852015:OCK852017 OLK852015:OMG852017 OVG852015:OWC852017 PFC852015:PFY852017 POY852015:PPU852017 PYU852015:PZQ852017 QIQ852015:QJM852017 QSM852015:QTI852017 RCI852015:RDE852017 RME852015:RNA852017 RWA852015:RWW852017 SFW852015:SGS852017 SPS852015:SQO852017 SZO852015:TAK852017 TJK852015:TKG852017 TTG852015:TUC852017 UDC852015:UDY852017 UMY852015:UNU852017 UWU852015:UXQ852017 VGQ852015:VHM852017 VQM852015:VRI852017 WAI852015:WBE852017 WKE852015:WLA852017 WUA852015:WUW852017 H917553:AA917555 HO917551:IK917553 RK917551:SG917553 ABG917551:ACC917553 ALC917551:ALY917553 AUY917551:AVU917553 BEU917551:BFQ917553 BOQ917551:BPM917553 BYM917551:BZI917553 CII917551:CJE917553 CSE917551:CTA917553 DCA917551:DCW917553 DLW917551:DMS917553 DVS917551:DWO917553 EFO917551:EGK917553 EPK917551:EQG917553 EZG917551:FAC917553 FJC917551:FJY917553 FSY917551:FTU917553 GCU917551:GDQ917553 GMQ917551:GNM917553 GWM917551:GXI917553 HGI917551:HHE917553 HQE917551:HRA917553 IAA917551:IAW917553 IJW917551:IKS917553 ITS917551:IUO917553 JDO917551:JEK917553 JNK917551:JOG917553 JXG917551:JYC917553 KHC917551:KHY917553 KQY917551:KRU917553 LAU917551:LBQ917553 LKQ917551:LLM917553 LUM917551:LVI917553 MEI917551:MFE917553 MOE917551:MPA917553 MYA917551:MYW917553 NHW917551:NIS917553 NRS917551:NSO917553 OBO917551:OCK917553 OLK917551:OMG917553 OVG917551:OWC917553 PFC917551:PFY917553 POY917551:PPU917553 PYU917551:PZQ917553 QIQ917551:QJM917553 QSM917551:QTI917553 RCI917551:RDE917553 RME917551:RNA917553 RWA917551:RWW917553 SFW917551:SGS917553 SPS917551:SQO917553 SZO917551:TAK917553 TJK917551:TKG917553 TTG917551:TUC917553 UDC917551:UDY917553 UMY917551:UNU917553 UWU917551:UXQ917553 VGQ917551:VHM917553 VQM917551:VRI917553 WAI917551:WBE917553 WKE917551:WLA917553 WUA917551:WUW917553 H983089:AA983091 HO983087:IK983089 RK983087:SG983089 ABG983087:ACC983089 ALC983087:ALY983089 AUY983087:AVU983089 BEU983087:BFQ983089 BOQ983087:BPM983089 BYM983087:BZI983089 CII983087:CJE983089 CSE983087:CTA983089 DCA983087:DCW983089 DLW983087:DMS983089 DVS983087:DWO983089 EFO983087:EGK983089 EPK983087:EQG983089 EZG983087:FAC983089 FJC983087:FJY983089 FSY983087:FTU983089 GCU983087:GDQ983089 GMQ983087:GNM983089 GWM983087:GXI983089 HGI983087:HHE983089 HQE983087:HRA983089 IAA983087:IAW983089 IJW983087:IKS983089 ITS983087:IUO983089 JDO983087:JEK983089 JNK983087:JOG983089 JXG983087:JYC983089 KHC983087:KHY983089 KQY983087:KRU983089 LAU983087:LBQ983089 LKQ983087:LLM983089 LUM983087:LVI983089 MEI983087:MFE983089 MOE983087:MPA983089 MYA983087:MYW983089 NHW983087:NIS983089 NRS983087:NSO983089 OBO983087:OCK983089 OLK983087:OMG983089 OVG983087:OWC983089 PFC983087:PFY983089 POY983087:PPU983089 PYU983087:PZQ983089 QIQ983087:QJM983089 QSM983087:QTI983089 RCI983087:RDE983089 RME983087:RNA983089 RWA983087:RWW983089 SFW983087:SGS983089 SPS983087:SQO983089 SZO983087:TAK983089 TJK983087:TKG983089 TTG983087:TUC983089 UDC983087:UDY983089 UMY983087:UNU983089 UWU983087:UXQ983089 VGQ983087:VHM983089 VQM983087:VRI983089 WAI983087:WBE983089 WKE983087:WLA983089 WUA983087:WUW983089 O65568:O65569 HV65566:HV65567 RR65566:RR65567 ABN65566:ABN65567 ALJ65566:ALJ65567 AVF65566:AVF65567 BFB65566:BFB65567 BOX65566:BOX65567 BYT65566:BYT65567 CIP65566:CIP65567 CSL65566:CSL65567 DCH65566:DCH65567 DMD65566:DMD65567 DVZ65566:DVZ65567 EFV65566:EFV65567 EPR65566:EPR65567 EZN65566:EZN65567 FJJ65566:FJJ65567 FTF65566:FTF65567 GDB65566:GDB65567 GMX65566:GMX65567 GWT65566:GWT65567 HGP65566:HGP65567 HQL65566:HQL65567 IAH65566:IAH65567 IKD65566:IKD65567 ITZ65566:ITZ65567 JDV65566:JDV65567 JNR65566:JNR65567 JXN65566:JXN65567 KHJ65566:KHJ65567 KRF65566:KRF65567 LBB65566:LBB65567 LKX65566:LKX65567 LUT65566:LUT65567 MEP65566:MEP65567 MOL65566:MOL65567 MYH65566:MYH65567 NID65566:NID65567 NRZ65566:NRZ65567 OBV65566:OBV65567 OLR65566:OLR65567 OVN65566:OVN65567 PFJ65566:PFJ65567 PPF65566:PPF65567 PZB65566:PZB65567 QIX65566:QIX65567 QST65566:QST65567 RCP65566:RCP65567 RML65566:RML65567 RWH65566:RWH65567 SGD65566:SGD65567 SPZ65566:SPZ65567 SZV65566:SZV65567 TJR65566:TJR65567 TTN65566:TTN65567 UDJ65566:UDJ65567 UNF65566:UNF65567 UXB65566:UXB65567 VGX65566:VGX65567 VQT65566:VQT65567 WAP65566:WAP65567 WKL65566:WKL65567 WUH65566:WUH65567 O131104:O131105 HV131102:HV131103 RR131102:RR131103 ABN131102:ABN131103 ALJ131102:ALJ131103 AVF131102:AVF131103 BFB131102:BFB131103 BOX131102:BOX131103 BYT131102:BYT131103 CIP131102:CIP131103 CSL131102:CSL131103 DCH131102:DCH131103 DMD131102:DMD131103 DVZ131102:DVZ131103 EFV131102:EFV131103 EPR131102:EPR131103 EZN131102:EZN131103 FJJ131102:FJJ131103 FTF131102:FTF131103 GDB131102:GDB131103 GMX131102:GMX131103 GWT131102:GWT131103 HGP131102:HGP131103 HQL131102:HQL131103 IAH131102:IAH131103 IKD131102:IKD131103 ITZ131102:ITZ131103 JDV131102:JDV131103 JNR131102:JNR131103 JXN131102:JXN131103 KHJ131102:KHJ131103 KRF131102:KRF131103 LBB131102:LBB131103 LKX131102:LKX131103 LUT131102:LUT131103 MEP131102:MEP131103 MOL131102:MOL131103 MYH131102:MYH131103 NID131102:NID131103 NRZ131102:NRZ131103 OBV131102:OBV131103 OLR131102:OLR131103 OVN131102:OVN131103 PFJ131102:PFJ131103 PPF131102:PPF131103 PZB131102:PZB131103 QIX131102:QIX131103 QST131102:QST131103 RCP131102:RCP131103 RML131102:RML131103 RWH131102:RWH131103 SGD131102:SGD131103 SPZ131102:SPZ131103 SZV131102:SZV131103 TJR131102:TJR131103 TTN131102:TTN131103 UDJ131102:UDJ131103 UNF131102:UNF131103 UXB131102:UXB131103 VGX131102:VGX131103 VQT131102:VQT131103 WAP131102:WAP131103 WKL131102:WKL131103 WUH131102:WUH131103 O196640:O196641 HV196638:HV196639 RR196638:RR196639 ABN196638:ABN196639 ALJ196638:ALJ196639 AVF196638:AVF196639 BFB196638:BFB196639 BOX196638:BOX196639 BYT196638:BYT196639 CIP196638:CIP196639 CSL196638:CSL196639 DCH196638:DCH196639 DMD196638:DMD196639 DVZ196638:DVZ196639 EFV196638:EFV196639 EPR196638:EPR196639 EZN196638:EZN196639 FJJ196638:FJJ196639 FTF196638:FTF196639 GDB196638:GDB196639 GMX196638:GMX196639 GWT196638:GWT196639 HGP196638:HGP196639 HQL196638:HQL196639 IAH196638:IAH196639 IKD196638:IKD196639 ITZ196638:ITZ196639 JDV196638:JDV196639 JNR196638:JNR196639 JXN196638:JXN196639 KHJ196638:KHJ196639 KRF196638:KRF196639 LBB196638:LBB196639 LKX196638:LKX196639 LUT196638:LUT196639 MEP196638:MEP196639 MOL196638:MOL196639 MYH196638:MYH196639 NID196638:NID196639 NRZ196638:NRZ196639 OBV196638:OBV196639 OLR196638:OLR196639 OVN196638:OVN196639 PFJ196638:PFJ196639 PPF196638:PPF196639 PZB196638:PZB196639 QIX196638:QIX196639 QST196638:QST196639 RCP196638:RCP196639 RML196638:RML196639 RWH196638:RWH196639 SGD196638:SGD196639 SPZ196638:SPZ196639 SZV196638:SZV196639 TJR196638:TJR196639 TTN196638:TTN196639 UDJ196638:UDJ196639 UNF196638:UNF196639 UXB196638:UXB196639 VGX196638:VGX196639 VQT196638:VQT196639 WAP196638:WAP196639 WKL196638:WKL196639 WUH196638:WUH196639 O262176:O262177 HV262174:HV262175 RR262174:RR262175 ABN262174:ABN262175 ALJ262174:ALJ262175 AVF262174:AVF262175 BFB262174:BFB262175 BOX262174:BOX262175 BYT262174:BYT262175 CIP262174:CIP262175 CSL262174:CSL262175 DCH262174:DCH262175 DMD262174:DMD262175 DVZ262174:DVZ262175 EFV262174:EFV262175 EPR262174:EPR262175 EZN262174:EZN262175 FJJ262174:FJJ262175 FTF262174:FTF262175 GDB262174:GDB262175 GMX262174:GMX262175 GWT262174:GWT262175 HGP262174:HGP262175 HQL262174:HQL262175 IAH262174:IAH262175 IKD262174:IKD262175 ITZ262174:ITZ262175 JDV262174:JDV262175 JNR262174:JNR262175 JXN262174:JXN262175 KHJ262174:KHJ262175 KRF262174:KRF262175 LBB262174:LBB262175 LKX262174:LKX262175 LUT262174:LUT262175 MEP262174:MEP262175 MOL262174:MOL262175 MYH262174:MYH262175 NID262174:NID262175 NRZ262174:NRZ262175 OBV262174:OBV262175 OLR262174:OLR262175 OVN262174:OVN262175 PFJ262174:PFJ262175 PPF262174:PPF262175 PZB262174:PZB262175 QIX262174:QIX262175 QST262174:QST262175 RCP262174:RCP262175 RML262174:RML262175 RWH262174:RWH262175 SGD262174:SGD262175 SPZ262174:SPZ262175 SZV262174:SZV262175 TJR262174:TJR262175 TTN262174:TTN262175 UDJ262174:UDJ262175 UNF262174:UNF262175 UXB262174:UXB262175 VGX262174:VGX262175 VQT262174:VQT262175 WAP262174:WAP262175 WKL262174:WKL262175 WUH262174:WUH262175 O327712:O327713 HV327710:HV327711 RR327710:RR327711 ABN327710:ABN327711 ALJ327710:ALJ327711 AVF327710:AVF327711 BFB327710:BFB327711 BOX327710:BOX327711 BYT327710:BYT327711 CIP327710:CIP327711 CSL327710:CSL327711 DCH327710:DCH327711 DMD327710:DMD327711 DVZ327710:DVZ327711 EFV327710:EFV327711 EPR327710:EPR327711 EZN327710:EZN327711 FJJ327710:FJJ327711 FTF327710:FTF327711 GDB327710:GDB327711 GMX327710:GMX327711 GWT327710:GWT327711 HGP327710:HGP327711 HQL327710:HQL327711 IAH327710:IAH327711 IKD327710:IKD327711 ITZ327710:ITZ327711 JDV327710:JDV327711 JNR327710:JNR327711 JXN327710:JXN327711 KHJ327710:KHJ327711 KRF327710:KRF327711 LBB327710:LBB327711 LKX327710:LKX327711 LUT327710:LUT327711 MEP327710:MEP327711 MOL327710:MOL327711 MYH327710:MYH327711 NID327710:NID327711 NRZ327710:NRZ327711 OBV327710:OBV327711 OLR327710:OLR327711 OVN327710:OVN327711 PFJ327710:PFJ327711 PPF327710:PPF327711 PZB327710:PZB327711 QIX327710:QIX327711 QST327710:QST327711 RCP327710:RCP327711 RML327710:RML327711 RWH327710:RWH327711 SGD327710:SGD327711 SPZ327710:SPZ327711 SZV327710:SZV327711 TJR327710:TJR327711 TTN327710:TTN327711 UDJ327710:UDJ327711 UNF327710:UNF327711 UXB327710:UXB327711 VGX327710:VGX327711 VQT327710:VQT327711 WAP327710:WAP327711 WKL327710:WKL327711 WUH327710:WUH327711 O393248:O393249 HV393246:HV393247 RR393246:RR393247 ABN393246:ABN393247 ALJ393246:ALJ393247 AVF393246:AVF393247 BFB393246:BFB393247 BOX393246:BOX393247 BYT393246:BYT393247 CIP393246:CIP393247 CSL393246:CSL393247 DCH393246:DCH393247 DMD393246:DMD393247 DVZ393246:DVZ393247 EFV393246:EFV393247 EPR393246:EPR393247 EZN393246:EZN393247 FJJ393246:FJJ393247 FTF393246:FTF393247 GDB393246:GDB393247 GMX393246:GMX393247 GWT393246:GWT393247 HGP393246:HGP393247 HQL393246:HQL393247 IAH393246:IAH393247 IKD393246:IKD393247 ITZ393246:ITZ393247 JDV393246:JDV393247 JNR393246:JNR393247 JXN393246:JXN393247 KHJ393246:KHJ393247 KRF393246:KRF393247 LBB393246:LBB393247 LKX393246:LKX393247 LUT393246:LUT393247 MEP393246:MEP393247 MOL393246:MOL393247 MYH393246:MYH393247 NID393246:NID393247 NRZ393246:NRZ393247 OBV393246:OBV393247 OLR393246:OLR393247 OVN393246:OVN393247 PFJ393246:PFJ393247 PPF393246:PPF393247 PZB393246:PZB393247 QIX393246:QIX393247 QST393246:QST393247 RCP393246:RCP393247 RML393246:RML393247 RWH393246:RWH393247 SGD393246:SGD393247 SPZ393246:SPZ393247 SZV393246:SZV393247 TJR393246:TJR393247 TTN393246:TTN393247 UDJ393246:UDJ393247 UNF393246:UNF393247 UXB393246:UXB393247 VGX393246:VGX393247 VQT393246:VQT393247 WAP393246:WAP393247 WKL393246:WKL393247 WUH393246:WUH393247 O458784:O458785 HV458782:HV458783 RR458782:RR458783 ABN458782:ABN458783 ALJ458782:ALJ458783 AVF458782:AVF458783 BFB458782:BFB458783 BOX458782:BOX458783 BYT458782:BYT458783 CIP458782:CIP458783 CSL458782:CSL458783 DCH458782:DCH458783 DMD458782:DMD458783 DVZ458782:DVZ458783 EFV458782:EFV458783 EPR458782:EPR458783 EZN458782:EZN458783 FJJ458782:FJJ458783 FTF458782:FTF458783 GDB458782:GDB458783 GMX458782:GMX458783 GWT458782:GWT458783 HGP458782:HGP458783 HQL458782:HQL458783 IAH458782:IAH458783 IKD458782:IKD458783 ITZ458782:ITZ458783 JDV458782:JDV458783 JNR458782:JNR458783 JXN458782:JXN458783 KHJ458782:KHJ458783 KRF458782:KRF458783 LBB458782:LBB458783 LKX458782:LKX458783 LUT458782:LUT458783 MEP458782:MEP458783 MOL458782:MOL458783 MYH458782:MYH458783 NID458782:NID458783 NRZ458782:NRZ458783 OBV458782:OBV458783 OLR458782:OLR458783 OVN458782:OVN458783 PFJ458782:PFJ458783 PPF458782:PPF458783 PZB458782:PZB458783 QIX458782:QIX458783 QST458782:QST458783 RCP458782:RCP458783 RML458782:RML458783 RWH458782:RWH458783 SGD458782:SGD458783 SPZ458782:SPZ458783 SZV458782:SZV458783 TJR458782:TJR458783 TTN458782:TTN458783 UDJ458782:UDJ458783 UNF458782:UNF458783 UXB458782:UXB458783 VGX458782:VGX458783 VQT458782:VQT458783 WAP458782:WAP458783 WKL458782:WKL458783 WUH458782:WUH458783 O524320:O524321 HV524318:HV524319 RR524318:RR524319 ABN524318:ABN524319 ALJ524318:ALJ524319 AVF524318:AVF524319 BFB524318:BFB524319 BOX524318:BOX524319 BYT524318:BYT524319 CIP524318:CIP524319 CSL524318:CSL524319 DCH524318:DCH524319 DMD524318:DMD524319 DVZ524318:DVZ524319 EFV524318:EFV524319 EPR524318:EPR524319 EZN524318:EZN524319 FJJ524318:FJJ524319 FTF524318:FTF524319 GDB524318:GDB524319 GMX524318:GMX524319 GWT524318:GWT524319 HGP524318:HGP524319 HQL524318:HQL524319 IAH524318:IAH524319 IKD524318:IKD524319 ITZ524318:ITZ524319 JDV524318:JDV524319 JNR524318:JNR524319 JXN524318:JXN524319 KHJ524318:KHJ524319 KRF524318:KRF524319 LBB524318:LBB524319 LKX524318:LKX524319 LUT524318:LUT524319 MEP524318:MEP524319 MOL524318:MOL524319 MYH524318:MYH524319 NID524318:NID524319 NRZ524318:NRZ524319 OBV524318:OBV524319 OLR524318:OLR524319 OVN524318:OVN524319 PFJ524318:PFJ524319 PPF524318:PPF524319 PZB524318:PZB524319 QIX524318:QIX524319 QST524318:QST524319 RCP524318:RCP524319 RML524318:RML524319 RWH524318:RWH524319 SGD524318:SGD524319 SPZ524318:SPZ524319 SZV524318:SZV524319 TJR524318:TJR524319 TTN524318:TTN524319 UDJ524318:UDJ524319 UNF524318:UNF524319 UXB524318:UXB524319 VGX524318:VGX524319 VQT524318:VQT524319 WAP524318:WAP524319 WKL524318:WKL524319 WUH524318:WUH524319 O589856:O589857 HV589854:HV589855 RR589854:RR589855 ABN589854:ABN589855 ALJ589854:ALJ589855 AVF589854:AVF589855 BFB589854:BFB589855 BOX589854:BOX589855 BYT589854:BYT589855 CIP589854:CIP589855 CSL589854:CSL589855 DCH589854:DCH589855 DMD589854:DMD589855 DVZ589854:DVZ589855 EFV589854:EFV589855 EPR589854:EPR589855 EZN589854:EZN589855 FJJ589854:FJJ589855 FTF589854:FTF589855 GDB589854:GDB589855 GMX589854:GMX589855 GWT589854:GWT589855 HGP589854:HGP589855 HQL589854:HQL589855 IAH589854:IAH589855 IKD589854:IKD589855 ITZ589854:ITZ589855 JDV589854:JDV589855 JNR589854:JNR589855 JXN589854:JXN589855 KHJ589854:KHJ589855 KRF589854:KRF589855 LBB589854:LBB589855 LKX589854:LKX589855 LUT589854:LUT589855 MEP589854:MEP589855 MOL589854:MOL589855 MYH589854:MYH589855 NID589854:NID589855 NRZ589854:NRZ589855 OBV589854:OBV589855 OLR589854:OLR589855 OVN589854:OVN589855 PFJ589854:PFJ589855 PPF589854:PPF589855 PZB589854:PZB589855 QIX589854:QIX589855 QST589854:QST589855 RCP589854:RCP589855 RML589854:RML589855 RWH589854:RWH589855 SGD589854:SGD589855 SPZ589854:SPZ589855 SZV589854:SZV589855 TJR589854:TJR589855 TTN589854:TTN589855 UDJ589854:UDJ589855 UNF589854:UNF589855 UXB589854:UXB589855 VGX589854:VGX589855 VQT589854:VQT589855 WAP589854:WAP589855 WKL589854:WKL589855 WUH589854:WUH589855 O655392:O655393 HV655390:HV655391 RR655390:RR655391 ABN655390:ABN655391 ALJ655390:ALJ655391 AVF655390:AVF655391 BFB655390:BFB655391 BOX655390:BOX655391 BYT655390:BYT655391 CIP655390:CIP655391 CSL655390:CSL655391 DCH655390:DCH655391 DMD655390:DMD655391 DVZ655390:DVZ655391 EFV655390:EFV655391 EPR655390:EPR655391 EZN655390:EZN655391 FJJ655390:FJJ655391 FTF655390:FTF655391 GDB655390:GDB655391 GMX655390:GMX655391 GWT655390:GWT655391 HGP655390:HGP655391 HQL655390:HQL655391 IAH655390:IAH655391 IKD655390:IKD655391 ITZ655390:ITZ655391 JDV655390:JDV655391 JNR655390:JNR655391 JXN655390:JXN655391 KHJ655390:KHJ655391 KRF655390:KRF655391 LBB655390:LBB655391 LKX655390:LKX655391 LUT655390:LUT655391 MEP655390:MEP655391 MOL655390:MOL655391 MYH655390:MYH655391 NID655390:NID655391 NRZ655390:NRZ655391 OBV655390:OBV655391 OLR655390:OLR655391 OVN655390:OVN655391 PFJ655390:PFJ655391 PPF655390:PPF655391 PZB655390:PZB655391 QIX655390:QIX655391 QST655390:QST655391 RCP655390:RCP655391 RML655390:RML655391 RWH655390:RWH655391 SGD655390:SGD655391 SPZ655390:SPZ655391 SZV655390:SZV655391 TJR655390:TJR655391 TTN655390:TTN655391 UDJ655390:UDJ655391 UNF655390:UNF655391 UXB655390:UXB655391 VGX655390:VGX655391 VQT655390:VQT655391 WAP655390:WAP655391 WKL655390:WKL655391 WUH655390:WUH655391 O720928:O720929 HV720926:HV720927 RR720926:RR720927 ABN720926:ABN720927 ALJ720926:ALJ720927 AVF720926:AVF720927 BFB720926:BFB720927 BOX720926:BOX720927 BYT720926:BYT720927 CIP720926:CIP720927 CSL720926:CSL720927 DCH720926:DCH720927 DMD720926:DMD720927 DVZ720926:DVZ720927 EFV720926:EFV720927 EPR720926:EPR720927 EZN720926:EZN720927 FJJ720926:FJJ720927 FTF720926:FTF720927 GDB720926:GDB720927 GMX720926:GMX720927 GWT720926:GWT720927 HGP720926:HGP720927 HQL720926:HQL720927 IAH720926:IAH720927 IKD720926:IKD720927 ITZ720926:ITZ720927 JDV720926:JDV720927 JNR720926:JNR720927 JXN720926:JXN720927 KHJ720926:KHJ720927 KRF720926:KRF720927 LBB720926:LBB720927 LKX720926:LKX720927 LUT720926:LUT720927 MEP720926:MEP720927 MOL720926:MOL720927 MYH720926:MYH720927 NID720926:NID720927 NRZ720926:NRZ720927 OBV720926:OBV720927 OLR720926:OLR720927 OVN720926:OVN720927 PFJ720926:PFJ720927 PPF720926:PPF720927 PZB720926:PZB720927 QIX720926:QIX720927 QST720926:QST720927 RCP720926:RCP720927 RML720926:RML720927 RWH720926:RWH720927 SGD720926:SGD720927 SPZ720926:SPZ720927 SZV720926:SZV720927 TJR720926:TJR720927 TTN720926:TTN720927 UDJ720926:UDJ720927 UNF720926:UNF720927 UXB720926:UXB720927 VGX720926:VGX720927 VQT720926:VQT720927 WAP720926:WAP720927 WKL720926:WKL720927 WUH720926:WUH720927 O786464:O786465 HV786462:HV786463 RR786462:RR786463 ABN786462:ABN786463 ALJ786462:ALJ786463 AVF786462:AVF786463 BFB786462:BFB786463 BOX786462:BOX786463 BYT786462:BYT786463 CIP786462:CIP786463 CSL786462:CSL786463 DCH786462:DCH786463 DMD786462:DMD786463 DVZ786462:DVZ786463 EFV786462:EFV786463 EPR786462:EPR786463 EZN786462:EZN786463 FJJ786462:FJJ786463 FTF786462:FTF786463 GDB786462:GDB786463 GMX786462:GMX786463 GWT786462:GWT786463 HGP786462:HGP786463 HQL786462:HQL786463 IAH786462:IAH786463 IKD786462:IKD786463 ITZ786462:ITZ786463 JDV786462:JDV786463 JNR786462:JNR786463 JXN786462:JXN786463 KHJ786462:KHJ786463 KRF786462:KRF786463 LBB786462:LBB786463 LKX786462:LKX786463 LUT786462:LUT786463 MEP786462:MEP786463 MOL786462:MOL786463 MYH786462:MYH786463 NID786462:NID786463 NRZ786462:NRZ786463 OBV786462:OBV786463 OLR786462:OLR786463 OVN786462:OVN786463 PFJ786462:PFJ786463 PPF786462:PPF786463 PZB786462:PZB786463 QIX786462:QIX786463 QST786462:QST786463 RCP786462:RCP786463 RML786462:RML786463 RWH786462:RWH786463 SGD786462:SGD786463 SPZ786462:SPZ786463 SZV786462:SZV786463 TJR786462:TJR786463 TTN786462:TTN786463 UDJ786462:UDJ786463 UNF786462:UNF786463 UXB786462:UXB786463 VGX786462:VGX786463 VQT786462:VQT786463 WAP786462:WAP786463 WKL786462:WKL786463 WUH786462:WUH786463 O852000:O852001 HV851998:HV851999 RR851998:RR851999 ABN851998:ABN851999 ALJ851998:ALJ851999 AVF851998:AVF851999 BFB851998:BFB851999 BOX851998:BOX851999 BYT851998:BYT851999 CIP851998:CIP851999 CSL851998:CSL851999 DCH851998:DCH851999 DMD851998:DMD851999 DVZ851998:DVZ851999 EFV851998:EFV851999 EPR851998:EPR851999 EZN851998:EZN851999 FJJ851998:FJJ851999 FTF851998:FTF851999 GDB851998:GDB851999 GMX851998:GMX851999 GWT851998:GWT851999 HGP851998:HGP851999 HQL851998:HQL851999 IAH851998:IAH851999 IKD851998:IKD851999 ITZ851998:ITZ851999 JDV851998:JDV851999 JNR851998:JNR851999 JXN851998:JXN851999 KHJ851998:KHJ851999 KRF851998:KRF851999 LBB851998:LBB851999 LKX851998:LKX851999 LUT851998:LUT851999 MEP851998:MEP851999 MOL851998:MOL851999 MYH851998:MYH851999 NID851998:NID851999 NRZ851998:NRZ851999 OBV851998:OBV851999 OLR851998:OLR851999 OVN851998:OVN851999 PFJ851998:PFJ851999 PPF851998:PPF851999 PZB851998:PZB851999 QIX851998:QIX851999 QST851998:QST851999 RCP851998:RCP851999 RML851998:RML851999 RWH851998:RWH851999 SGD851998:SGD851999 SPZ851998:SPZ851999 SZV851998:SZV851999 TJR851998:TJR851999 TTN851998:TTN851999 UDJ851998:UDJ851999 UNF851998:UNF851999 UXB851998:UXB851999 VGX851998:VGX851999 VQT851998:VQT851999 WAP851998:WAP851999 WKL851998:WKL851999 WUH851998:WUH851999 O917536:O917537 HV917534:HV917535 RR917534:RR917535 ABN917534:ABN917535 ALJ917534:ALJ917535 AVF917534:AVF917535 BFB917534:BFB917535 BOX917534:BOX917535 BYT917534:BYT917535 CIP917534:CIP917535 CSL917534:CSL917535 DCH917534:DCH917535 DMD917534:DMD917535 DVZ917534:DVZ917535 EFV917534:EFV917535 EPR917534:EPR917535 EZN917534:EZN917535 FJJ917534:FJJ917535 FTF917534:FTF917535 GDB917534:GDB917535 GMX917534:GMX917535 GWT917534:GWT917535 HGP917534:HGP917535 HQL917534:HQL917535 IAH917534:IAH917535 IKD917534:IKD917535 ITZ917534:ITZ917535 JDV917534:JDV917535 JNR917534:JNR917535 JXN917534:JXN917535 KHJ917534:KHJ917535 KRF917534:KRF917535 LBB917534:LBB917535 LKX917534:LKX917535 LUT917534:LUT917535 MEP917534:MEP917535 MOL917534:MOL917535 MYH917534:MYH917535 NID917534:NID917535 NRZ917534:NRZ917535 OBV917534:OBV917535 OLR917534:OLR917535 OVN917534:OVN917535 PFJ917534:PFJ917535 PPF917534:PPF917535 PZB917534:PZB917535 QIX917534:QIX917535 QST917534:QST917535 RCP917534:RCP917535 RML917534:RML917535 RWH917534:RWH917535 SGD917534:SGD917535 SPZ917534:SPZ917535 SZV917534:SZV917535 TJR917534:TJR917535 TTN917534:TTN917535 UDJ917534:UDJ917535 UNF917534:UNF917535 UXB917534:UXB917535 VGX917534:VGX917535 VQT917534:VQT917535 WAP917534:WAP917535 WKL917534:WKL917535 WUH917534:WUH917535 O983072:O983073 HV983070:HV983071 RR983070:RR983071 ABN983070:ABN983071 ALJ983070:ALJ983071 AVF983070:AVF983071 BFB983070:BFB983071 BOX983070:BOX983071 BYT983070:BYT983071 CIP983070:CIP983071 CSL983070:CSL983071 DCH983070:DCH983071 DMD983070:DMD983071 DVZ983070:DVZ983071 EFV983070:EFV983071 EPR983070:EPR983071 EZN983070:EZN983071 FJJ983070:FJJ983071 FTF983070:FTF983071 GDB983070:GDB983071 GMX983070:GMX983071 GWT983070:GWT983071 HGP983070:HGP983071 HQL983070:HQL983071 IAH983070:IAH983071 IKD983070:IKD983071 ITZ983070:ITZ983071 JDV983070:JDV983071 JNR983070:JNR983071 JXN983070:JXN983071 KHJ983070:KHJ983071 KRF983070:KRF983071 LBB983070:LBB983071 LKX983070:LKX983071 LUT983070:LUT983071 MEP983070:MEP983071 MOL983070:MOL983071 MYH983070:MYH983071 NID983070:NID983071 NRZ983070:NRZ983071 OBV983070:OBV983071 OLR983070:OLR983071 OVN983070:OVN983071 PFJ983070:PFJ983071 PPF983070:PPF983071 PZB983070:PZB983071 QIX983070:QIX983071 QST983070:QST983071 RCP983070:RCP983071 RML983070:RML983071 RWH983070:RWH983071 SGD983070:SGD983071 SPZ983070:SPZ983071 SZV983070:SZV983071 TJR983070:TJR983071 TTN983070:TTN983071 UDJ983070:UDJ983071 UNF983070:UNF983071 UXB983070:UXB983071 VGX983070:VGX983071 VQT983070:VQT983071 WAP983070:WAP983071 WKL983070:WKL983071 WUH983070:WUH983071 L65562:L65564 HS65560:HS65562 RO65560:RO65562 ABK65560:ABK65562 ALG65560:ALG65562 AVC65560:AVC65562 BEY65560:BEY65562 BOU65560:BOU65562 BYQ65560:BYQ65562 CIM65560:CIM65562 CSI65560:CSI65562 DCE65560:DCE65562 DMA65560:DMA65562 DVW65560:DVW65562 EFS65560:EFS65562 EPO65560:EPO65562 EZK65560:EZK65562 FJG65560:FJG65562 FTC65560:FTC65562 GCY65560:GCY65562 GMU65560:GMU65562 GWQ65560:GWQ65562 HGM65560:HGM65562 HQI65560:HQI65562 IAE65560:IAE65562 IKA65560:IKA65562 ITW65560:ITW65562 JDS65560:JDS65562 JNO65560:JNO65562 JXK65560:JXK65562 KHG65560:KHG65562 KRC65560:KRC65562 LAY65560:LAY65562 LKU65560:LKU65562 LUQ65560:LUQ65562 MEM65560:MEM65562 MOI65560:MOI65562 MYE65560:MYE65562 NIA65560:NIA65562 NRW65560:NRW65562 OBS65560:OBS65562 OLO65560:OLO65562 OVK65560:OVK65562 PFG65560:PFG65562 PPC65560:PPC65562 PYY65560:PYY65562 QIU65560:QIU65562 QSQ65560:QSQ65562 RCM65560:RCM65562 RMI65560:RMI65562 RWE65560:RWE65562 SGA65560:SGA65562 SPW65560:SPW65562 SZS65560:SZS65562 TJO65560:TJO65562 TTK65560:TTK65562 UDG65560:UDG65562 UNC65560:UNC65562 UWY65560:UWY65562 VGU65560:VGU65562 VQQ65560:VQQ65562 WAM65560:WAM65562 WKI65560:WKI65562 WUE65560:WUE65562 L131098:L131100 HS131096:HS131098 RO131096:RO131098 ABK131096:ABK131098 ALG131096:ALG131098 AVC131096:AVC131098 BEY131096:BEY131098 BOU131096:BOU131098 BYQ131096:BYQ131098 CIM131096:CIM131098 CSI131096:CSI131098 DCE131096:DCE131098 DMA131096:DMA131098 DVW131096:DVW131098 EFS131096:EFS131098 EPO131096:EPO131098 EZK131096:EZK131098 FJG131096:FJG131098 FTC131096:FTC131098 GCY131096:GCY131098 GMU131096:GMU131098 GWQ131096:GWQ131098 HGM131096:HGM131098 HQI131096:HQI131098 IAE131096:IAE131098 IKA131096:IKA131098 ITW131096:ITW131098 JDS131096:JDS131098 JNO131096:JNO131098 JXK131096:JXK131098 KHG131096:KHG131098 KRC131096:KRC131098 LAY131096:LAY131098 LKU131096:LKU131098 LUQ131096:LUQ131098 MEM131096:MEM131098 MOI131096:MOI131098 MYE131096:MYE131098 NIA131096:NIA131098 NRW131096:NRW131098 OBS131096:OBS131098 OLO131096:OLO131098 OVK131096:OVK131098 PFG131096:PFG131098 PPC131096:PPC131098 PYY131096:PYY131098 QIU131096:QIU131098 QSQ131096:QSQ131098 RCM131096:RCM131098 RMI131096:RMI131098 RWE131096:RWE131098 SGA131096:SGA131098 SPW131096:SPW131098 SZS131096:SZS131098 TJO131096:TJO131098 TTK131096:TTK131098 UDG131096:UDG131098 UNC131096:UNC131098 UWY131096:UWY131098 VGU131096:VGU131098 VQQ131096:VQQ131098 WAM131096:WAM131098 WKI131096:WKI131098 WUE131096:WUE131098 L196634:L196636 HS196632:HS196634 RO196632:RO196634 ABK196632:ABK196634 ALG196632:ALG196634 AVC196632:AVC196634 BEY196632:BEY196634 BOU196632:BOU196634 BYQ196632:BYQ196634 CIM196632:CIM196634 CSI196632:CSI196634 DCE196632:DCE196634 DMA196632:DMA196634 DVW196632:DVW196634 EFS196632:EFS196634 EPO196632:EPO196634 EZK196632:EZK196634 FJG196632:FJG196634 FTC196632:FTC196634 GCY196632:GCY196634 GMU196632:GMU196634 GWQ196632:GWQ196634 HGM196632:HGM196634 HQI196632:HQI196634 IAE196632:IAE196634 IKA196632:IKA196634 ITW196632:ITW196634 JDS196632:JDS196634 JNO196632:JNO196634 JXK196632:JXK196634 KHG196632:KHG196634 KRC196632:KRC196634 LAY196632:LAY196634 LKU196632:LKU196634 LUQ196632:LUQ196634 MEM196632:MEM196634 MOI196632:MOI196634 MYE196632:MYE196634 NIA196632:NIA196634 NRW196632:NRW196634 OBS196632:OBS196634 OLO196632:OLO196634 OVK196632:OVK196634 PFG196632:PFG196634 PPC196632:PPC196634 PYY196632:PYY196634 QIU196632:QIU196634 QSQ196632:QSQ196634 RCM196632:RCM196634 RMI196632:RMI196634 RWE196632:RWE196634 SGA196632:SGA196634 SPW196632:SPW196634 SZS196632:SZS196634 TJO196632:TJO196634 TTK196632:TTK196634 UDG196632:UDG196634 UNC196632:UNC196634 UWY196632:UWY196634 VGU196632:VGU196634 VQQ196632:VQQ196634 WAM196632:WAM196634 WKI196632:WKI196634 WUE196632:WUE196634 L262170:L262172 HS262168:HS262170 RO262168:RO262170 ABK262168:ABK262170 ALG262168:ALG262170 AVC262168:AVC262170 BEY262168:BEY262170 BOU262168:BOU262170 BYQ262168:BYQ262170 CIM262168:CIM262170 CSI262168:CSI262170 DCE262168:DCE262170 DMA262168:DMA262170 DVW262168:DVW262170 EFS262168:EFS262170 EPO262168:EPO262170 EZK262168:EZK262170 FJG262168:FJG262170 FTC262168:FTC262170 GCY262168:GCY262170 GMU262168:GMU262170 GWQ262168:GWQ262170 HGM262168:HGM262170 HQI262168:HQI262170 IAE262168:IAE262170 IKA262168:IKA262170 ITW262168:ITW262170 JDS262168:JDS262170 JNO262168:JNO262170 JXK262168:JXK262170 KHG262168:KHG262170 KRC262168:KRC262170 LAY262168:LAY262170 LKU262168:LKU262170 LUQ262168:LUQ262170 MEM262168:MEM262170 MOI262168:MOI262170 MYE262168:MYE262170 NIA262168:NIA262170 NRW262168:NRW262170 OBS262168:OBS262170 OLO262168:OLO262170 OVK262168:OVK262170 PFG262168:PFG262170 PPC262168:PPC262170 PYY262168:PYY262170 QIU262168:QIU262170 QSQ262168:QSQ262170 RCM262168:RCM262170 RMI262168:RMI262170 RWE262168:RWE262170 SGA262168:SGA262170 SPW262168:SPW262170 SZS262168:SZS262170 TJO262168:TJO262170 TTK262168:TTK262170 UDG262168:UDG262170 UNC262168:UNC262170 UWY262168:UWY262170 VGU262168:VGU262170 VQQ262168:VQQ262170 WAM262168:WAM262170 WKI262168:WKI262170 WUE262168:WUE262170 L327706:L327708 HS327704:HS327706 RO327704:RO327706 ABK327704:ABK327706 ALG327704:ALG327706 AVC327704:AVC327706 BEY327704:BEY327706 BOU327704:BOU327706 BYQ327704:BYQ327706 CIM327704:CIM327706 CSI327704:CSI327706 DCE327704:DCE327706 DMA327704:DMA327706 DVW327704:DVW327706 EFS327704:EFS327706 EPO327704:EPO327706 EZK327704:EZK327706 FJG327704:FJG327706 FTC327704:FTC327706 GCY327704:GCY327706 GMU327704:GMU327706 GWQ327704:GWQ327706 HGM327704:HGM327706 HQI327704:HQI327706 IAE327704:IAE327706 IKA327704:IKA327706 ITW327704:ITW327706 JDS327704:JDS327706 JNO327704:JNO327706 JXK327704:JXK327706 KHG327704:KHG327706 KRC327704:KRC327706 LAY327704:LAY327706 LKU327704:LKU327706 LUQ327704:LUQ327706 MEM327704:MEM327706 MOI327704:MOI327706 MYE327704:MYE327706 NIA327704:NIA327706 NRW327704:NRW327706 OBS327704:OBS327706 OLO327704:OLO327706 OVK327704:OVK327706 PFG327704:PFG327706 PPC327704:PPC327706 PYY327704:PYY327706 QIU327704:QIU327706 QSQ327704:QSQ327706 RCM327704:RCM327706 RMI327704:RMI327706 RWE327704:RWE327706 SGA327704:SGA327706 SPW327704:SPW327706 SZS327704:SZS327706 TJO327704:TJO327706 TTK327704:TTK327706 UDG327704:UDG327706 UNC327704:UNC327706 UWY327704:UWY327706 VGU327704:VGU327706 VQQ327704:VQQ327706 WAM327704:WAM327706 WKI327704:WKI327706 WUE327704:WUE327706 L393242:L393244 HS393240:HS393242 RO393240:RO393242 ABK393240:ABK393242 ALG393240:ALG393242 AVC393240:AVC393242 BEY393240:BEY393242 BOU393240:BOU393242 BYQ393240:BYQ393242 CIM393240:CIM393242 CSI393240:CSI393242 DCE393240:DCE393242 DMA393240:DMA393242 DVW393240:DVW393242 EFS393240:EFS393242 EPO393240:EPO393242 EZK393240:EZK393242 FJG393240:FJG393242 FTC393240:FTC393242 GCY393240:GCY393242 GMU393240:GMU393242 GWQ393240:GWQ393242 HGM393240:HGM393242 HQI393240:HQI393242 IAE393240:IAE393242 IKA393240:IKA393242 ITW393240:ITW393242 JDS393240:JDS393242 JNO393240:JNO393242 JXK393240:JXK393242 KHG393240:KHG393242 KRC393240:KRC393242 LAY393240:LAY393242 LKU393240:LKU393242 LUQ393240:LUQ393242 MEM393240:MEM393242 MOI393240:MOI393242 MYE393240:MYE393242 NIA393240:NIA393242 NRW393240:NRW393242 OBS393240:OBS393242 OLO393240:OLO393242 OVK393240:OVK393242 PFG393240:PFG393242 PPC393240:PPC393242 PYY393240:PYY393242 QIU393240:QIU393242 QSQ393240:QSQ393242 RCM393240:RCM393242 RMI393240:RMI393242 RWE393240:RWE393242 SGA393240:SGA393242 SPW393240:SPW393242 SZS393240:SZS393242 TJO393240:TJO393242 TTK393240:TTK393242 UDG393240:UDG393242 UNC393240:UNC393242 UWY393240:UWY393242 VGU393240:VGU393242 VQQ393240:VQQ393242 WAM393240:WAM393242 WKI393240:WKI393242 WUE393240:WUE393242 L458778:L458780 HS458776:HS458778 RO458776:RO458778 ABK458776:ABK458778 ALG458776:ALG458778 AVC458776:AVC458778 BEY458776:BEY458778 BOU458776:BOU458778 BYQ458776:BYQ458778 CIM458776:CIM458778 CSI458776:CSI458778 DCE458776:DCE458778 DMA458776:DMA458778 DVW458776:DVW458778 EFS458776:EFS458778 EPO458776:EPO458778 EZK458776:EZK458778 FJG458776:FJG458778 FTC458776:FTC458778 GCY458776:GCY458778 GMU458776:GMU458778 GWQ458776:GWQ458778 HGM458776:HGM458778 HQI458776:HQI458778 IAE458776:IAE458778 IKA458776:IKA458778 ITW458776:ITW458778 JDS458776:JDS458778 JNO458776:JNO458778 JXK458776:JXK458778 KHG458776:KHG458778 KRC458776:KRC458778 LAY458776:LAY458778 LKU458776:LKU458778 LUQ458776:LUQ458778 MEM458776:MEM458778 MOI458776:MOI458778 MYE458776:MYE458778 NIA458776:NIA458778 NRW458776:NRW458778 OBS458776:OBS458778 OLO458776:OLO458778 OVK458776:OVK458778 PFG458776:PFG458778 PPC458776:PPC458778 PYY458776:PYY458778 QIU458776:QIU458778 QSQ458776:QSQ458778 RCM458776:RCM458778 RMI458776:RMI458778 RWE458776:RWE458778 SGA458776:SGA458778 SPW458776:SPW458778 SZS458776:SZS458778 TJO458776:TJO458778 TTK458776:TTK458778 UDG458776:UDG458778 UNC458776:UNC458778 UWY458776:UWY458778 VGU458776:VGU458778 VQQ458776:VQQ458778 WAM458776:WAM458778 WKI458776:WKI458778 WUE458776:WUE458778 L524314:L524316 HS524312:HS524314 RO524312:RO524314 ABK524312:ABK524314 ALG524312:ALG524314 AVC524312:AVC524314 BEY524312:BEY524314 BOU524312:BOU524314 BYQ524312:BYQ524314 CIM524312:CIM524314 CSI524312:CSI524314 DCE524312:DCE524314 DMA524312:DMA524314 DVW524312:DVW524314 EFS524312:EFS524314 EPO524312:EPO524314 EZK524312:EZK524314 FJG524312:FJG524314 FTC524312:FTC524314 GCY524312:GCY524314 GMU524312:GMU524314 GWQ524312:GWQ524314 HGM524312:HGM524314 HQI524312:HQI524314 IAE524312:IAE524314 IKA524312:IKA524314 ITW524312:ITW524314 JDS524312:JDS524314 JNO524312:JNO524314 JXK524312:JXK524314 KHG524312:KHG524314 KRC524312:KRC524314 LAY524312:LAY524314 LKU524312:LKU524314 LUQ524312:LUQ524314 MEM524312:MEM524314 MOI524312:MOI524314 MYE524312:MYE524314 NIA524312:NIA524314 NRW524312:NRW524314 OBS524312:OBS524314 OLO524312:OLO524314 OVK524312:OVK524314 PFG524312:PFG524314 PPC524312:PPC524314 PYY524312:PYY524314 QIU524312:QIU524314 QSQ524312:QSQ524314 RCM524312:RCM524314 RMI524312:RMI524314 RWE524312:RWE524314 SGA524312:SGA524314 SPW524312:SPW524314 SZS524312:SZS524314 TJO524312:TJO524314 TTK524312:TTK524314 UDG524312:UDG524314 UNC524312:UNC524314 UWY524312:UWY524314 VGU524312:VGU524314 VQQ524312:VQQ524314 WAM524312:WAM524314 WKI524312:WKI524314 WUE524312:WUE524314 L589850:L589852 HS589848:HS589850 RO589848:RO589850 ABK589848:ABK589850 ALG589848:ALG589850 AVC589848:AVC589850 BEY589848:BEY589850 BOU589848:BOU589850 BYQ589848:BYQ589850 CIM589848:CIM589850 CSI589848:CSI589850 DCE589848:DCE589850 DMA589848:DMA589850 DVW589848:DVW589850 EFS589848:EFS589850 EPO589848:EPO589850 EZK589848:EZK589850 FJG589848:FJG589850 FTC589848:FTC589850 GCY589848:GCY589850 GMU589848:GMU589850 GWQ589848:GWQ589850 HGM589848:HGM589850 HQI589848:HQI589850 IAE589848:IAE589850 IKA589848:IKA589850 ITW589848:ITW589850 JDS589848:JDS589850 JNO589848:JNO589850 JXK589848:JXK589850 KHG589848:KHG589850 KRC589848:KRC589850 LAY589848:LAY589850 LKU589848:LKU589850 LUQ589848:LUQ589850 MEM589848:MEM589850 MOI589848:MOI589850 MYE589848:MYE589850 NIA589848:NIA589850 NRW589848:NRW589850 OBS589848:OBS589850 OLO589848:OLO589850 OVK589848:OVK589850 PFG589848:PFG589850 PPC589848:PPC589850 PYY589848:PYY589850 QIU589848:QIU589850 QSQ589848:QSQ589850 RCM589848:RCM589850 RMI589848:RMI589850 RWE589848:RWE589850 SGA589848:SGA589850 SPW589848:SPW589850 SZS589848:SZS589850 TJO589848:TJO589850 TTK589848:TTK589850 UDG589848:UDG589850 UNC589848:UNC589850 UWY589848:UWY589850 VGU589848:VGU589850 VQQ589848:VQQ589850 WAM589848:WAM589850 WKI589848:WKI589850 WUE589848:WUE589850 L655386:L655388 HS655384:HS655386 RO655384:RO655386 ABK655384:ABK655386 ALG655384:ALG655386 AVC655384:AVC655386 BEY655384:BEY655386 BOU655384:BOU655386 BYQ655384:BYQ655386 CIM655384:CIM655386 CSI655384:CSI655386 DCE655384:DCE655386 DMA655384:DMA655386 DVW655384:DVW655386 EFS655384:EFS655386 EPO655384:EPO655386 EZK655384:EZK655386 FJG655384:FJG655386 FTC655384:FTC655386 GCY655384:GCY655386 GMU655384:GMU655386 GWQ655384:GWQ655386 HGM655384:HGM655386 HQI655384:HQI655386 IAE655384:IAE655386 IKA655384:IKA655386 ITW655384:ITW655386 JDS655384:JDS655386 JNO655384:JNO655386 JXK655384:JXK655386 KHG655384:KHG655386 KRC655384:KRC655386 LAY655384:LAY655386 LKU655384:LKU655386 LUQ655384:LUQ655386 MEM655384:MEM655386 MOI655384:MOI655386 MYE655384:MYE655386 NIA655384:NIA655386 NRW655384:NRW655386 OBS655384:OBS655386 OLO655384:OLO655386 OVK655384:OVK655386 PFG655384:PFG655386 PPC655384:PPC655386 PYY655384:PYY655386 QIU655384:QIU655386 QSQ655384:QSQ655386 RCM655384:RCM655386 RMI655384:RMI655386 RWE655384:RWE655386 SGA655384:SGA655386 SPW655384:SPW655386 SZS655384:SZS655386 TJO655384:TJO655386 TTK655384:TTK655386 UDG655384:UDG655386 UNC655384:UNC655386 UWY655384:UWY655386 VGU655384:VGU655386 VQQ655384:VQQ655386 WAM655384:WAM655386 WKI655384:WKI655386 WUE655384:WUE655386 L720922:L720924 HS720920:HS720922 RO720920:RO720922 ABK720920:ABK720922 ALG720920:ALG720922 AVC720920:AVC720922 BEY720920:BEY720922 BOU720920:BOU720922 BYQ720920:BYQ720922 CIM720920:CIM720922 CSI720920:CSI720922 DCE720920:DCE720922 DMA720920:DMA720922 DVW720920:DVW720922 EFS720920:EFS720922 EPO720920:EPO720922 EZK720920:EZK720922 FJG720920:FJG720922 FTC720920:FTC720922 GCY720920:GCY720922 GMU720920:GMU720922 GWQ720920:GWQ720922 HGM720920:HGM720922 HQI720920:HQI720922 IAE720920:IAE720922 IKA720920:IKA720922 ITW720920:ITW720922 JDS720920:JDS720922 JNO720920:JNO720922 JXK720920:JXK720922 KHG720920:KHG720922 KRC720920:KRC720922 LAY720920:LAY720922 LKU720920:LKU720922 LUQ720920:LUQ720922 MEM720920:MEM720922 MOI720920:MOI720922 MYE720920:MYE720922 NIA720920:NIA720922 NRW720920:NRW720922 OBS720920:OBS720922 OLO720920:OLO720922 OVK720920:OVK720922 PFG720920:PFG720922 PPC720920:PPC720922 PYY720920:PYY720922 QIU720920:QIU720922 QSQ720920:QSQ720922 RCM720920:RCM720922 RMI720920:RMI720922 RWE720920:RWE720922 SGA720920:SGA720922 SPW720920:SPW720922 SZS720920:SZS720922 TJO720920:TJO720922 TTK720920:TTK720922 UDG720920:UDG720922 UNC720920:UNC720922 UWY720920:UWY720922 VGU720920:VGU720922 VQQ720920:VQQ720922 WAM720920:WAM720922 WKI720920:WKI720922 WUE720920:WUE720922 L786458:L786460 HS786456:HS786458 RO786456:RO786458 ABK786456:ABK786458 ALG786456:ALG786458 AVC786456:AVC786458 BEY786456:BEY786458 BOU786456:BOU786458 BYQ786456:BYQ786458 CIM786456:CIM786458 CSI786456:CSI786458 DCE786456:DCE786458 DMA786456:DMA786458 DVW786456:DVW786458 EFS786456:EFS786458 EPO786456:EPO786458 EZK786456:EZK786458 FJG786456:FJG786458 FTC786456:FTC786458 GCY786456:GCY786458 GMU786456:GMU786458 GWQ786456:GWQ786458 HGM786456:HGM786458 HQI786456:HQI786458 IAE786456:IAE786458 IKA786456:IKA786458 ITW786456:ITW786458 JDS786456:JDS786458 JNO786456:JNO786458 JXK786456:JXK786458 KHG786456:KHG786458 KRC786456:KRC786458 LAY786456:LAY786458 LKU786456:LKU786458 LUQ786456:LUQ786458 MEM786456:MEM786458 MOI786456:MOI786458 MYE786456:MYE786458 NIA786456:NIA786458 NRW786456:NRW786458 OBS786456:OBS786458 OLO786456:OLO786458 OVK786456:OVK786458 PFG786456:PFG786458 PPC786456:PPC786458 PYY786456:PYY786458 QIU786456:QIU786458 QSQ786456:QSQ786458 RCM786456:RCM786458 RMI786456:RMI786458 RWE786456:RWE786458 SGA786456:SGA786458 SPW786456:SPW786458 SZS786456:SZS786458 TJO786456:TJO786458 TTK786456:TTK786458 UDG786456:UDG786458 UNC786456:UNC786458 UWY786456:UWY786458 VGU786456:VGU786458 VQQ786456:VQQ786458 WAM786456:WAM786458 WKI786456:WKI786458 WUE786456:WUE786458 L851994:L851996 HS851992:HS851994 RO851992:RO851994 ABK851992:ABK851994 ALG851992:ALG851994 AVC851992:AVC851994 BEY851992:BEY851994 BOU851992:BOU851994 BYQ851992:BYQ851994 CIM851992:CIM851994 CSI851992:CSI851994 DCE851992:DCE851994 DMA851992:DMA851994 DVW851992:DVW851994 EFS851992:EFS851994 EPO851992:EPO851994 EZK851992:EZK851994 FJG851992:FJG851994 FTC851992:FTC851994 GCY851992:GCY851994 GMU851992:GMU851994 GWQ851992:GWQ851994 HGM851992:HGM851994 HQI851992:HQI851994 IAE851992:IAE851994 IKA851992:IKA851994 ITW851992:ITW851994 JDS851992:JDS851994 JNO851992:JNO851994 JXK851992:JXK851994 KHG851992:KHG851994 KRC851992:KRC851994 LAY851992:LAY851994 LKU851992:LKU851994 LUQ851992:LUQ851994 MEM851992:MEM851994 MOI851992:MOI851994 MYE851992:MYE851994 NIA851992:NIA851994 NRW851992:NRW851994 OBS851992:OBS851994 OLO851992:OLO851994 OVK851992:OVK851994 PFG851992:PFG851994 PPC851992:PPC851994 PYY851992:PYY851994 QIU851992:QIU851994 QSQ851992:QSQ851994 RCM851992:RCM851994 RMI851992:RMI851994 RWE851992:RWE851994 SGA851992:SGA851994 SPW851992:SPW851994 SZS851992:SZS851994 TJO851992:TJO851994 TTK851992:TTK851994 UDG851992:UDG851994 UNC851992:UNC851994 UWY851992:UWY851994 VGU851992:VGU851994 VQQ851992:VQQ851994 WAM851992:WAM851994 WKI851992:WKI851994 WUE851992:WUE851994 L917530:L917532 HS917528:HS917530 RO917528:RO917530 ABK917528:ABK917530 ALG917528:ALG917530 AVC917528:AVC917530 BEY917528:BEY917530 BOU917528:BOU917530 BYQ917528:BYQ917530 CIM917528:CIM917530 CSI917528:CSI917530 DCE917528:DCE917530 DMA917528:DMA917530 DVW917528:DVW917530 EFS917528:EFS917530 EPO917528:EPO917530 EZK917528:EZK917530 FJG917528:FJG917530 FTC917528:FTC917530 GCY917528:GCY917530 GMU917528:GMU917530 GWQ917528:GWQ917530 HGM917528:HGM917530 HQI917528:HQI917530 IAE917528:IAE917530 IKA917528:IKA917530 ITW917528:ITW917530 JDS917528:JDS917530 JNO917528:JNO917530 JXK917528:JXK917530 KHG917528:KHG917530 KRC917528:KRC917530 LAY917528:LAY917530 LKU917528:LKU917530 LUQ917528:LUQ917530 MEM917528:MEM917530 MOI917528:MOI917530 MYE917528:MYE917530 NIA917528:NIA917530 NRW917528:NRW917530 OBS917528:OBS917530 OLO917528:OLO917530 OVK917528:OVK917530 PFG917528:PFG917530 PPC917528:PPC917530 PYY917528:PYY917530 QIU917528:QIU917530 QSQ917528:QSQ917530 RCM917528:RCM917530 RMI917528:RMI917530 RWE917528:RWE917530 SGA917528:SGA917530 SPW917528:SPW917530 SZS917528:SZS917530 TJO917528:TJO917530 TTK917528:TTK917530 UDG917528:UDG917530 UNC917528:UNC917530 UWY917528:UWY917530 VGU917528:VGU917530 VQQ917528:VQQ917530 WAM917528:WAM917530 WKI917528:WKI917530 WUE917528:WUE917530 L983066:L983068 HS983064:HS983066 RO983064:RO983066 ABK983064:ABK983066 ALG983064:ALG983066 AVC983064:AVC983066 BEY983064:BEY983066 BOU983064:BOU983066 BYQ983064:BYQ983066 CIM983064:CIM983066 CSI983064:CSI983066 DCE983064:DCE983066 DMA983064:DMA983066 DVW983064:DVW983066 EFS983064:EFS983066 EPO983064:EPO983066 EZK983064:EZK983066 FJG983064:FJG983066 FTC983064:FTC983066 GCY983064:GCY983066 GMU983064:GMU983066 GWQ983064:GWQ983066 HGM983064:HGM983066 HQI983064:HQI983066 IAE983064:IAE983066 IKA983064:IKA983066 ITW983064:ITW983066 JDS983064:JDS983066 JNO983064:JNO983066 JXK983064:JXK983066 KHG983064:KHG983066 KRC983064:KRC983066 LAY983064:LAY983066 LKU983064:LKU983066 LUQ983064:LUQ983066 MEM983064:MEM983066 MOI983064:MOI983066 MYE983064:MYE983066 NIA983064:NIA983066 NRW983064:NRW983066 OBS983064:OBS983066 OLO983064:OLO983066 OVK983064:OVK983066 PFG983064:PFG983066 PPC983064:PPC983066 PYY983064:PYY983066 QIU983064:QIU983066 QSQ983064:QSQ983066 RCM983064:RCM983066 RMI983064:RMI983066 RWE983064:RWE983066 SGA983064:SGA983066 SPW983064:SPW983066 SZS983064:SZS983066 TJO983064:TJO983066 TTK983064:TTK983066 UDG983064:UDG983066 UNC983064:UNC983066 UWY983064:UWY983066 VGU983064:VGU983066 VQQ983064:VQQ983066 WAM983064:WAM983066 WKI983064:WKI983066 WUE983064:WUE983066 M65563:N65564 HT65561:HU65562 RP65561:RQ65562 ABL65561:ABM65562 ALH65561:ALI65562 AVD65561:AVE65562 BEZ65561:BFA65562 BOV65561:BOW65562 BYR65561:BYS65562 CIN65561:CIO65562 CSJ65561:CSK65562 DCF65561:DCG65562 DMB65561:DMC65562 DVX65561:DVY65562 EFT65561:EFU65562 EPP65561:EPQ65562 EZL65561:EZM65562 FJH65561:FJI65562 FTD65561:FTE65562 GCZ65561:GDA65562 GMV65561:GMW65562 GWR65561:GWS65562 HGN65561:HGO65562 HQJ65561:HQK65562 IAF65561:IAG65562 IKB65561:IKC65562 ITX65561:ITY65562 JDT65561:JDU65562 JNP65561:JNQ65562 JXL65561:JXM65562 KHH65561:KHI65562 KRD65561:KRE65562 LAZ65561:LBA65562 LKV65561:LKW65562 LUR65561:LUS65562 MEN65561:MEO65562 MOJ65561:MOK65562 MYF65561:MYG65562 NIB65561:NIC65562 NRX65561:NRY65562 OBT65561:OBU65562 OLP65561:OLQ65562 OVL65561:OVM65562 PFH65561:PFI65562 PPD65561:PPE65562 PYZ65561:PZA65562 QIV65561:QIW65562 QSR65561:QSS65562 RCN65561:RCO65562 RMJ65561:RMK65562 RWF65561:RWG65562 SGB65561:SGC65562 SPX65561:SPY65562 SZT65561:SZU65562 TJP65561:TJQ65562 TTL65561:TTM65562 UDH65561:UDI65562 UND65561:UNE65562 UWZ65561:UXA65562 VGV65561:VGW65562 VQR65561:VQS65562 WAN65561:WAO65562 WKJ65561:WKK65562 WUF65561:WUG65562 M131099:N131100 HT131097:HU131098 RP131097:RQ131098 ABL131097:ABM131098 ALH131097:ALI131098 AVD131097:AVE131098 BEZ131097:BFA131098 BOV131097:BOW131098 BYR131097:BYS131098 CIN131097:CIO131098 CSJ131097:CSK131098 DCF131097:DCG131098 DMB131097:DMC131098 DVX131097:DVY131098 EFT131097:EFU131098 EPP131097:EPQ131098 EZL131097:EZM131098 FJH131097:FJI131098 FTD131097:FTE131098 GCZ131097:GDA131098 GMV131097:GMW131098 GWR131097:GWS131098 HGN131097:HGO131098 HQJ131097:HQK131098 IAF131097:IAG131098 IKB131097:IKC131098 ITX131097:ITY131098 JDT131097:JDU131098 JNP131097:JNQ131098 JXL131097:JXM131098 KHH131097:KHI131098 KRD131097:KRE131098 LAZ131097:LBA131098 LKV131097:LKW131098 LUR131097:LUS131098 MEN131097:MEO131098 MOJ131097:MOK131098 MYF131097:MYG131098 NIB131097:NIC131098 NRX131097:NRY131098 OBT131097:OBU131098 OLP131097:OLQ131098 OVL131097:OVM131098 PFH131097:PFI131098 PPD131097:PPE131098 PYZ131097:PZA131098 QIV131097:QIW131098 QSR131097:QSS131098 RCN131097:RCO131098 RMJ131097:RMK131098 RWF131097:RWG131098 SGB131097:SGC131098 SPX131097:SPY131098 SZT131097:SZU131098 TJP131097:TJQ131098 TTL131097:TTM131098 UDH131097:UDI131098 UND131097:UNE131098 UWZ131097:UXA131098 VGV131097:VGW131098 VQR131097:VQS131098 WAN131097:WAO131098 WKJ131097:WKK131098 WUF131097:WUG131098 M196635:N196636 HT196633:HU196634 RP196633:RQ196634 ABL196633:ABM196634 ALH196633:ALI196634 AVD196633:AVE196634 BEZ196633:BFA196634 BOV196633:BOW196634 BYR196633:BYS196634 CIN196633:CIO196634 CSJ196633:CSK196634 DCF196633:DCG196634 DMB196633:DMC196634 DVX196633:DVY196634 EFT196633:EFU196634 EPP196633:EPQ196634 EZL196633:EZM196634 FJH196633:FJI196634 FTD196633:FTE196634 GCZ196633:GDA196634 GMV196633:GMW196634 GWR196633:GWS196634 HGN196633:HGO196634 HQJ196633:HQK196634 IAF196633:IAG196634 IKB196633:IKC196634 ITX196633:ITY196634 JDT196633:JDU196634 JNP196633:JNQ196634 JXL196633:JXM196634 KHH196633:KHI196634 KRD196633:KRE196634 LAZ196633:LBA196634 LKV196633:LKW196634 LUR196633:LUS196634 MEN196633:MEO196634 MOJ196633:MOK196634 MYF196633:MYG196634 NIB196633:NIC196634 NRX196633:NRY196634 OBT196633:OBU196634 OLP196633:OLQ196634 OVL196633:OVM196634 PFH196633:PFI196634 PPD196633:PPE196634 PYZ196633:PZA196634 QIV196633:QIW196634 QSR196633:QSS196634 RCN196633:RCO196634 RMJ196633:RMK196634 RWF196633:RWG196634 SGB196633:SGC196634 SPX196633:SPY196634 SZT196633:SZU196634 TJP196633:TJQ196634 TTL196633:TTM196634 UDH196633:UDI196634 UND196633:UNE196634 UWZ196633:UXA196634 VGV196633:VGW196634 VQR196633:VQS196634 WAN196633:WAO196634 WKJ196633:WKK196634 WUF196633:WUG196634 M262171:N262172 HT262169:HU262170 RP262169:RQ262170 ABL262169:ABM262170 ALH262169:ALI262170 AVD262169:AVE262170 BEZ262169:BFA262170 BOV262169:BOW262170 BYR262169:BYS262170 CIN262169:CIO262170 CSJ262169:CSK262170 DCF262169:DCG262170 DMB262169:DMC262170 DVX262169:DVY262170 EFT262169:EFU262170 EPP262169:EPQ262170 EZL262169:EZM262170 FJH262169:FJI262170 FTD262169:FTE262170 GCZ262169:GDA262170 GMV262169:GMW262170 GWR262169:GWS262170 HGN262169:HGO262170 HQJ262169:HQK262170 IAF262169:IAG262170 IKB262169:IKC262170 ITX262169:ITY262170 JDT262169:JDU262170 JNP262169:JNQ262170 JXL262169:JXM262170 KHH262169:KHI262170 KRD262169:KRE262170 LAZ262169:LBA262170 LKV262169:LKW262170 LUR262169:LUS262170 MEN262169:MEO262170 MOJ262169:MOK262170 MYF262169:MYG262170 NIB262169:NIC262170 NRX262169:NRY262170 OBT262169:OBU262170 OLP262169:OLQ262170 OVL262169:OVM262170 PFH262169:PFI262170 PPD262169:PPE262170 PYZ262169:PZA262170 QIV262169:QIW262170 QSR262169:QSS262170 RCN262169:RCO262170 RMJ262169:RMK262170 RWF262169:RWG262170 SGB262169:SGC262170 SPX262169:SPY262170 SZT262169:SZU262170 TJP262169:TJQ262170 TTL262169:TTM262170 UDH262169:UDI262170 UND262169:UNE262170 UWZ262169:UXA262170 VGV262169:VGW262170 VQR262169:VQS262170 WAN262169:WAO262170 WKJ262169:WKK262170 WUF262169:WUG262170 M327707:N327708 HT327705:HU327706 RP327705:RQ327706 ABL327705:ABM327706 ALH327705:ALI327706 AVD327705:AVE327706 BEZ327705:BFA327706 BOV327705:BOW327706 BYR327705:BYS327706 CIN327705:CIO327706 CSJ327705:CSK327706 DCF327705:DCG327706 DMB327705:DMC327706 DVX327705:DVY327706 EFT327705:EFU327706 EPP327705:EPQ327706 EZL327705:EZM327706 FJH327705:FJI327706 FTD327705:FTE327706 GCZ327705:GDA327706 GMV327705:GMW327706 GWR327705:GWS327706 HGN327705:HGO327706 HQJ327705:HQK327706 IAF327705:IAG327706 IKB327705:IKC327706 ITX327705:ITY327706 JDT327705:JDU327706 JNP327705:JNQ327706 JXL327705:JXM327706 KHH327705:KHI327706 KRD327705:KRE327706 LAZ327705:LBA327706 LKV327705:LKW327706 LUR327705:LUS327706 MEN327705:MEO327706 MOJ327705:MOK327706 MYF327705:MYG327706 NIB327705:NIC327706 NRX327705:NRY327706 OBT327705:OBU327706 OLP327705:OLQ327706 OVL327705:OVM327706 PFH327705:PFI327706 PPD327705:PPE327706 PYZ327705:PZA327706 QIV327705:QIW327706 QSR327705:QSS327706 RCN327705:RCO327706 RMJ327705:RMK327706 RWF327705:RWG327706 SGB327705:SGC327706 SPX327705:SPY327706 SZT327705:SZU327706 TJP327705:TJQ327706 TTL327705:TTM327706 UDH327705:UDI327706 UND327705:UNE327706 UWZ327705:UXA327706 VGV327705:VGW327706 VQR327705:VQS327706 WAN327705:WAO327706 WKJ327705:WKK327706 WUF327705:WUG327706 M393243:N393244 HT393241:HU393242 RP393241:RQ393242 ABL393241:ABM393242 ALH393241:ALI393242 AVD393241:AVE393242 BEZ393241:BFA393242 BOV393241:BOW393242 BYR393241:BYS393242 CIN393241:CIO393242 CSJ393241:CSK393242 DCF393241:DCG393242 DMB393241:DMC393242 DVX393241:DVY393242 EFT393241:EFU393242 EPP393241:EPQ393242 EZL393241:EZM393242 FJH393241:FJI393242 FTD393241:FTE393242 GCZ393241:GDA393242 GMV393241:GMW393242 GWR393241:GWS393242 HGN393241:HGO393242 HQJ393241:HQK393242 IAF393241:IAG393242 IKB393241:IKC393242 ITX393241:ITY393242 JDT393241:JDU393242 JNP393241:JNQ393242 JXL393241:JXM393242 KHH393241:KHI393242 KRD393241:KRE393242 LAZ393241:LBA393242 LKV393241:LKW393242 LUR393241:LUS393242 MEN393241:MEO393242 MOJ393241:MOK393242 MYF393241:MYG393242 NIB393241:NIC393242 NRX393241:NRY393242 OBT393241:OBU393242 OLP393241:OLQ393242 OVL393241:OVM393242 PFH393241:PFI393242 PPD393241:PPE393242 PYZ393241:PZA393242 QIV393241:QIW393242 QSR393241:QSS393242 RCN393241:RCO393242 RMJ393241:RMK393242 RWF393241:RWG393242 SGB393241:SGC393242 SPX393241:SPY393242 SZT393241:SZU393242 TJP393241:TJQ393242 TTL393241:TTM393242 UDH393241:UDI393242 UND393241:UNE393242 UWZ393241:UXA393242 VGV393241:VGW393242 VQR393241:VQS393242 WAN393241:WAO393242 WKJ393241:WKK393242 WUF393241:WUG393242 M458779:N458780 HT458777:HU458778 RP458777:RQ458778 ABL458777:ABM458778 ALH458777:ALI458778 AVD458777:AVE458778 BEZ458777:BFA458778 BOV458777:BOW458778 BYR458777:BYS458778 CIN458777:CIO458778 CSJ458777:CSK458778 DCF458777:DCG458778 DMB458777:DMC458778 DVX458777:DVY458778 EFT458777:EFU458778 EPP458777:EPQ458778 EZL458777:EZM458778 FJH458777:FJI458778 FTD458777:FTE458778 GCZ458777:GDA458778 GMV458777:GMW458778 GWR458777:GWS458778 HGN458777:HGO458778 HQJ458777:HQK458778 IAF458777:IAG458778 IKB458777:IKC458778 ITX458777:ITY458778 JDT458777:JDU458778 JNP458777:JNQ458778 JXL458777:JXM458778 KHH458777:KHI458778 KRD458777:KRE458778 LAZ458777:LBA458778 LKV458777:LKW458778 LUR458777:LUS458778 MEN458777:MEO458778 MOJ458777:MOK458778 MYF458777:MYG458778 NIB458777:NIC458778 NRX458777:NRY458778 OBT458777:OBU458778 OLP458777:OLQ458778 OVL458777:OVM458778 PFH458777:PFI458778 PPD458777:PPE458778 PYZ458777:PZA458778 QIV458777:QIW458778 QSR458777:QSS458778 RCN458777:RCO458778 RMJ458777:RMK458778 RWF458777:RWG458778 SGB458777:SGC458778 SPX458777:SPY458778 SZT458777:SZU458778 TJP458777:TJQ458778 TTL458777:TTM458778 UDH458777:UDI458778 UND458777:UNE458778 UWZ458777:UXA458778 VGV458777:VGW458778 VQR458777:VQS458778 WAN458777:WAO458778 WKJ458777:WKK458778 WUF458777:WUG458778 M524315:N524316 HT524313:HU524314 RP524313:RQ524314 ABL524313:ABM524314 ALH524313:ALI524314 AVD524313:AVE524314 BEZ524313:BFA524314 BOV524313:BOW524314 BYR524313:BYS524314 CIN524313:CIO524314 CSJ524313:CSK524314 DCF524313:DCG524314 DMB524313:DMC524314 DVX524313:DVY524314 EFT524313:EFU524314 EPP524313:EPQ524314 EZL524313:EZM524314 FJH524313:FJI524314 FTD524313:FTE524314 GCZ524313:GDA524314 GMV524313:GMW524314 GWR524313:GWS524314 HGN524313:HGO524314 HQJ524313:HQK524314 IAF524313:IAG524314 IKB524313:IKC524314 ITX524313:ITY524314 JDT524313:JDU524314 JNP524313:JNQ524314 JXL524313:JXM524314 KHH524313:KHI524314 KRD524313:KRE524314 LAZ524313:LBA524314 LKV524313:LKW524314 LUR524313:LUS524314 MEN524313:MEO524314 MOJ524313:MOK524314 MYF524313:MYG524314 NIB524313:NIC524314 NRX524313:NRY524314 OBT524313:OBU524314 OLP524313:OLQ524314 OVL524313:OVM524314 PFH524313:PFI524314 PPD524313:PPE524314 PYZ524313:PZA524314 QIV524313:QIW524314 QSR524313:QSS524314 RCN524313:RCO524314 RMJ524313:RMK524314 RWF524313:RWG524314 SGB524313:SGC524314 SPX524313:SPY524314 SZT524313:SZU524314 TJP524313:TJQ524314 TTL524313:TTM524314 UDH524313:UDI524314 UND524313:UNE524314 UWZ524313:UXA524314 VGV524313:VGW524314 VQR524313:VQS524314 WAN524313:WAO524314 WKJ524313:WKK524314 WUF524313:WUG524314 M589851:N589852 HT589849:HU589850 RP589849:RQ589850 ABL589849:ABM589850 ALH589849:ALI589850 AVD589849:AVE589850 BEZ589849:BFA589850 BOV589849:BOW589850 BYR589849:BYS589850 CIN589849:CIO589850 CSJ589849:CSK589850 DCF589849:DCG589850 DMB589849:DMC589850 DVX589849:DVY589850 EFT589849:EFU589850 EPP589849:EPQ589850 EZL589849:EZM589850 FJH589849:FJI589850 FTD589849:FTE589850 GCZ589849:GDA589850 GMV589849:GMW589850 GWR589849:GWS589850 HGN589849:HGO589850 HQJ589849:HQK589850 IAF589849:IAG589850 IKB589849:IKC589850 ITX589849:ITY589850 JDT589849:JDU589850 JNP589849:JNQ589850 JXL589849:JXM589850 KHH589849:KHI589850 KRD589849:KRE589850 LAZ589849:LBA589850 LKV589849:LKW589850 LUR589849:LUS589850 MEN589849:MEO589850 MOJ589849:MOK589850 MYF589849:MYG589850 NIB589849:NIC589850 NRX589849:NRY589850 OBT589849:OBU589850 OLP589849:OLQ589850 OVL589849:OVM589850 PFH589849:PFI589850 PPD589849:PPE589850 PYZ589849:PZA589850 QIV589849:QIW589850 QSR589849:QSS589850 RCN589849:RCO589850 RMJ589849:RMK589850 RWF589849:RWG589850 SGB589849:SGC589850 SPX589849:SPY589850 SZT589849:SZU589850 TJP589849:TJQ589850 TTL589849:TTM589850 UDH589849:UDI589850 UND589849:UNE589850 UWZ589849:UXA589850 VGV589849:VGW589850 VQR589849:VQS589850 WAN589849:WAO589850 WKJ589849:WKK589850 WUF589849:WUG589850 M655387:N655388 HT655385:HU655386 RP655385:RQ655386 ABL655385:ABM655386 ALH655385:ALI655386 AVD655385:AVE655386 BEZ655385:BFA655386 BOV655385:BOW655386 BYR655385:BYS655386 CIN655385:CIO655386 CSJ655385:CSK655386 DCF655385:DCG655386 DMB655385:DMC655386 DVX655385:DVY655386 EFT655385:EFU655386 EPP655385:EPQ655386 EZL655385:EZM655386 FJH655385:FJI655386 FTD655385:FTE655386 GCZ655385:GDA655386 GMV655385:GMW655386 GWR655385:GWS655386 HGN655385:HGO655386 HQJ655385:HQK655386 IAF655385:IAG655386 IKB655385:IKC655386 ITX655385:ITY655386 JDT655385:JDU655386 JNP655385:JNQ655386 JXL655385:JXM655386 KHH655385:KHI655386 KRD655385:KRE655386 LAZ655385:LBA655386 LKV655385:LKW655386 LUR655385:LUS655386 MEN655385:MEO655386 MOJ655385:MOK655386 MYF655385:MYG655386 NIB655385:NIC655386 NRX655385:NRY655386 OBT655385:OBU655386 OLP655385:OLQ655386 OVL655385:OVM655386 PFH655385:PFI655386 PPD655385:PPE655386 PYZ655385:PZA655386 QIV655385:QIW655386 QSR655385:QSS655386 RCN655385:RCO655386 RMJ655385:RMK655386 RWF655385:RWG655386 SGB655385:SGC655386 SPX655385:SPY655386 SZT655385:SZU655386 TJP655385:TJQ655386 TTL655385:TTM655386 UDH655385:UDI655386 UND655385:UNE655386 UWZ655385:UXA655386 VGV655385:VGW655386 VQR655385:VQS655386 WAN655385:WAO655386 WKJ655385:WKK655386 WUF655385:WUG655386 M720923:N720924 HT720921:HU720922 RP720921:RQ720922 ABL720921:ABM720922 ALH720921:ALI720922 AVD720921:AVE720922 BEZ720921:BFA720922 BOV720921:BOW720922 BYR720921:BYS720922 CIN720921:CIO720922 CSJ720921:CSK720922 DCF720921:DCG720922 DMB720921:DMC720922 DVX720921:DVY720922 EFT720921:EFU720922 EPP720921:EPQ720922 EZL720921:EZM720922 FJH720921:FJI720922 FTD720921:FTE720922 GCZ720921:GDA720922 GMV720921:GMW720922 GWR720921:GWS720922 HGN720921:HGO720922 HQJ720921:HQK720922 IAF720921:IAG720922 IKB720921:IKC720922 ITX720921:ITY720922 JDT720921:JDU720922 JNP720921:JNQ720922 JXL720921:JXM720922 KHH720921:KHI720922 KRD720921:KRE720922 LAZ720921:LBA720922 LKV720921:LKW720922 LUR720921:LUS720922 MEN720921:MEO720922 MOJ720921:MOK720922 MYF720921:MYG720922 NIB720921:NIC720922 NRX720921:NRY720922 OBT720921:OBU720922 OLP720921:OLQ720922 OVL720921:OVM720922 PFH720921:PFI720922 PPD720921:PPE720922 PYZ720921:PZA720922 QIV720921:QIW720922 QSR720921:QSS720922 RCN720921:RCO720922 RMJ720921:RMK720922 RWF720921:RWG720922 SGB720921:SGC720922 SPX720921:SPY720922 SZT720921:SZU720922 TJP720921:TJQ720922 TTL720921:TTM720922 UDH720921:UDI720922 UND720921:UNE720922 UWZ720921:UXA720922 VGV720921:VGW720922 VQR720921:VQS720922 WAN720921:WAO720922 WKJ720921:WKK720922 WUF720921:WUG720922 M786459:N786460 HT786457:HU786458 RP786457:RQ786458 ABL786457:ABM786458 ALH786457:ALI786458 AVD786457:AVE786458 BEZ786457:BFA786458 BOV786457:BOW786458 BYR786457:BYS786458 CIN786457:CIO786458 CSJ786457:CSK786458 DCF786457:DCG786458 DMB786457:DMC786458 DVX786457:DVY786458 EFT786457:EFU786458 EPP786457:EPQ786458 EZL786457:EZM786458 FJH786457:FJI786458 FTD786457:FTE786458 GCZ786457:GDA786458 GMV786457:GMW786458 GWR786457:GWS786458 HGN786457:HGO786458 HQJ786457:HQK786458 IAF786457:IAG786458 IKB786457:IKC786458 ITX786457:ITY786458 JDT786457:JDU786458 JNP786457:JNQ786458 JXL786457:JXM786458 KHH786457:KHI786458 KRD786457:KRE786458 LAZ786457:LBA786458 LKV786457:LKW786458 LUR786457:LUS786458 MEN786457:MEO786458 MOJ786457:MOK786458 MYF786457:MYG786458 NIB786457:NIC786458 NRX786457:NRY786458 OBT786457:OBU786458 OLP786457:OLQ786458 OVL786457:OVM786458 PFH786457:PFI786458 PPD786457:PPE786458 PYZ786457:PZA786458 QIV786457:QIW786458 QSR786457:QSS786458 RCN786457:RCO786458 RMJ786457:RMK786458 RWF786457:RWG786458 SGB786457:SGC786458 SPX786457:SPY786458 SZT786457:SZU786458 TJP786457:TJQ786458 TTL786457:TTM786458 UDH786457:UDI786458 UND786457:UNE786458 UWZ786457:UXA786458 VGV786457:VGW786458 VQR786457:VQS786458 WAN786457:WAO786458 WKJ786457:WKK786458 WUF786457:WUG786458 M851995:N851996 HT851993:HU851994 RP851993:RQ851994 ABL851993:ABM851994 ALH851993:ALI851994 AVD851993:AVE851994 BEZ851993:BFA851994 BOV851993:BOW851994 BYR851993:BYS851994 CIN851993:CIO851994 CSJ851993:CSK851994 DCF851993:DCG851994 DMB851993:DMC851994 DVX851993:DVY851994 EFT851993:EFU851994 EPP851993:EPQ851994 EZL851993:EZM851994 FJH851993:FJI851994 FTD851993:FTE851994 GCZ851993:GDA851994 GMV851993:GMW851994 GWR851993:GWS851994 HGN851993:HGO851994 HQJ851993:HQK851994 IAF851993:IAG851994 IKB851993:IKC851994 ITX851993:ITY851994 JDT851993:JDU851994 JNP851993:JNQ851994 JXL851993:JXM851994 KHH851993:KHI851994 KRD851993:KRE851994 LAZ851993:LBA851994 LKV851993:LKW851994 LUR851993:LUS851994 MEN851993:MEO851994 MOJ851993:MOK851994 MYF851993:MYG851994 NIB851993:NIC851994 NRX851993:NRY851994 OBT851993:OBU851994 OLP851993:OLQ851994 OVL851993:OVM851994 PFH851993:PFI851994 PPD851993:PPE851994 PYZ851993:PZA851994 QIV851993:QIW851994 QSR851993:QSS851994 RCN851993:RCO851994 RMJ851993:RMK851994 RWF851993:RWG851994 SGB851993:SGC851994 SPX851993:SPY851994 SZT851993:SZU851994 TJP851993:TJQ851994 TTL851993:TTM851994 UDH851993:UDI851994 UND851993:UNE851994 UWZ851993:UXA851994 VGV851993:VGW851994 VQR851993:VQS851994 WAN851993:WAO851994 WKJ851993:WKK851994 WUF851993:WUG851994 M917531:N917532 HT917529:HU917530 RP917529:RQ917530 ABL917529:ABM917530 ALH917529:ALI917530 AVD917529:AVE917530 BEZ917529:BFA917530 BOV917529:BOW917530 BYR917529:BYS917530 CIN917529:CIO917530 CSJ917529:CSK917530 DCF917529:DCG917530 DMB917529:DMC917530 DVX917529:DVY917530 EFT917529:EFU917530 EPP917529:EPQ917530 EZL917529:EZM917530 FJH917529:FJI917530 FTD917529:FTE917530 GCZ917529:GDA917530 GMV917529:GMW917530 GWR917529:GWS917530 HGN917529:HGO917530 HQJ917529:HQK917530 IAF917529:IAG917530 IKB917529:IKC917530 ITX917529:ITY917530 JDT917529:JDU917530 JNP917529:JNQ917530 JXL917529:JXM917530 KHH917529:KHI917530 KRD917529:KRE917530 LAZ917529:LBA917530 LKV917529:LKW917530 LUR917529:LUS917530 MEN917529:MEO917530 MOJ917529:MOK917530 MYF917529:MYG917530 NIB917529:NIC917530 NRX917529:NRY917530 OBT917529:OBU917530 OLP917529:OLQ917530 OVL917529:OVM917530 PFH917529:PFI917530 PPD917529:PPE917530 PYZ917529:PZA917530 QIV917529:QIW917530 QSR917529:QSS917530 RCN917529:RCO917530 RMJ917529:RMK917530 RWF917529:RWG917530 SGB917529:SGC917530 SPX917529:SPY917530 SZT917529:SZU917530 TJP917529:TJQ917530 TTL917529:TTM917530 UDH917529:UDI917530 UND917529:UNE917530 UWZ917529:UXA917530 VGV917529:VGW917530 VQR917529:VQS917530 WAN917529:WAO917530 WKJ917529:WKK917530 WUF917529:WUG917530 M983067:N983068 HT983065:HU983066 RP983065:RQ983066 ABL983065:ABM983066 ALH983065:ALI983066 AVD983065:AVE983066 BEZ983065:BFA983066 BOV983065:BOW983066 BYR983065:BYS983066 CIN983065:CIO983066 CSJ983065:CSK983066 DCF983065:DCG983066 DMB983065:DMC983066 DVX983065:DVY983066 EFT983065:EFU983066 EPP983065:EPQ983066 EZL983065:EZM983066 FJH983065:FJI983066 FTD983065:FTE983066 GCZ983065:GDA983066 GMV983065:GMW983066 GWR983065:GWS983066 HGN983065:HGO983066 HQJ983065:HQK983066 IAF983065:IAG983066 IKB983065:IKC983066 ITX983065:ITY983066 JDT983065:JDU983066 JNP983065:JNQ983066 JXL983065:JXM983066 KHH983065:KHI983066 KRD983065:KRE983066 LAZ983065:LBA983066 LKV983065:LKW983066 LUR983065:LUS983066 MEN983065:MEO983066 MOJ983065:MOK983066 MYF983065:MYG983066 NIB983065:NIC983066 NRX983065:NRY983066 OBT983065:OBU983066 OLP983065:OLQ983066 OVL983065:OVM983066 PFH983065:PFI983066 PPD983065:PPE983066 PYZ983065:PZA983066 QIV983065:QIW983066 QSR983065:QSS983066 RCN983065:RCO983066 RMJ983065:RMK983066 RWF983065:RWG983066 SGB983065:SGC983066 SPX983065:SPY983066 SZT983065:SZU983066 TJP983065:TJQ983066 TTL983065:TTM983066 UDH983065:UDI983066 UND983065:UNE983066 UWZ983065:UXA983066 VGV983065:VGW983066 VQR983065:VQS983066 WAN983065:WAO983066 WKJ983065:WKK983066 WUF983065:WUG983066 L65560 HS65558 RO65558 ABK65558 ALG65558 AVC65558 BEY65558 BOU65558 BYQ65558 CIM65558 CSI65558 DCE65558 DMA65558 DVW65558 EFS65558 EPO65558 EZK65558 FJG65558 FTC65558 GCY65558 GMU65558 GWQ65558 HGM65558 HQI65558 IAE65558 IKA65558 ITW65558 JDS65558 JNO65558 JXK65558 KHG65558 KRC65558 LAY65558 LKU65558 LUQ65558 MEM65558 MOI65558 MYE65558 NIA65558 NRW65558 OBS65558 OLO65558 OVK65558 PFG65558 PPC65558 PYY65558 QIU65558 QSQ65558 RCM65558 RMI65558 RWE65558 SGA65558 SPW65558 SZS65558 TJO65558 TTK65558 UDG65558 UNC65558 UWY65558 VGU65558 VQQ65558 WAM65558 WKI65558 WUE65558 L131096 HS131094 RO131094 ABK131094 ALG131094 AVC131094 BEY131094 BOU131094 BYQ131094 CIM131094 CSI131094 DCE131094 DMA131094 DVW131094 EFS131094 EPO131094 EZK131094 FJG131094 FTC131094 GCY131094 GMU131094 GWQ131094 HGM131094 HQI131094 IAE131094 IKA131094 ITW131094 JDS131094 JNO131094 JXK131094 KHG131094 KRC131094 LAY131094 LKU131094 LUQ131094 MEM131094 MOI131094 MYE131094 NIA131094 NRW131094 OBS131094 OLO131094 OVK131094 PFG131094 PPC131094 PYY131094 QIU131094 QSQ131094 RCM131094 RMI131094 RWE131094 SGA131094 SPW131094 SZS131094 TJO131094 TTK131094 UDG131094 UNC131094 UWY131094 VGU131094 VQQ131094 WAM131094 WKI131094 WUE131094 L196632 HS196630 RO196630 ABK196630 ALG196630 AVC196630 BEY196630 BOU196630 BYQ196630 CIM196630 CSI196630 DCE196630 DMA196630 DVW196630 EFS196630 EPO196630 EZK196630 FJG196630 FTC196630 GCY196630 GMU196630 GWQ196630 HGM196630 HQI196630 IAE196630 IKA196630 ITW196630 JDS196630 JNO196630 JXK196630 KHG196630 KRC196630 LAY196630 LKU196630 LUQ196630 MEM196630 MOI196630 MYE196630 NIA196630 NRW196630 OBS196630 OLO196630 OVK196630 PFG196630 PPC196630 PYY196630 QIU196630 QSQ196630 RCM196630 RMI196630 RWE196630 SGA196630 SPW196630 SZS196630 TJO196630 TTK196630 UDG196630 UNC196630 UWY196630 VGU196630 VQQ196630 WAM196630 WKI196630 WUE196630 L262168 HS262166 RO262166 ABK262166 ALG262166 AVC262166 BEY262166 BOU262166 BYQ262166 CIM262166 CSI262166 DCE262166 DMA262166 DVW262166 EFS262166 EPO262166 EZK262166 FJG262166 FTC262166 GCY262166 GMU262166 GWQ262166 HGM262166 HQI262166 IAE262166 IKA262166 ITW262166 JDS262166 JNO262166 JXK262166 KHG262166 KRC262166 LAY262166 LKU262166 LUQ262166 MEM262166 MOI262166 MYE262166 NIA262166 NRW262166 OBS262166 OLO262166 OVK262166 PFG262166 PPC262166 PYY262166 QIU262166 QSQ262166 RCM262166 RMI262166 RWE262166 SGA262166 SPW262166 SZS262166 TJO262166 TTK262166 UDG262166 UNC262166 UWY262166 VGU262166 VQQ262166 WAM262166 WKI262166 WUE262166 L327704 HS327702 RO327702 ABK327702 ALG327702 AVC327702 BEY327702 BOU327702 BYQ327702 CIM327702 CSI327702 DCE327702 DMA327702 DVW327702 EFS327702 EPO327702 EZK327702 FJG327702 FTC327702 GCY327702 GMU327702 GWQ327702 HGM327702 HQI327702 IAE327702 IKA327702 ITW327702 JDS327702 JNO327702 JXK327702 KHG327702 KRC327702 LAY327702 LKU327702 LUQ327702 MEM327702 MOI327702 MYE327702 NIA327702 NRW327702 OBS327702 OLO327702 OVK327702 PFG327702 PPC327702 PYY327702 QIU327702 QSQ327702 RCM327702 RMI327702 RWE327702 SGA327702 SPW327702 SZS327702 TJO327702 TTK327702 UDG327702 UNC327702 UWY327702 VGU327702 VQQ327702 WAM327702 WKI327702 WUE327702 L393240 HS393238 RO393238 ABK393238 ALG393238 AVC393238 BEY393238 BOU393238 BYQ393238 CIM393238 CSI393238 DCE393238 DMA393238 DVW393238 EFS393238 EPO393238 EZK393238 FJG393238 FTC393238 GCY393238 GMU393238 GWQ393238 HGM393238 HQI393238 IAE393238 IKA393238 ITW393238 JDS393238 JNO393238 JXK393238 KHG393238 KRC393238 LAY393238 LKU393238 LUQ393238 MEM393238 MOI393238 MYE393238 NIA393238 NRW393238 OBS393238 OLO393238 OVK393238 PFG393238 PPC393238 PYY393238 QIU393238 QSQ393238 RCM393238 RMI393238 RWE393238 SGA393238 SPW393238 SZS393238 TJO393238 TTK393238 UDG393238 UNC393238 UWY393238 VGU393238 VQQ393238 WAM393238 WKI393238 WUE393238 L458776 HS458774 RO458774 ABK458774 ALG458774 AVC458774 BEY458774 BOU458774 BYQ458774 CIM458774 CSI458774 DCE458774 DMA458774 DVW458774 EFS458774 EPO458774 EZK458774 FJG458774 FTC458774 GCY458774 GMU458774 GWQ458774 HGM458774 HQI458774 IAE458774 IKA458774 ITW458774 JDS458774 JNO458774 JXK458774 KHG458774 KRC458774 LAY458774 LKU458774 LUQ458774 MEM458774 MOI458774 MYE458774 NIA458774 NRW458774 OBS458774 OLO458774 OVK458774 PFG458774 PPC458774 PYY458774 QIU458774 QSQ458774 RCM458774 RMI458774 RWE458774 SGA458774 SPW458774 SZS458774 TJO458774 TTK458774 UDG458774 UNC458774 UWY458774 VGU458774 VQQ458774 WAM458774 WKI458774 WUE458774 L524312 HS524310 RO524310 ABK524310 ALG524310 AVC524310 BEY524310 BOU524310 BYQ524310 CIM524310 CSI524310 DCE524310 DMA524310 DVW524310 EFS524310 EPO524310 EZK524310 FJG524310 FTC524310 GCY524310 GMU524310 GWQ524310 HGM524310 HQI524310 IAE524310 IKA524310 ITW524310 JDS524310 JNO524310 JXK524310 KHG524310 KRC524310 LAY524310 LKU524310 LUQ524310 MEM524310 MOI524310 MYE524310 NIA524310 NRW524310 OBS524310 OLO524310 OVK524310 PFG524310 PPC524310 PYY524310 QIU524310 QSQ524310 RCM524310 RMI524310 RWE524310 SGA524310 SPW524310 SZS524310 TJO524310 TTK524310 UDG524310 UNC524310 UWY524310 VGU524310 VQQ524310 WAM524310 WKI524310 WUE524310 L589848 HS589846 RO589846 ABK589846 ALG589846 AVC589846 BEY589846 BOU589846 BYQ589846 CIM589846 CSI589846 DCE589846 DMA589846 DVW589846 EFS589846 EPO589846 EZK589846 FJG589846 FTC589846 GCY589846 GMU589846 GWQ589846 HGM589846 HQI589846 IAE589846 IKA589846 ITW589846 JDS589846 JNO589846 JXK589846 KHG589846 KRC589846 LAY589846 LKU589846 LUQ589846 MEM589846 MOI589846 MYE589846 NIA589846 NRW589846 OBS589846 OLO589846 OVK589846 PFG589846 PPC589846 PYY589846 QIU589846 QSQ589846 RCM589846 RMI589846 RWE589846 SGA589846 SPW589846 SZS589846 TJO589846 TTK589846 UDG589846 UNC589846 UWY589846 VGU589846 VQQ589846 WAM589846 WKI589846 WUE589846 L655384 HS655382 RO655382 ABK655382 ALG655382 AVC655382 BEY655382 BOU655382 BYQ655382 CIM655382 CSI655382 DCE655382 DMA655382 DVW655382 EFS655382 EPO655382 EZK655382 FJG655382 FTC655382 GCY655382 GMU655382 GWQ655382 HGM655382 HQI655382 IAE655382 IKA655382 ITW655382 JDS655382 JNO655382 JXK655382 KHG655382 KRC655382 LAY655382 LKU655382 LUQ655382 MEM655382 MOI655382 MYE655382 NIA655382 NRW655382 OBS655382 OLO655382 OVK655382 PFG655382 PPC655382 PYY655382 QIU655382 QSQ655382 RCM655382 RMI655382 RWE655382 SGA655382 SPW655382 SZS655382 TJO655382 TTK655382 UDG655382 UNC655382 UWY655382 VGU655382 VQQ655382 WAM655382 WKI655382 WUE655382 L720920 HS720918 RO720918 ABK720918 ALG720918 AVC720918 BEY720918 BOU720918 BYQ720918 CIM720918 CSI720918 DCE720918 DMA720918 DVW720918 EFS720918 EPO720918 EZK720918 FJG720918 FTC720918 GCY720918 GMU720918 GWQ720918 HGM720918 HQI720918 IAE720918 IKA720918 ITW720918 JDS720918 JNO720918 JXK720918 KHG720918 KRC720918 LAY720918 LKU720918 LUQ720918 MEM720918 MOI720918 MYE720918 NIA720918 NRW720918 OBS720918 OLO720918 OVK720918 PFG720918 PPC720918 PYY720918 QIU720918 QSQ720918 RCM720918 RMI720918 RWE720918 SGA720918 SPW720918 SZS720918 TJO720918 TTK720918 UDG720918 UNC720918 UWY720918 VGU720918 VQQ720918 WAM720918 WKI720918 WUE720918 L786456 HS786454 RO786454 ABK786454 ALG786454 AVC786454 BEY786454 BOU786454 BYQ786454 CIM786454 CSI786454 DCE786454 DMA786454 DVW786454 EFS786454 EPO786454 EZK786454 FJG786454 FTC786454 GCY786454 GMU786454 GWQ786454 HGM786454 HQI786454 IAE786454 IKA786454 ITW786454 JDS786454 JNO786454 JXK786454 KHG786454 KRC786454 LAY786454 LKU786454 LUQ786454 MEM786454 MOI786454 MYE786454 NIA786454 NRW786454 OBS786454 OLO786454 OVK786454 PFG786454 PPC786454 PYY786454 QIU786454 QSQ786454 RCM786454 RMI786454 RWE786454 SGA786454 SPW786454 SZS786454 TJO786454 TTK786454 UDG786454 UNC786454 UWY786454 VGU786454 VQQ786454 WAM786454 WKI786454 WUE786454 L851992 HS851990 RO851990 ABK851990 ALG851990 AVC851990 BEY851990 BOU851990 BYQ851990 CIM851990 CSI851990 DCE851990 DMA851990 DVW851990 EFS851990 EPO851990 EZK851990 FJG851990 FTC851990 GCY851990 GMU851990 GWQ851990 HGM851990 HQI851990 IAE851990 IKA851990 ITW851990 JDS851990 JNO851990 JXK851990 KHG851990 KRC851990 LAY851990 LKU851990 LUQ851990 MEM851990 MOI851990 MYE851990 NIA851990 NRW851990 OBS851990 OLO851990 OVK851990 PFG851990 PPC851990 PYY851990 QIU851990 QSQ851990 RCM851990 RMI851990 RWE851990 SGA851990 SPW851990 SZS851990 TJO851990 TTK851990 UDG851990 UNC851990 UWY851990 VGU851990 VQQ851990 WAM851990 WKI851990 WUE851990 L917528 HS917526 RO917526 ABK917526 ALG917526 AVC917526 BEY917526 BOU917526 BYQ917526 CIM917526 CSI917526 DCE917526 DMA917526 DVW917526 EFS917526 EPO917526 EZK917526 FJG917526 FTC917526 GCY917526 GMU917526 GWQ917526 HGM917526 HQI917526 IAE917526 IKA917526 ITW917526 JDS917526 JNO917526 JXK917526 KHG917526 KRC917526 LAY917526 LKU917526 LUQ917526 MEM917526 MOI917526 MYE917526 NIA917526 NRW917526 OBS917526 OLO917526 OVK917526 PFG917526 PPC917526 PYY917526 QIU917526 QSQ917526 RCM917526 RMI917526 RWE917526 SGA917526 SPW917526 SZS917526 TJO917526 TTK917526 UDG917526 UNC917526 UWY917526 VGU917526 VQQ917526 WAM917526 WKI917526 WUE917526 L983064 HS983062 RO983062 ABK983062 ALG983062 AVC983062 BEY983062 BOU983062 BYQ983062 CIM983062 CSI983062 DCE983062 DMA983062 DVW983062 EFS983062 EPO983062 EZK983062 FJG983062 FTC983062 GCY983062 GMU983062 GWQ983062 HGM983062 HQI983062 IAE983062 IKA983062 ITW983062 JDS983062 JNO983062 JXK983062 KHG983062 KRC983062 LAY983062 LKU983062 LUQ983062 MEM983062 MOI983062 MYE983062 NIA983062 NRW983062 OBS983062 OLO983062 OVK983062 PFG983062 PPC983062 PYY983062 QIU983062 QSQ983062 RCM983062 RMI983062 RWE983062 SGA983062 SPW983062 SZS983062 TJO983062 TTK983062 UDG983062 UNC983062 UWY983062 VGU983062 VQQ983062 WAM983062 WKI983062 WUE983062 O65560:O65564 HV65558:HV65562 RR65558:RR65562 ABN65558:ABN65562 ALJ65558:ALJ65562 AVF65558:AVF65562 BFB65558:BFB65562 BOX65558:BOX65562 BYT65558:BYT65562 CIP65558:CIP65562 CSL65558:CSL65562 DCH65558:DCH65562 DMD65558:DMD65562 DVZ65558:DVZ65562 EFV65558:EFV65562 EPR65558:EPR65562 EZN65558:EZN65562 FJJ65558:FJJ65562 FTF65558:FTF65562 GDB65558:GDB65562 GMX65558:GMX65562 GWT65558:GWT65562 HGP65558:HGP65562 HQL65558:HQL65562 IAH65558:IAH65562 IKD65558:IKD65562 ITZ65558:ITZ65562 JDV65558:JDV65562 JNR65558:JNR65562 JXN65558:JXN65562 KHJ65558:KHJ65562 KRF65558:KRF65562 LBB65558:LBB65562 LKX65558:LKX65562 LUT65558:LUT65562 MEP65558:MEP65562 MOL65558:MOL65562 MYH65558:MYH65562 NID65558:NID65562 NRZ65558:NRZ65562 OBV65558:OBV65562 OLR65558:OLR65562 OVN65558:OVN65562 PFJ65558:PFJ65562 PPF65558:PPF65562 PZB65558:PZB65562 QIX65558:QIX65562 QST65558:QST65562 RCP65558:RCP65562 RML65558:RML65562 RWH65558:RWH65562 SGD65558:SGD65562 SPZ65558:SPZ65562 SZV65558:SZV65562 TJR65558:TJR65562 TTN65558:TTN65562 UDJ65558:UDJ65562 UNF65558:UNF65562 UXB65558:UXB65562 VGX65558:VGX65562 VQT65558:VQT65562 WAP65558:WAP65562 WKL65558:WKL65562 WUH65558:WUH65562 O131096:O131100 HV131094:HV131098 RR131094:RR131098 ABN131094:ABN131098 ALJ131094:ALJ131098 AVF131094:AVF131098 BFB131094:BFB131098 BOX131094:BOX131098 BYT131094:BYT131098 CIP131094:CIP131098 CSL131094:CSL131098 DCH131094:DCH131098 DMD131094:DMD131098 DVZ131094:DVZ131098 EFV131094:EFV131098 EPR131094:EPR131098 EZN131094:EZN131098 FJJ131094:FJJ131098 FTF131094:FTF131098 GDB131094:GDB131098 GMX131094:GMX131098 GWT131094:GWT131098 HGP131094:HGP131098 HQL131094:HQL131098 IAH131094:IAH131098 IKD131094:IKD131098 ITZ131094:ITZ131098 JDV131094:JDV131098 JNR131094:JNR131098 JXN131094:JXN131098 KHJ131094:KHJ131098 KRF131094:KRF131098 LBB131094:LBB131098 LKX131094:LKX131098 LUT131094:LUT131098 MEP131094:MEP131098 MOL131094:MOL131098 MYH131094:MYH131098 NID131094:NID131098 NRZ131094:NRZ131098 OBV131094:OBV131098 OLR131094:OLR131098 OVN131094:OVN131098 PFJ131094:PFJ131098 PPF131094:PPF131098 PZB131094:PZB131098 QIX131094:QIX131098 QST131094:QST131098 RCP131094:RCP131098 RML131094:RML131098 RWH131094:RWH131098 SGD131094:SGD131098 SPZ131094:SPZ131098 SZV131094:SZV131098 TJR131094:TJR131098 TTN131094:TTN131098 UDJ131094:UDJ131098 UNF131094:UNF131098 UXB131094:UXB131098 VGX131094:VGX131098 VQT131094:VQT131098 WAP131094:WAP131098 WKL131094:WKL131098 WUH131094:WUH131098 O196632:O196636 HV196630:HV196634 RR196630:RR196634 ABN196630:ABN196634 ALJ196630:ALJ196634 AVF196630:AVF196634 BFB196630:BFB196634 BOX196630:BOX196634 BYT196630:BYT196634 CIP196630:CIP196634 CSL196630:CSL196634 DCH196630:DCH196634 DMD196630:DMD196634 DVZ196630:DVZ196634 EFV196630:EFV196634 EPR196630:EPR196634 EZN196630:EZN196634 FJJ196630:FJJ196634 FTF196630:FTF196634 GDB196630:GDB196634 GMX196630:GMX196634 GWT196630:GWT196634 HGP196630:HGP196634 HQL196630:HQL196634 IAH196630:IAH196634 IKD196630:IKD196634 ITZ196630:ITZ196634 JDV196630:JDV196634 JNR196630:JNR196634 JXN196630:JXN196634 KHJ196630:KHJ196634 KRF196630:KRF196634 LBB196630:LBB196634 LKX196630:LKX196634 LUT196630:LUT196634 MEP196630:MEP196634 MOL196630:MOL196634 MYH196630:MYH196634 NID196630:NID196634 NRZ196630:NRZ196634 OBV196630:OBV196634 OLR196630:OLR196634 OVN196630:OVN196634 PFJ196630:PFJ196634 PPF196630:PPF196634 PZB196630:PZB196634 QIX196630:QIX196634 QST196630:QST196634 RCP196630:RCP196634 RML196630:RML196634 RWH196630:RWH196634 SGD196630:SGD196634 SPZ196630:SPZ196634 SZV196630:SZV196634 TJR196630:TJR196634 TTN196630:TTN196634 UDJ196630:UDJ196634 UNF196630:UNF196634 UXB196630:UXB196634 VGX196630:VGX196634 VQT196630:VQT196634 WAP196630:WAP196634 WKL196630:WKL196634 WUH196630:WUH196634 O262168:O262172 HV262166:HV262170 RR262166:RR262170 ABN262166:ABN262170 ALJ262166:ALJ262170 AVF262166:AVF262170 BFB262166:BFB262170 BOX262166:BOX262170 BYT262166:BYT262170 CIP262166:CIP262170 CSL262166:CSL262170 DCH262166:DCH262170 DMD262166:DMD262170 DVZ262166:DVZ262170 EFV262166:EFV262170 EPR262166:EPR262170 EZN262166:EZN262170 FJJ262166:FJJ262170 FTF262166:FTF262170 GDB262166:GDB262170 GMX262166:GMX262170 GWT262166:GWT262170 HGP262166:HGP262170 HQL262166:HQL262170 IAH262166:IAH262170 IKD262166:IKD262170 ITZ262166:ITZ262170 JDV262166:JDV262170 JNR262166:JNR262170 JXN262166:JXN262170 KHJ262166:KHJ262170 KRF262166:KRF262170 LBB262166:LBB262170 LKX262166:LKX262170 LUT262166:LUT262170 MEP262166:MEP262170 MOL262166:MOL262170 MYH262166:MYH262170 NID262166:NID262170 NRZ262166:NRZ262170 OBV262166:OBV262170 OLR262166:OLR262170 OVN262166:OVN262170 PFJ262166:PFJ262170 PPF262166:PPF262170 PZB262166:PZB262170 QIX262166:QIX262170 QST262166:QST262170 RCP262166:RCP262170 RML262166:RML262170 RWH262166:RWH262170 SGD262166:SGD262170 SPZ262166:SPZ262170 SZV262166:SZV262170 TJR262166:TJR262170 TTN262166:TTN262170 UDJ262166:UDJ262170 UNF262166:UNF262170 UXB262166:UXB262170 VGX262166:VGX262170 VQT262166:VQT262170 WAP262166:WAP262170 WKL262166:WKL262170 WUH262166:WUH262170 O327704:O327708 HV327702:HV327706 RR327702:RR327706 ABN327702:ABN327706 ALJ327702:ALJ327706 AVF327702:AVF327706 BFB327702:BFB327706 BOX327702:BOX327706 BYT327702:BYT327706 CIP327702:CIP327706 CSL327702:CSL327706 DCH327702:DCH327706 DMD327702:DMD327706 DVZ327702:DVZ327706 EFV327702:EFV327706 EPR327702:EPR327706 EZN327702:EZN327706 FJJ327702:FJJ327706 FTF327702:FTF327706 GDB327702:GDB327706 GMX327702:GMX327706 GWT327702:GWT327706 HGP327702:HGP327706 HQL327702:HQL327706 IAH327702:IAH327706 IKD327702:IKD327706 ITZ327702:ITZ327706 JDV327702:JDV327706 JNR327702:JNR327706 JXN327702:JXN327706 KHJ327702:KHJ327706 KRF327702:KRF327706 LBB327702:LBB327706 LKX327702:LKX327706 LUT327702:LUT327706 MEP327702:MEP327706 MOL327702:MOL327706 MYH327702:MYH327706 NID327702:NID327706 NRZ327702:NRZ327706 OBV327702:OBV327706 OLR327702:OLR327706 OVN327702:OVN327706 PFJ327702:PFJ327706 PPF327702:PPF327706 PZB327702:PZB327706 QIX327702:QIX327706 QST327702:QST327706 RCP327702:RCP327706 RML327702:RML327706 RWH327702:RWH327706 SGD327702:SGD327706 SPZ327702:SPZ327706 SZV327702:SZV327706 TJR327702:TJR327706 TTN327702:TTN327706 UDJ327702:UDJ327706 UNF327702:UNF327706 UXB327702:UXB327706 VGX327702:VGX327706 VQT327702:VQT327706 WAP327702:WAP327706 WKL327702:WKL327706 WUH327702:WUH327706 O393240:O393244 HV393238:HV393242 RR393238:RR393242 ABN393238:ABN393242 ALJ393238:ALJ393242 AVF393238:AVF393242 BFB393238:BFB393242 BOX393238:BOX393242 BYT393238:BYT393242 CIP393238:CIP393242 CSL393238:CSL393242 DCH393238:DCH393242 DMD393238:DMD393242 DVZ393238:DVZ393242 EFV393238:EFV393242 EPR393238:EPR393242 EZN393238:EZN393242 FJJ393238:FJJ393242 FTF393238:FTF393242 GDB393238:GDB393242 GMX393238:GMX393242 GWT393238:GWT393242 HGP393238:HGP393242 HQL393238:HQL393242 IAH393238:IAH393242 IKD393238:IKD393242 ITZ393238:ITZ393242 JDV393238:JDV393242 JNR393238:JNR393242 JXN393238:JXN393242 KHJ393238:KHJ393242 KRF393238:KRF393242 LBB393238:LBB393242 LKX393238:LKX393242 LUT393238:LUT393242 MEP393238:MEP393242 MOL393238:MOL393242 MYH393238:MYH393242 NID393238:NID393242 NRZ393238:NRZ393242 OBV393238:OBV393242 OLR393238:OLR393242 OVN393238:OVN393242 PFJ393238:PFJ393242 PPF393238:PPF393242 PZB393238:PZB393242 QIX393238:QIX393242 QST393238:QST393242 RCP393238:RCP393242 RML393238:RML393242 RWH393238:RWH393242 SGD393238:SGD393242 SPZ393238:SPZ393242 SZV393238:SZV393242 TJR393238:TJR393242 TTN393238:TTN393242 UDJ393238:UDJ393242 UNF393238:UNF393242 UXB393238:UXB393242 VGX393238:VGX393242 VQT393238:VQT393242 WAP393238:WAP393242 WKL393238:WKL393242 WUH393238:WUH393242 O458776:O458780 HV458774:HV458778 RR458774:RR458778 ABN458774:ABN458778 ALJ458774:ALJ458778 AVF458774:AVF458778 BFB458774:BFB458778 BOX458774:BOX458778 BYT458774:BYT458778 CIP458774:CIP458778 CSL458774:CSL458778 DCH458774:DCH458778 DMD458774:DMD458778 DVZ458774:DVZ458778 EFV458774:EFV458778 EPR458774:EPR458778 EZN458774:EZN458778 FJJ458774:FJJ458778 FTF458774:FTF458778 GDB458774:GDB458778 GMX458774:GMX458778 GWT458774:GWT458778 HGP458774:HGP458778 HQL458774:HQL458778 IAH458774:IAH458778 IKD458774:IKD458778 ITZ458774:ITZ458778 JDV458774:JDV458778 JNR458774:JNR458778 JXN458774:JXN458778 KHJ458774:KHJ458778 KRF458774:KRF458778 LBB458774:LBB458778 LKX458774:LKX458778 LUT458774:LUT458778 MEP458774:MEP458778 MOL458774:MOL458778 MYH458774:MYH458778 NID458774:NID458778 NRZ458774:NRZ458778 OBV458774:OBV458778 OLR458774:OLR458778 OVN458774:OVN458778 PFJ458774:PFJ458778 PPF458774:PPF458778 PZB458774:PZB458778 QIX458774:QIX458778 QST458774:QST458778 RCP458774:RCP458778 RML458774:RML458778 RWH458774:RWH458778 SGD458774:SGD458778 SPZ458774:SPZ458778 SZV458774:SZV458778 TJR458774:TJR458778 TTN458774:TTN458778 UDJ458774:UDJ458778 UNF458774:UNF458778 UXB458774:UXB458778 VGX458774:VGX458778 VQT458774:VQT458778 WAP458774:WAP458778 WKL458774:WKL458778 WUH458774:WUH458778 O524312:O524316 HV524310:HV524314 RR524310:RR524314 ABN524310:ABN524314 ALJ524310:ALJ524314 AVF524310:AVF524314 BFB524310:BFB524314 BOX524310:BOX524314 BYT524310:BYT524314 CIP524310:CIP524314 CSL524310:CSL524314 DCH524310:DCH524314 DMD524310:DMD524314 DVZ524310:DVZ524314 EFV524310:EFV524314 EPR524310:EPR524314 EZN524310:EZN524314 FJJ524310:FJJ524314 FTF524310:FTF524314 GDB524310:GDB524314 GMX524310:GMX524314 GWT524310:GWT524314 HGP524310:HGP524314 HQL524310:HQL524314 IAH524310:IAH524314 IKD524310:IKD524314 ITZ524310:ITZ524314 JDV524310:JDV524314 JNR524310:JNR524314 JXN524310:JXN524314 KHJ524310:KHJ524314 KRF524310:KRF524314 LBB524310:LBB524314 LKX524310:LKX524314 LUT524310:LUT524314 MEP524310:MEP524314 MOL524310:MOL524314 MYH524310:MYH524314 NID524310:NID524314 NRZ524310:NRZ524314 OBV524310:OBV524314 OLR524310:OLR524314 OVN524310:OVN524314 PFJ524310:PFJ524314 PPF524310:PPF524314 PZB524310:PZB524314 QIX524310:QIX524314 QST524310:QST524314 RCP524310:RCP524314 RML524310:RML524314 RWH524310:RWH524314 SGD524310:SGD524314 SPZ524310:SPZ524314 SZV524310:SZV524314 TJR524310:TJR524314 TTN524310:TTN524314 UDJ524310:UDJ524314 UNF524310:UNF524314 UXB524310:UXB524314 VGX524310:VGX524314 VQT524310:VQT524314 WAP524310:WAP524314 WKL524310:WKL524314 WUH524310:WUH524314 O589848:O589852 HV589846:HV589850 RR589846:RR589850 ABN589846:ABN589850 ALJ589846:ALJ589850 AVF589846:AVF589850 BFB589846:BFB589850 BOX589846:BOX589850 BYT589846:BYT589850 CIP589846:CIP589850 CSL589846:CSL589850 DCH589846:DCH589850 DMD589846:DMD589850 DVZ589846:DVZ589850 EFV589846:EFV589850 EPR589846:EPR589850 EZN589846:EZN589850 FJJ589846:FJJ589850 FTF589846:FTF589850 GDB589846:GDB589850 GMX589846:GMX589850 GWT589846:GWT589850 HGP589846:HGP589850 HQL589846:HQL589850 IAH589846:IAH589850 IKD589846:IKD589850 ITZ589846:ITZ589850 JDV589846:JDV589850 JNR589846:JNR589850 JXN589846:JXN589850 KHJ589846:KHJ589850 KRF589846:KRF589850 LBB589846:LBB589850 LKX589846:LKX589850 LUT589846:LUT589850 MEP589846:MEP589850 MOL589846:MOL589850 MYH589846:MYH589850 NID589846:NID589850 NRZ589846:NRZ589850 OBV589846:OBV589850 OLR589846:OLR589850 OVN589846:OVN589850 PFJ589846:PFJ589850 PPF589846:PPF589850 PZB589846:PZB589850 QIX589846:QIX589850 QST589846:QST589850 RCP589846:RCP589850 RML589846:RML589850 RWH589846:RWH589850 SGD589846:SGD589850 SPZ589846:SPZ589850 SZV589846:SZV589850 TJR589846:TJR589850 TTN589846:TTN589850 UDJ589846:UDJ589850 UNF589846:UNF589850 UXB589846:UXB589850 VGX589846:VGX589850 VQT589846:VQT589850 WAP589846:WAP589850 WKL589846:WKL589850 WUH589846:WUH589850 O655384:O655388 HV655382:HV655386 RR655382:RR655386 ABN655382:ABN655386 ALJ655382:ALJ655386 AVF655382:AVF655386 BFB655382:BFB655386 BOX655382:BOX655386 BYT655382:BYT655386 CIP655382:CIP655386 CSL655382:CSL655386 DCH655382:DCH655386 DMD655382:DMD655386 DVZ655382:DVZ655386 EFV655382:EFV655386 EPR655382:EPR655386 EZN655382:EZN655386 FJJ655382:FJJ655386 FTF655382:FTF655386 GDB655382:GDB655386 GMX655382:GMX655386 GWT655382:GWT655386 HGP655382:HGP655386 HQL655382:HQL655386 IAH655382:IAH655386 IKD655382:IKD655386 ITZ655382:ITZ655386 JDV655382:JDV655386 JNR655382:JNR655386 JXN655382:JXN655386 KHJ655382:KHJ655386 KRF655382:KRF655386 LBB655382:LBB655386 LKX655382:LKX655386 LUT655382:LUT655386 MEP655382:MEP655386 MOL655382:MOL655386 MYH655382:MYH655386 NID655382:NID655386 NRZ655382:NRZ655386 OBV655382:OBV655386 OLR655382:OLR655386 OVN655382:OVN655386 PFJ655382:PFJ655386 PPF655382:PPF655386 PZB655382:PZB655386 QIX655382:QIX655386 QST655382:QST655386 RCP655382:RCP655386 RML655382:RML655386 RWH655382:RWH655386 SGD655382:SGD655386 SPZ655382:SPZ655386 SZV655382:SZV655386 TJR655382:TJR655386 TTN655382:TTN655386 UDJ655382:UDJ655386 UNF655382:UNF655386 UXB655382:UXB655386 VGX655382:VGX655386 VQT655382:VQT655386 WAP655382:WAP655386 WKL655382:WKL655386 WUH655382:WUH655386 O720920:O720924 HV720918:HV720922 RR720918:RR720922 ABN720918:ABN720922 ALJ720918:ALJ720922 AVF720918:AVF720922 BFB720918:BFB720922 BOX720918:BOX720922 BYT720918:BYT720922 CIP720918:CIP720922 CSL720918:CSL720922 DCH720918:DCH720922 DMD720918:DMD720922 DVZ720918:DVZ720922 EFV720918:EFV720922 EPR720918:EPR720922 EZN720918:EZN720922 FJJ720918:FJJ720922 FTF720918:FTF720922 GDB720918:GDB720922 GMX720918:GMX720922 GWT720918:GWT720922 HGP720918:HGP720922 HQL720918:HQL720922 IAH720918:IAH720922 IKD720918:IKD720922 ITZ720918:ITZ720922 JDV720918:JDV720922 JNR720918:JNR720922 JXN720918:JXN720922 KHJ720918:KHJ720922 KRF720918:KRF720922 LBB720918:LBB720922 LKX720918:LKX720922 LUT720918:LUT720922 MEP720918:MEP720922 MOL720918:MOL720922 MYH720918:MYH720922 NID720918:NID720922 NRZ720918:NRZ720922 OBV720918:OBV720922 OLR720918:OLR720922 OVN720918:OVN720922 PFJ720918:PFJ720922 PPF720918:PPF720922 PZB720918:PZB720922 QIX720918:QIX720922 QST720918:QST720922 RCP720918:RCP720922 RML720918:RML720922 RWH720918:RWH720922 SGD720918:SGD720922 SPZ720918:SPZ720922 SZV720918:SZV720922 TJR720918:TJR720922 TTN720918:TTN720922 UDJ720918:UDJ720922 UNF720918:UNF720922 UXB720918:UXB720922 VGX720918:VGX720922 VQT720918:VQT720922 WAP720918:WAP720922 WKL720918:WKL720922 WUH720918:WUH720922 O786456:O786460 HV786454:HV786458 RR786454:RR786458 ABN786454:ABN786458 ALJ786454:ALJ786458 AVF786454:AVF786458 BFB786454:BFB786458 BOX786454:BOX786458 BYT786454:BYT786458 CIP786454:CIP786458 CSL786454:CSL786458 DCH786454:DCH786458 DMD786454:DMD786458 DVZ786454:DVZ786458 EFV786454:EFV786458 EPR786454:EPR786458 EZN786454:EZN786458 FJJ786454:FJJ786458 FTF786454:FTF786458 GDB786454:GDB786458 GMX786454:GMX786458 GWT786454:GWT786458 HGP786454:HGP786458 HQL786454:HQL786458 IAH786454:IAH786458 IKD786454:IKD786458 ITZ786454:ITZ786458 JDV786454:JDV786458 JNR786454:JNR786458 JXN786454:JXN786458 KHJ786454:KHJ786458 KRF786454:KRF786458 LBB786454:LBB786458 LKX786454:LKX786458 LUT786454:LUT786458 MEP786454:MEP786458 MOL786454:MOL786458 MYH786454:MYH786458 NID786454:NID786458 NRZ786454:NRZ786458 OBV786454:OBV786458 OLR786454:OLR786458 OVN786454:OVN786458 PFJ786454:PFJ786458 PPF786454:PPF786458 PZB786454:PZB786458 QIX786454:QIX786458 QST786454:QST786458 RCP786454:RCP786458 RML786454:RML786458 RWH786454:RWH786458 SGD786454:SGD786458 SPZ786454:SPZ786458 SZV786454:SZV786458 TJR786454:TJR786458 TTN786454:TTN786458 UDJ786454:UDJ786458 UNF786454:UNF786458 UXB786454:UXB786458 VGX786454:VGX786458 VQT786454:VQT786458 WAP786454:WAP786458 WKL786454:WKL786458 WUH786454:WUH786458 O851992:O851996 HV851990:HV851994 RR851990:RR851994 ABN851990:ABN851994 ALJ851990:ALJ851994 AVF851990:AVF851994 BFB851990:BFB851994 BOX851990:BOX851994 BYT851990:BYT851994 CIP851990:CIP851994 CSL851990:CSL851994 DCH851990:DCH851994 DMD851990:DMD851994 DVZ851990:DVZ851994 EFV851990:EFV851994 EPR851990:EPR851994 EZN851990:EZN851994 FJJ851990:FJJ851994 FTF851990:FTF851994 GDB851990:GDB851994 GMX851990:GMX851994 GWT851990:GWT851994 HGP851990:HGP851994 HQL851990:HQL851994 IAH851990:IAH851994 IKD851990:IKD851994 ITZ851990:ITZ851994 JDV851990:JDV851994 JNR851990:JNR851994 JXN851990:JXN851994 KHJ851990:KHJ851994 KRF851990:KRF851994 LBB851990:LBB851994 LKX851990:LKX851994 LUT851990:LUT851994 MEP851990:MEP851994 MOL851990:MOL851994 MYH851990:MYH851994 NID851990:NID851994 NRZ851990:NRZ851994 OBV851990:OBV851994 OLR851990:OLR851994 OVN851990:OVN851994 PFJ851990:PFJ851994 PPF851990:PPF851994 PZB851990:PZB851994 QIX851990:QIX851994 QST851990:QST851994 RCP851990:RCP851994 RML851990:RML851994 RWH851990:RWH851994 SGD851990:SGD851994 SPZ851990:SPZ851994 SZV851990:SZV851994 TJR851990:TJR851994 TTN851990:TTN851994 UDJ851990:UDJ851994 UNF851990:UNF851994 UXB851990:UXB851994 VGX851990:VGX851994 VQT851990:VQT851994 WAP851990:WAP851994 WKL851990:WKL851994 WUH851990:WUH851994 O917528:O917532 HV917526:HV917530 RR917526:RR917530 ABN917526:ABN917530 ALJ917526:ALJ917530 AVF917526:AVF917530 BFB917526:BFB917530 BOX917526:BOX917530 BYT917526:BYT917530 CIP917526:CIP917530 CSL917526:CSL917530 DCH917526:DCH917530 DMD917526:DMD917530 DVZ917526:DVZ917530 EFV917526:EFV917530 EPR917526:EPR917530 EZN917526:EZN917530 FJJ917526:FJJ917530 FTF917526:FTF917530 GDB917526:GDB917530 GMX917526:GMX917530 GWT917526:GWT917530 HGP917526:HGP917530 HQL917526:HQL917530 IAH917526:IAH917530 IKD917526:IKD917530 ITZ917526:ITZ917530 JDV917526:JDV917530 JNR917526:JNR917530 JXN917526:JXN917530 KHJ917526:KHJ917530 KRF917526:KRF917530 LBB917526:LBB917530 LKX917526:LKX917530 LUT917526:LUT917530 MEP917526:MEP917530 MOL917526:MOL917530 MYH917526:MYH917530 NID917526:NID917530 NRZ917526:NRZ917530 OBV917526:OBV917530 OLR917526:OLR917530 OVN917526:OVN917530 PFJ917526:PFJ917530 PPF917526:PPF917530 PZB917526:PZB917530 QIX917526:QIX917530 QST917526:QST917530 RCP917526:RCP917530 RML917526:RML917530 RWH917526:RWH917530 SGD917526:SGD917530 SPZ917526:SPZ917530 SZV917526:SZV917530 TJR917526:TJR917530 TTN917526:TTN917530 UDJ917526:UDJ917530 UNF917526:UNF917530 UXB917526:UXB917530 VGX917526:VGX917530 VQT917526:VQT917530 WAP917526:WAP917530 WKL917526:WKL917530 WUH917526:WUH917530 O983064:O983068 HV983062:HV983066 RR983062:RR983066 ABN983062:ABN983066 ALJ983062:ALJ983066 AVF983062:AVF983066 BFB983062:BFB983066 BOX983062:BOX983066 BYT983062:BYT983066 CIP983062:CIP983066 CSL983062:CSL983066 DCH983062:DCH983066 DMD983062:DMD983066 DVZ983062:DVZ983066 EFV983062:EFV983066 EPR983062:EPR983066 EZN983062:EZN983066 FJJ983062:FJJ983066 FTF983062:FTF983066 GDB983062:GDB983066 GMX983062:GMX983066 GWT983062:GWT983066 HGP983062:HGP983066 HQL983062:HQL983066 IAH983062:IAH983066 IKD983062:IKD983066 ITZ983062:ITZ983066 JDV983062:JDV983066 JNR983062:JNR983066 JXN983062:JXN983066 KHJ983062:KHJ983066 KRF983062:KRF983066 LBB983062:LBB983066 LKX983062:LKX983066 LUT983062:LUT983066 MEP983062:MEP983066 MOL983062:MOL983066 MYH983062:MYH983066 NID983062:NID983066 NRZ983062:NRZ983066 OBV983062:OBV983066 OLR983062:OLR983066 OVN983062:OVN983066 PFJ983062:PFJ983066 PPF983062:PPF983066 PZB983062:PZB983066 QIX983062:QIX983066 QST983062:QST983066 RCP983062:RCP983066 RML983062:RML983066 RWH983062:RWH983066 SGD983062:SGD983066 SPZ983062:SPZ983066 SZV983062:SZV983066 TJR983062:TJR983066 TTN983062:TTN983066 UDJ983062:UDJ983066 UNF983062:UNF983066 UXB983062:UXB983066 VGX983062:VGX983066 VQT983062:VQT983066 WAP983062:WAP983066 WKL983062:WKL983066 WUH983062:WUH983066 P65563:AA65564 HW65561:IK65562 RS65561:SG65562 ABO65561:ACC65562 ALK65561:ALY65562 AVG65561:AVU65562 BFC65561:BFQ65562 BOY65561:BPM65562 BYU65561:BZI65562 CIQ65561:CJE65562 CSM65561:CTA65562 DCI65561:DCW65562 DME65561:DMS65562 DWA65561:DWO65562 EFW65561:EGK65562 EPS65561:EQG65562 EZO65561:FAC65562 FJK65561:FJY65562 FTG65561:FTU65562 GDC65561:GDQ65562 GMY65561:GNM65562 GWU65561:GXI65562 HGQ65561:HHE65562 HQM65561:HRA65562 IAI65561:IAW65562 IKE65561:IKS65562 IUA65561:IUO65562 JDW65561:JEK65562 JNS65561:JOG65562 JXO65561:JYC65562 KHK65561:KHY65562 KRG65561:KRU65562 LBC65561:LBQ65562 LKY65561:LLM65562 LUU65561:LVI65562 MEQ65561:MFE65562 MOM65561:MPA65562 MYI65561:MYW65562 NIE65561:NIS65562 NSA65561:NSO65562 OBW65561:OCK65562 OLS65561:OMG65562 OVO65561:OWC65562 PFK65561:PFY65562 PPG65561:PPU65562 PZC65561:PZQ65562 QIY65561:QJM65562 QSU65561:QTI65562 RCQ65561:RDE65562 RMM65561:RNA65562 RWI65561:RWW65562 SGE65561:SGS65562 SQA65561:SQO65562 SZW65561:TAK65562 TJS65561:TKG65562 TTO65561:TUC65562 UDK65561:UDY65562 UNG65561:UNU65562 UXC65561:UXQ65562 VGY65561:VHM65562 VQU65561:VRI65562 WAQ65561:WBE65562 WKM65561:WLA65562 WUI65561:WUW65562 P131099:AA131100 HW131097:IK131098 RS131097:SG131098 ABO131097:ACC131098 ALK131097:ALY131098 AVG131097:AVU131098 BFC131097:BFQ131098 BOY131097:BPM131098 BYU131097:BZI131098 CIQ131097:CJE131098 CSM131097:CTA131098 DCI131097:DCW131098 DME131097:DMS131098 DWA131097:DWO131098 EFW131097:EGK131098 EPS131097:EQG131098 EZO131097:FAC131098 FJK131097:FJY131098 FTG131097:FTU131098 GDC131097:GDQ131098 GMY131097:GNM131098 GWU131097:GXI131098 HGQ131097:HHE131098 HQM131097:HRA131098 IAI131097:IAW131098 IKE131097:IKS131098 IUA131097:IUO131098 JDW131097:JEK131098 JNS131097:JOG131098 JXO131097:JYC131098 KHK131097:KHY131098 KRG131097:KRU131098 LBC131097:LBQ131098 LKY131097:LLM131098 LUU131097:LVI131098 MEQ131097:MFE131098 MOM131097:MPA131098 MYI131097:MYW131098 NIE131097:NIS131098 NSA131097:NSO131098 OBW131097:OCK131098 OLS131097:OMG131098 OVO131097:OWC131098 PFK131097:PFY131098 PPG131097:PPU131098 PZC131097:PZQ131098 QIY131097:QJM131098 QSU131097:QTI131098 RCQ131097:RDE131098 RMM131097:RNA131098 RWI131097:RWW131098 SGE131097:SGS131098 SQA131097:SQO131098 SZW131097:TAK131098 TJS131097:TKG131098 TTO131097:TUC131098 UDK131097:UDY131098 UNG131097:UNU131098 UXC131097:UXQ131098 VGY131097:VHM131098 VQU131097:VRI131098 WAQ131097:WBE131098 WKM131097:WLA131098 WUI131097:WUW131098 P196635:AA196636 HW196633:IK196634 RS196633:SG196634 ABO196633:ACC196634 ALK196633:ALY196634 AVG196633:AVU196634 BFC196633:BFQ196634 BOY196633:BPM196634 BYU196633:BZI196634 CIQ196633:CJE196634 CSM196633:CTA196634 DCI196633:DCW196634 DME196633:DMS196634 DWA196633:DWO196634 EFW196633:EGK196634 EPS196633:EQG196634 EZO196633:FAC196634 FJK196633:FJY196634 FTG196633:FTU196634 GDC196633:GDQ196634 GMY196633:GNM196634 GWU196633:GXI196634 HGQ196633:HHE196634 HQM196633:HRA196634 IAI196633:IAW196634 IKE196633:IKS196634 IUA196633:IUO196634 JDW196633:JEK196634 JNS196633:JOG196634 JXO196633:JYC196634 KHK196633:KHY196634 KRG196633:KRU196634 LBC196633:LBQ196634 LKY196633:LLM196634 LUU196633:LVI196634 MEQ196633:MFE196634 MOM196633:MPA196634 MYI196633:MYW196634 NIE196633:NIS196634 NSA196633:NSO196634 OBW196633:OCK196634 OLS196633:OMG196634 OVO196633:OWC196634 PFK196633:PFY196634 PPG196633:PPU196634 PZC196633:PZQ196634 QIY196633:QJM196634 QSU196633:QTI196634 RCQ196633:RDE196634 RMM196633:RNA196634 RWI196633:RWW196634 SGE196633:SGS196634 SQA196633:SQO196634 SZW196633:TAK196634 TJS196633:TKG196634 TTO196633:TUC196634 UDK196633:UDY196634 UNG196633:UNU196634 UXC196633:UXQ196634 VGY196633:VHM196634 VQU196633:VRI196634 WAQ196633:WBE196634 WKM196633:WLA196634 WUI196633:WUW196634 P262171:AA262172 HW262169:IK262170 RS262169:SG262170 ABO262169:ACC262170 ALK262169:ALY262170 AVG262169:AVU262170 BFC262169:BFQ262170 BOY262169:BPM262170 BYU262169:BZI262170 CIQ262169:CJE262170 CSM262169:CTA262170 DCI262169:DCW262170 DME262169:DMS262170 DWA262169:DWO262170 EFW262169:EGK262170 EPS262169:EQG262170 EZO262169:FAC262170 FJK262169:FJY262170 FTG262169:FTU262170 GDC262169:GDQ262170 GMY262169:GNM262170 GWU262169:GXI262170 HGQ262169:HHE262170 HQM262169:HRA262170 IAI262169:IAW262170 IKE262169:IKS262170 IUA262169:IUO262170 JDW262169:JEK262170 JNS262169:JOG262170 JXO262169:JYC262170 KHK262169:KHY262170 KRG262169:KRU262170 LBC262169:LBQ262170 LKY262169:LLM262170 LUU262169:LVI262170 MEQ262169:MFE262170 MOM262169:MPA262170 MYI262169:MYW262170 NIE262169:NIS262170 NSA262169:NSO262170 OBW262169:OCK262170 OLS262169:OMG262170 OVO262169:OWC262170 PFK262169:PFY262170 PPG262169:PPU262170 PZC262169:PZQ262170 QIY262169:QJM262170 QSU262169:QTI262170 RCQ262169:RDE262170 RMM262169:RNA262170 RWI262169:RWW262170 SGE262169:SGS262170 SQA262169:SQO262170 SZW262169:TAK262170 TJS262169:TKG262170 TTO262169:TUC262170 UDK262169:UDY262170 UNG262169:UNU262170 UXC262169:UXQ262170 VGY262169:VHM262170 VQU262169:VRI262170 WAQ262169:WBE262170 WKM262169:WLA262170 WUI262169:WUW262170 P327707:AA327708 HW327705:IK327706 RS327705:SG327706 ABO327705:ACC327706 ALK327705:ALY327706 AVG327705:AVU327706 BFC327705:BFQ327706 BOY327705:BPM327706 BYU327705:BZI327706 CIQ327705:CJE327706 CSM327705:CTA327706 DCI327705:DCW327706 DME327705:DMS327706 DWA327705:DWO327706 EFW327705:EGK327706 EPS327705:EQG327706 EZO327705:FAC327706 FJK327705:FJY327706 FTG327705:FTU327706 GDC327705:GDQ327706 GMY327705:GNM327706 GWU327705:GXI327706 HGQ327705:HHE327706 HQM327705:HRA327706 IAI327705:IAW327706 IKE327705:IKS327706 IUA327705:IUO327706 JDW327705:JEK327706 JNS327705:JOG327706 JXO327705:JYC327706 KHK327705:KHY327706 KRG327705:KRU327706 LBC327705:LBQ327706 LKY327705:LLM327706 LUU327705:LVI327706 MEQ327705:MFE327706 MOM327705:MPA327706 MYI327705:MYW327706 NIE327705:NIS327706 NSA327705:NSO327706 OBW327705:OCK327706 OLS327705:OMG327706 OVO327705:OWC327706 PFK327705:PFY327706 PPG327705:PPU327706 PZC327705:PZQ327706 QIY327705:QJM327706 QSU327705:QTI327706 RCQ327705:RDE327706 RMM327705:RNA327706 RWI327705:RWW327706 SGE327705:SGS327706 SQA327705:SQO327706 SZW327705:TAK327706 TJS327705:TKG327706 TTO327705:TUC327706 UDK327705:UDY327706 UNG327705:UNU327706 UXC327705:UXQ327706 VGY327705:VHM327706 VQU327705:VRI327706 WAQ327705:WBE327706 WKM327705:WLA327706 WUI327705:WUW327706 P393243:AA393244 HW393241:IK393242 RS393241:SG393242 ABO393241:ACC393242 ALK393241:ALY393242 AVG393241:AVU393242 BFC393241:BFQ393242 BOY393241:BPM393242 BYU393241:BZI393242 CIQ393241:CJE393242 CSM393241:CTA393242 DCI393241:DCW393242 DME393241:DMS393242 DWA393241:DWO393242 EFW393241:EGK393242 EPS393241:EQG393242 EZO393241:FAC393242 FJK393241:FJY393242 FTG393241:FTU393242 GDC393241:GDQ393242 GMY393241:GNM393242 GWU393241:GXI393242 HGQ393241:HHE393242 HQM393241:HRA393242 IAI393241:IAW393242 IKE393241:IKS393242 IUA393241:IUO393242 JDW393241:JEK393242 JNS393241:JOG393242 JXO393241:JYC393242 KHK393241:KHY393242 KRG393241:KRU393242 LBC393241:LBQ393242 LKY393241:LLM393242 LUU393241:LVI393242 MEQ393241:MFE393242 MOM393241:MPA393242 MYI393241:MYW393242 NIE393241:NIS393242 NSA393241:NSO393242 OBW393241:OCK393242 OLS393241:OMG393242 OVO393241:OWC393242 PFK393241:PFY393242 PPG393241:PPU393242 PZC393241:PZQ393242 QIY393241:QJM393242 QSU393241:QTI393242 RCQ393241:RDE393242 RMM393241:RNA393242 RWI393241:RWW393242 SGE393241:SGS393242 SQA393241:SQO393242 SZW393241:TAK393242 TJS393241:TKG393242 TTO393241:TUC393242 UDK393241:UDY393242 UNG393241:UNU393242 UXC393241:UXQ393242 VGY393241:VHM393242 VQU393241:VRI393242 WAQ393241:WBE393242 WKM393241:WLA393242 WUI393241:WUW393242 P458779:AA458780 HW458777:IK458778 RS458777:SG458778 ABO458777:ACC458778 ALK458777:ALY458778 AVG458777:AVU458778 BFC458777:BFQ458778 BOY458777:BPM458778 BYU458777:BZI458778 CIQ458777:CJE458778 CSM458777:CTA458778 DCI458777:DCW458778 DME458777:DMS458778 DWA458777:DWO458778 EFW458777:EGK458778 EPS458777:EQG458778 EZO458777:FAC458778 FJK458777:FJY458778 FTG458777:FTU458778 GDC458777:GDQ458778 GMY458777:GNM458778 GWU458777:GXI458778 HGQ458777:HHE458778 HQM458777:HRA458778 IAI458777:IAW458778 IKE458777:IKS458778 IUA458777:IUO458778 JDW458777:JEK458778 JNS458777:JOG458778 JXO458777:JYC458778 KHK458777:KHY458778 KRG458777:KRU458778 LBC458777:LBQ458778 LKY458777:LLM458778 LUU458777:LVI458778 MEQ458777:MFE458778 MOM458777:MPA458778 MYI458777:MYW458778 NIE458777:NIS458778 NSA458777:NSO458778 OBW458777:OCK458778 OLS458777:OMG458778 OVO458777:OWC458778 PFK458777:PFY458778 PPG458777:PPU458778 PZC458777:PZQ458778 QIY458777:QJM458778 QSU458777:QTI458778 RCQ458777:RDE458778 RMM458777:RNA458778 RWI458777:RWW458778 SGE458777:SGS458778 SQA458777:SQO458778 SZW458777:TAK458778 TJS458777:TKG458778 TTO458777:TUC458778 UDK458777:UDY458778 UNG458777:UNU458778 UXC458777:UXQ458778 VGY458777:VHM458778 VQU458777:VRI458778 WAQ458777:WBE458778 WKM458777:WLA458778 WUI458777:WUW458778 P524315:AA524316 HW524313:IK524314 RS524313:SG524314 ABO524313:ACC524314 ALK524313:ALY524314 AVG524313:AVU524314 BFC524313:BFQ524314 BOY524313:BPM524314 BYU524313:BZI524314 CIQ524313:CJE524314 CSM524313:CTA524314 DCI524313:DCW524314 DME524313:DMS524314 DWA524313:DWO524314 EFW524313:EGK524314 EPS524313:EQG524314 EZO524313:FAC524314 FJK524313:FJY524314 FTG524313:FTU524314 GDC524313:GDQ524314 GMY524313:GNM524314 GWU524313:GXI524314 HGQ524313:HHE524314 HQM524313:HRA524314 IAI524313:IAW524314 IKE524313:IKS524314 IUA524313:IUO524314 JDW524313:JEK524314 JNS524313:JOG524314 JXO524313:JYC524314 KHK524313:KHY524314 KRG524313:KRU524314 LBC524313:LBQ524314 LKY524313:LLM524314 LUU524313:LVI524314 MEQ524313:MFE524314 MOM524313:MPA524314 MYI524313:MYW524314 NIE524313:NIS524314 NSA524313:NSO524314 OBW524313:OCK524314 OLS524313:OMG524314 OVO524313:OWC524314 PFK524313:PFY524314 PPG524313:PPU524314 PZC524313:PZQ524314 QIY524313:QJM524314 QSU524313:QTI524314 RCQ524313:RDE524314 RMM524313:RNA524314 RWI524313:RWW524314 SGE524313:SGS524314 SQA524313:SQO524314 SZW524313:TAK524314 TJS524313:TKG524314 TTO524313:TUC524314 UDK524313:UDY524314 UNG524313:UNU524314 UXC524313:UXQ524314 VGY524313:VHM524314 VQU524313:VRI524314 WAQ524313:WBE524314 WKM524313:WLA524314 WUI524313:WUW524314 P589851:AA589852 HW589849:IK589850 RS589849:SG589850 ABO589849:ACC589850 ALK589849:ALY589850 AVG589849:AVU589850 BFC589849:BFQ589850 BOY589849:BPM589850 BYU589849:BZI589850 CIQ589849:CJE589850 CSM589849:CTA589850 DCI589849:DCW589850 DME589849:DMS589850 DWA589849:DWO589850 EFW589849:EGK589850 EPS589849:EQG589850 EZO589849:FAC589850 FJK589849:FJY589850 FTG589849:FTU589850 GDC589849:GDQ589850 GMY589849:GNM589850 GWU589849:GXI589850 HGQ589849:HHE589850 HQM589849:HRA589850 IAI589849:IAW589850 IKE589849:IKS589850 IUA589849:IUO589850 JDW589849:JEK589850 JNS589849:JOG589850 JXO589849:JYC589850 KHK589849:KHY589850 KRG589849:KRU589850 LBC589849:LBQ589850 LKY589849:LLM589850 LUU589849:LVI589850 MEQ589849:MFE589850 MOM589849:MPA589850 MYI589849:MYW589850 NIE589849:NIS589850 NSA589849:NSO589850 OBW589849:OCK589850 OLS589849:OMG589850 OVO589849:OWC589850 PFK589849:PFY589850 PPG589849:PPU589850 PZC589849:PZQ589850 QIY589849:QJM589850 QSU589849:QTI589850 RCQ589849:RDE589850 RMM589849:RNA589850 RWI589849:RWW589850 SGE589849:SGS589850 SQA589849:SQO589850 SZW589849:TAK589850 TJS589849:TKG589850 TTO589849:TUC589850 UDK589849:UDY589850 UNG589849:UNU589850 UXC589849:UXQ589850 VGY589849:VHM589850 VQU589849:VRI589850 WAQ589849:WBE589850 WKM589849:WLA589850 WUI589849:WUW589850 P655387:AA655388 HW655385:IK655386 RS655385:SG655386 ABO655385:ACC655386 ALK655385:ALY655386 AVG655385:AVU655386 BFC655385:BFQ655386 BOY655385:BPM655386 BYU655385:BZI655386 CIQ655385:CJE655386 CSM655385:CTA655386 DCI655385:DCW655386 DME655385:DMS655386 DWA655385:DWO655386 EFW655385:EGK655386 EPS655385:EQG655386 EZO655385:FAC655386 FJK655385:FJY655386 FTG655385:FTU655386 GDC655385:GDQ655386 GMY655385:GNM655386 GWU655385:GXI655386 HGQ655385:HHE655386 HQM655385:HRA655386 IAI655385:IAW655386 IKE655385:IKS655386 IUA655385:IUO655386 JDW655385:JEK655386 JNS655385:JOG655386 JXO655385:JYC655386 KHK655385:KHY655386 KRG655385:KRU655386 LBC655385:LBQ655386 LKY655385:LLM655386 LUU655385:LVI655386 MEQ655385:MFE655386 MOM655385:MPA655386 MYI655385:MYW655386 NIE655385:NIS655386 NSA655385:NSO655386 OBW655385:OCK655386 OLS655385:OMG655386 OVO655385:OWC655386 PFK655385:PFY655386 PPG655385:PPU655386 PZC655385:PZQ655386 QIY655385:QJM655386 QSU655385:QTI655386 RCQ655385:RDE655386 RMM655385:RNA655386 RWI655385:RWW655386 SGE655385:SGS655386 SQA655385:SQO655386 SZW655385:TAK655386 TJS655385:TKG655386 TTO655385:TUC655386 UDK655385:UDY655386 UNG655385:UNU655386 UXC655385:UXQ655386 VGY655385:VHM655386 VQU655385:VRI655386 WAQ655385:WBE655386 WKM655385:WLA655386 WUI655385:WUW655386 P720923:AA720924 HW720921:IK720922 RS720921:SG720922 ABO720921:ACC720922 ALK720921:ALY720922 AVG720921:AVU720922 BFC720921:BFQ720922 BOY720921:BPM720922 BYU720921:BZI720922 CIQ720921:CJE720922 CSM720921:CTA720922 DCI720921:DCW720922 DME720921:DMS720922 DWA720921:DWO720922 EFW720921:EGK720922 EPS720921:EQG720922 EZO720921:FAC720922 FJK720921:FJY720922 FTG720921:FTU720922 GDC720921:GDQ720922 GMY720921:GNM720922 GWU720921:GXI720922 HGQ720921:HHE720922 HQM720921:HRA720922 IAI720921:IAW720922 IKE720921:IKS720922 IUA720921:IUO720922 JDW720921:JEK720922 JNS720921:JOG720922 JXO720921:JYC720922 KHK720921:KHY720922 KRG720921:KRU720922 LBC720921:LBQ720922 LKY720921:LLM720922 LUU720921:LVI720922 MEQ720921:MFE720922 MOM720921:MPA720922 MYI720921:MYW720922 NIE720921:NIS720922 NSA720921:NSO720922 OBW720921:OCK720922 OLS720921:OMG720922 OVO720921:OWC720922 PFK720921:PFY720922 PPG720921:PPU720922 PZC720921:PZQ720922 QIY720921:QJM720922 QSU720921:QTI720922 RCQ720921:RDE720922 RMM720921:RNA720922 RWI720921:RWW720922 SGE720921:SGS720922 SQA720921:SQO720922 SZW720921:TAK720922 TJS720921:TKG720922 TTO720921:TUC720922 UDK720921:UDY720922 UNG720921:UNU720922 UXC720921:UXQ720922 VGY720921:VHM720922 VQU720921:VRI720922 WAQ720921:WBE720922 WKM720921:WLA720922 WUI720921:WUW720922 P786459:AA786460 HW786457:IK786458 RS786457:SG786458 ABO786457:ACC786458 ALK786457:ALY786458 AVG786457:AVU786458 BFC786457:BFQ786458 BOY786457:BPM786458 BYU786457:BZI786458 CIQ786457:CJE786458 CSM786457:CTA786458 DCI786457:DCW786458 DME786457:DMS786458 DWA786457:DWO786458 EFW786457:EGK786458 EPS786457:EQG786458 EZO786457:FAC786458 FJK786457:FJY786458 FTG786457:FTU786458 GDC786457:GDQ786458 GMY786457:GNM786458 GWU786457:GXI786458 HGQ786457:HHE786458 HQM786457:HRA786458 IAI786457:IAW786458 IKE786457:IKS786458 IUA786457:IUO786458 JDW786457:JEK786458 JNS786457:JOG786458 JXO786457:JYC786458 KHK786457:KHY786458 KRG786457:KRU786458 LBC786457:LBQ786458 LKY786457:LLM786458 LUU786457:LVI786458 MEQ786457:MFE786458 MOM786457:MPA786458 MYI786457:MYW786458 NIE786457:NIS786458 NSA786457:NSO786458 OBW786457:OCK786458 OLS786457:OMG786458 OVO786457:OWC786458 PFK786457:PFY786458 PPG786457:PPU786458 PZC786457:PZQ786458 QIY786457:QJM786458 QSU786457:QTI786458 RCQ786457:RDE786458 RMM786457:RNA786458 RWI786457:RWW786458 SGE786457:SGS786458 SQA786457:SQO786458 SZW786457:TAK786458 TJS786457:TKG786458 TTO786457:TUC786458 UDK786457:UDY786458 UNG786457:UNU786458 UXC786457:UXQ786458 VGY786457:VHM786458 VQU786457:VRI786458 WAQ786457:WBE786458 WKM786457:WLA786458 WUI786457:WUW786458 P851995:AA851996 HW851993:IK851994 RS851993:SG851994 ABO851993:ACC851994 ALK851993:ALY851994 AVG851993:AVU851994 BFC851993:BFQ851994 BOY851993:BPM851994 BYU851993:BZI851994 CIQ851993:CJE851994 CSM851993:CTA851994 DCI851993:DCW851994 DME851993:DMS851994 DWA851993:DWO851994 EFW851993:EGK851994 EPS851993:EQG851994 EZO851993:FAC851994 FJK851993:FJY851994 FTG851993:FTU851994 GDC851993:GDQ851994 GMY851993:GNM851994 GWU851993:GXI851994 HGQ851993:HHE851994 HQM851993:HRA851994 IAI851993:IAW851994 IKE851993:IKS851994 IUA851993:IUO851994 JDW851993:JEK851994 JNS851993:JOG851994 JXO851993:JYC851994 KHK851993:KHY851994 KRG851993:KRU851994 LBC851993:LBQ851994 LKY851993:LLM851994 LUU851993:LVI851994 MEQ851993:MFE851994 MOM851993:MPA851994 MYI851993:MYW851994 NIE851993:NIS851994 NSA851993:NSO851994 OBW851993:OCK851994 OLS851993:OMG851994 OVO851993:OWC851994 PFK851993:PFY851994 PPG851993:PPU851994 PZC851993:PZQ851994 QIY851993:QJM851994 QSU851993:QTI851994 RCQ851993:RDE851994 RMM851993:RNA851994 RWI851993:RWW851994 SGE851993:SGS851994 SQA851993:SQO851994 SZW851993:TAK851994 TJS851993:TKG851994 TTO851993:TUC851994 UDK851993:UDY851994 UNG851993:UNU851994 UXC851993:UXQ851994 VGY851993:VHM851994 VQU851993:VRI851994 WAQ851993:WBE851994 WKM851993:WLA851994 WUI851993:WUW851994 P917531:AA917532 HW917529:IK917530 RS917529:SG917530 ABO917529:ACC917530 ALK917529:ALY917530 AVG917529:AVU917530 BFC917529:BFQ917530 BOY917529:BPM917530 BYU917529:BZI917530 CIQ917529:CJE917530 CSM917529:CTA917530 DCI917529:DCW917530 DME917529:DMS917530 DWA917529:DWO917530 EFW917529:EGK917530 EPS917529:EQG917530 EZO917529:FAC917530 FJK917529:FJY917530 FTG917529:FTU917530 GDC917529:GDQ917530 GMY917529:GNM917530 GWU917529:GXI917530 HGQ917529:HHE917530 HQM917529:HRA917530 IAI917529:IAW917530 IKE917529:IKS917530 IUA917529:IUO917530 JDW917529:JEK917530 JNS917529:JOG917530 JXO917529:JYC917530 KHK917529:KHY917530 KRG917529:KRU917530 LBC917529:LBQ917530 LKY917529:LLM917530 LUU917529:LVI917530 MEQ917529:MFE917530 MOM917529:MPA917530 MYI917529:MYW917530 NIE917529:NIS917530 NSA917529:NSO917530 OBW917529:OCK917530 OLS917529:OMG917530 OVO917529:OWC917530 PFK917529:PFY917530 PPG917529:PPU917530 PZC917529:PZQ917530 QIY917529:QJM917530 QSU917529:QTI917530 RCQ917529:RDE917530 RMM917529:RNA917530 RWI917529:RWW917530 SGE917529:SGS917530 SQA917529:SQO917530 SZW917529:TAK917530 TJS917529:TKG917530 TTO917529:TUC917530 UDK917529:UDY917530 UNG917529:UNU917530 UXC917529:UXQ917530 VGY917529:VHM917530 VQU917529:VRI917530 WAQ917529:WBE917530 WKM917529:WLA917530 WUI917529:WUW917530 P983067:AA983068 HW983065:IK983066 RS983065:SG983066 ABO983065:ACC983066 ALK983065:ALY983066 AVG983065:AVU983066 BFC983065:BFQ983066 BOY983065:BPM983066 BYU983065:BZI983066 CIQ983065:CJE983066 CSM983065:CTA983066 DCI983065:DCW983066 DME983065:DMS983066 DWA983065:DWO983066 EFW983065:EGK983066 EPS983065:EQG983066 EZO983065:FAC983066 FJK983065:FJY983066 FTG983065:FTU983066 GDC983065:GDQ983066 GMY983065:GNM983066 GWU983065:GXI983066 HGQ983065:HHE983066 HQM983065:HRA983066 IAI983065:IAW983066 IKE983065:IKS983066 IUA983065:IUO983066 JDW983065:JEK983066 JNS983065:JOG983066 JXO983065:JYC983066 KHK983065:KHY983066 KRG983065:KRU983066 LBC983065:LBQ983066 LKY983065:LLM983066 LUU983065:LVI983066 MEQ983065:MFE983066 MOM983065:MPA983066 MYI983065:MYW983066 NIE983065:NIS983066 NSA983065:NSO983066 OBW983065:OCK983066 OLS983065:OMG983066 OVO983065:OWC983066 PFK983065:PFY983066 PPG983065:PPU983066 PZC983065:PZQ983066 QIY983065:QJM983066 QSU983065:QTI983066 RCQ983065:RDE983066 RMM983065:RNA983066 RWI983065:RWW983066 SGE983065:SGS983066 SQA983065:SQO983066 SZW983065:TAK983066 TJS983065:TKG983066 TTO983065:TUC983066 UDK983065:UDY983066 UNG983065:UNU983066 UXC983065:UXQ983066 VGY983065:VHM983066 VQU983065:VRI983066 WAQ983065:WBE983066 WKM983065:WLA983066 WUI983065:WUW983066 O65555:AA65558 HV65553:IK65556 RR65553:SG65556 ABN65553:ACC65556 ALJ65553:ALY65556 AVF65553:AVU65556 BFB65553:BFQ65556 BOX65553:BPM65556 BYT65553:BZI65556 CIP65553:CJE65556 CSL65553:CTA65556 DCH65553:DCW65556 DMD65553:DMS65556 DVZ65553:DWO65556 EFV65553:EGK65556 EPR65553:EQG65556 EZN65553:FAC65556 FJJ65553:FJY65556 FTF65553:FTU65556 GDB65553:GDQ65556 GMX65553:GNM65556 GWT65553:GXI65556 HGP65553:HHE65556 HQL65553:HRA65556 IAH65553:IAW65556 IKD65553:IKS65556 ITZ65553:IUO65556 JDV65553:JEK65556 JNR65553:JOG65556 JXN65553:JYC65556 KHJ65553:KHY65556 KRF65553:KRU65556 LBB65553:LBQ65556 LKX65553:LLM65556 LUT65553:LVI65556 MEP65553:MFE65556 MOL65553:MPA65556 MYH65553:MYW65556 NID65553:NIS65556 NRZ65553:NSO65556 OBV65553:OCK65556 OLR65553:OMG65556 OVN65553:OWC65556 PFJ65553:PFY65556 PPF65553:PPU65556 PZB65553:PZQ65556 QIX65553:QJM65556 QST65553:QTI65556 RCP65553:RDE65556 RML65553:RNA65556 RWH65553:RWW65556 SGD65553:SGS65556 SPZ65553:SQO65556 SZV65553:TAK65556 TJR65553:TKG65556 TTN65553:TUC65556 UDJ65553:UDY65556 UNF65553:UNU65556 UXB65553:UXQ65556 VGX65553:VHM65556 VQT65553:VRI65556 WAP65553:WBE65556 WKL65553:WLA65556 WUH65553:WUW65556 O131091:AA131094 HV131089:IK131092 RR131089:SG131092 ABN131089:ACC131092 ALJ131089:ALY131092 AVF131089:AVU131092 BFB131089:BFQ131092 BOX131089:BPM131092 BYT131089:BZI131092 CIP131089:CJE131092 CSL131089:CTA131092 DCH131089:DCW131092 DMD131089:DMS131092 DVZ131089:DWO131092 EFV131089:EGK131092 EPR131089:EQG131092 EZN131089:FAC131092 FJJ131089:FJY131092 FTF131089:FTU131092 GDB131089:GDQ131092 GMX131089:GNM131092 GWT131089:GXI131092 HGP131089:HHE131092 HQL131089:HRA131092 IAH131089:IAW131092 IKD131089:IKS131092 ITZ131089:IUO131092 JDV131089:JEK131092 JNR131089:JOG131092 JXN131089:JYC131092 KHJ131089:KHY131092 KRF131089:KRU131092 LBB131089:LBQ131092 LKX131089:LLM131092 LUT131089:LVI131092 MEP131089:MFE131092 MOL131089:MPA131092 MYH131089:MYW131092 NID131089:NIS131092 NRZ131089:NSO131092 OBV131089:OCK131092 OLR131089:OMG131092 OVN131089:OWC131092 PFJ131089:PFY131092 PPF131089:PPU131092 PZB131089:PZQ131092 QIX131089:QJM131092 QST131089:QTI131092 RCP131089:RDE131092 RML131089:RNA131092 RWH131089:RWW131092 SGD131089:SGS131092 SPZ131089:SQO131092 SZV131089:TAK131092 TJR131089:TKG131092 TTN131089:TUC131092 UDJ131089:UDY131092 UNF131089:UNU131092 UXB131089:UXQ131092 VGX131089:VHM131092 VQT131089:VRI131092 WAP131089:WBE131092 WKL131089:WLA131092 WUH131089:WUW131092 O196627:AA196630 HV196625:IK196628 RR196625:SG196628 ABN196625:ACC196628 ALJ196625:ALY196628 AVF196625:AVU196628 BFB196625:BFQ196628 BOX196625:BPM196628 BYT196625:BZI196628 CIP196625:CJE196628 CSL196625:CTA196628 DCH196625:DCW196628 DMD196625:DMS196628 DVZ196625:DWO196628 EFV196625:EGK196628 EPR196625:EQG196628 EZN196625:FAC196628 FJJ196625:FJY196628 FTF196625:FTU196628 GDB196625:GDQ196628 GMX196625:GNM196628 GWT196625:GXI196628 HGP196625:HHE196628 HQL196625:HRA196628 IAH196625:IAW196628 IKD196625:IKS196628 ITZ196625:IUO196628 JDV196625:JEK196628 JNR196625:JOG196628 JXN196625:JYC196628 KHJ196625:KHY196628 KRF196625:KRU196628 LBB196625:LBQ196628 LKX196625:LLM196628 LUT196625:LVI196628 MEP196625:MFE196628 MOL196625:MPA196628 MYH196625:MYW196628 NID196625:NIS196628 NRZ196625:NSO196628 OBV196625:OCK196628 OLR196625:OMG196628 OVN196625:OWC196628 PFJ196625:PFY196628 PPF196625:PPU196628 PZB196625:PZQ196628 QIX196625:QJM196628 QST196625:QTI196628 RCP196625:RDE196628 RML196625:RNA196628 RWH196625:RWW196628 SGD196625:SGS196628 SPZ196625:SQO196628 SZV196625:TAK196628 TJR196625:TKG196628 TTN196625:TUC196628 UDJ196625:UDY196628 UNF196625:UNU196628 UXB196625:UXQ196628 VGX196625:VHM196628 VQT196625:VRI196628 WAP196625:WBE196628 WKL196625:WLA196628 WUH196625:WUW196628 O262163:AA262166 HV262161:IK262164 RR262161:SG262164 ABN262161:ACC262164 ALJ262161:ALY262164 AVF262161:AVU262164 BFB262161:BFQ262164 BOX262161:BPM262164 BYT262161:BZI262164 CIP262161:CJE262164 CSL262161:CTA262164 DCH262161:DCW262164 DMD262161:DMS262164 DVZ262161:DWO262164 EFV262161:EGK262164 EPR262161:EQG262164 EZN262161:FAC262164 FJJ262161:FJY262164 FTF262161:FTU262164 GDB262161:GDQ262164 GMX262161:GNM262164 GWT262161:GXI262164 HGP262161:HHE262164 HQL262161:HRA262164 IAH262161:IAW262164 IKD262161:IKS262164 ITZ262161:IUO262164 JDV262161:JEK262164 JNR262161:JOG262164 JXN262161:JYC262164 KHJ262161:KHY262164 KRF262161:KRU262164 LBB262161:LBQ262164 LKX262161:LLM262164 LUT262161:LVI262164 MEP262161:MFE262164 MOL262161:MPA262164 MYH262161:MYW262164 NID262161:NIS262164 NRZ262161:NSO262164 OBV262161:OCK262164 OLR262161:OMG262164 OVN262161:OWC262164 PFJ262161:PFY262164 PPF262161:PPU262164 PZB262161:PZQ262164 QIX262161:QJM262164 QST262161:QTI262164 RCP262161:RDE262164 RML262161:RNA262164 RWH262161:RWW262164 SGD262161:SGS262164 SPZ262161:SQO262164 SZV262161:TAK262164 TJR262161:TKG262164 TTN262161:TUC262164 UDJ262161:UDY262164 UNF262161:UNU262164 UXB262161:UXQ262164 VGX262161:VHM262164 VQT262161:VRI262164 WAP262161:WBE262164 WKL262161:WLA262164 WUH262161:WUW262164 O327699:AA327702 HV327697:IK327700 RR327697:SG327700 ABN327697:ACC327700 ALJ327697:ALY327700 AVF327697:AVU327700 BFB327697:BFQ327700 BOX327697:BPM327700 BYT327697:BZI327700 CIP327697:CJE327700 CSL327697:CTA327700 DCH327697:DCW327700 DMD327697:DMS327700 DVZ327697:DWO327700 EFV327697:EGK327700 EPR327697:EQG327700 EZN327697:FAC327700 FJJ327697:FJY327700 FTF327697:FTU327700 GDB327697:GDQ327700 GMX327697:GNM327700 GWT327697:GXI327700 HGP327697:HHE327700 HQL327697:HRA327700 IAH327697:IAW327700 IKD327697:IKS327700 ITZ327697:IUO327700 JDV327697:JEK327700 JNR327697:JOG327700 JXN327697:JYC327700 KHJ327697:KHY327700 KRF327697:KRU327700 LBB327697:LBQ327700 LKX327697:LLM327700 LUT327697:LVI327700 MEP327697:MFE327700 MOL327697:MPA327700 MYH327697:MYW327700 NID327697:NIS327700 NRZ327697:NSO327700 OBV327697:OCK327700 OLR327697:OMG327700 OVN327697:OWC327700 PFJ327697:PFY327700 PPF327697:PPU327700 PZB327697:PZQ327700 QIX327697:QJM327700 QST327697:QTI327700 RCP327697:RDE327700 RML327697:RNA327700 RWH327697:RWW327700 SGD327697:SGS327700 SPZ327697:SQO327700 SZV327697:TAK327700 TJR327697:TKG327700 TTN327697:TUC327700 UDJ327697:UDY327700 UNF327697:UNU327700 UXB327697:UXQ327700 VGX327697:VHM327700 VQT327697:VRI327700 WAP327697:WBE327700 WKL327697:WLA327700 WUH327697:WUW327700 O393235:AA393238 HV393233:IK393236 RR393233:SG393236 ABN393233:ACC393236 ALJ393233:ALY393236 AVF393233:AVU393236 BFB393233:BFQ393236 BOX393233:BPM393236 BYT393233:BZI393236 CIP393233:CJE393236 CSL393233:CTA393236 DCH393233:DCW393236 DMD393233:DMS393236 DVZ393233:DWO393236 EFV393233:EGK393236 EPR393233:EQG393236 EZN393233:FAC393236 FJJ393233:FJY393236 FTF393233:FTU393236 GDB393233:GDQ393236 GMX393233:GNM393236 GWT393233:GXI393236 HGP393233:HHE393236 HQL393233:HRA393236 IAH393233:IAW393236 IKD393233:IKS393236 ITZ393233:IUO393236 JDV393233:JEK393236 JNR393233:JOG393236 JXN393233:JYC393236 KHJ393233:KHY393236 KRF393233:KRU393236 LBB393233:LBQ393236 LKX393233:LLM393236 LUT393233:LVI393236 MEP393233:MFE393236 MOL393233:MPA393236 MYH393233:MYW393236 NID393233:NIS393236 NRZ393233:NSO393236 OBV393233:OCK393236 OLR393233:OMG393236 OVN393233:OWC393236 PFJ393233:PFY393236 PPF393233:PPU393236 PZB393233:PZQ393236 QIX393233:QJM393236 QST393233:QTI393236 RCP393233:RDE393236 RML393233:RNA393236 RWH393233:RWW393236 SGD393233:SGS393236 SPZ393233:SQO393236 SZV393233:TAK393236 TJR393233:TKG393236 TTN393233:TUC393236 UDJ393233:UDY393236 UNF393233:UNU393236 UXB393233:UXQ393236 VGX393233:VHM393236 VQT393233:VRI393236 WAP393233:WBE393236 WKL393233:WLA393236 WUH393233:WUW393236 O458771:AA458774 HV458769:IK458772 RR458769:SG458772 ABN458769:ACC458772 ALJ458769:ALY458772 AVF458769:AVU458772 BFB458769:BFQ458772 BOX458769:BPM458772 BYT458769:BZI458772 CIP458769:CJE458772 CSL458769:CTA458772 DCH458769:DCW458772 DMD458769:DMS458772 DVZ458769:DWO458772 EFV458769:EGK458772 EPR458769:EQG458772 EZN458769:FAC458772 FJJ458769:FJY458772 FTF458769:FTU458772 GDB458769:GDQ458772 GMX458769:GNM458772 GWT458769:GXI458772 HGP458769:HHE458772 HQL458769:HRA458772 IAH458769:IAW458772 IKD458769:IKS458772 ITZ458769:IUO458772 JDV458769:JEK458772 JNR458769:JOG458772 JXN458769:JYC458772 KHJ458769:KHY458772 KRF458769:KRU458772 LBB458769:LBQ458772 LKX458769:LLM458772 LUT458769:LVI458772 MEP458769:MFE458772 MOL458769:MPA458772 MYH458769:MYW458772 NID458769:NIS458772 NRZ458769:NSO458772 OBV458769:OCK458772 OLR458769:OMG458772 OVN458769:OWC458772 PFJ458769:PFY458772 PPF458769:PPU458772 PZB458769:PZQ458772 QIX458769:QJM458772 QST458769:QTI458772 RCP458769:RDE458772 RML458769:RNA458772 RWH458769:RWW458772 SGD458769:SGS458772 SPZ458769:SQO458772 SZV458769:TAK458772 TJR458769:TKG458772 TTN458769:TUC458772 UDJ458769:UDY458772 UNF458769:UNU458772 UXB458769:UXQ458772 VGX458769:VHM458772 VQT458769:VRI458772 WAP458769:WBE458772 WKL458769:WLA458772 WUH458769:WUW458772 O524307:AA524310 HV524305:IK524308 RR524305:SG524308 ABN524305:ACC524308 ALJ524305:ALY524308 AVF524305:AVU524308 BFB524305:BFQ524308 BOX524305:BPM524308 BYT524305:BZI524308 CIP524305:CJE524308 CSL524305:CTA524308 DCH524305:DCW524308 DMD524305:DMS524308 DVZ524305:DWO524308 EFV524305:EGK524308 EPR524305:EQG524308 EZN524305:FAC524308 FJJ524305:FJY524308 FTF524305:FTU524308 GDB524305:GDQ524308 GMX524305:GNM524308 GWT524305:GXI524308 HGP524305:HHE524308 HQL524305:HRA524308 IAH524305:IAW524308 IKD524305:IKS524308 ITZ524305:IUO524308 JDV524305:JEK524308 JNR524305:JOG524308 JXN524305:JYC524308 KHJ524305:KHY524308 KRF524305:KRU524308 LBB524305:LBQ524308 LKX524305:LLM524308 LUT524305:LVI524308 MEP524305:MFE524308 MOL524305:MPA524308 MYH524305:MYW524308 NID524305:NIS524308 NRZ524305:NSO524308 OBV524305:OCK524308 OLR524305:OMG524308 OVN524305:OWC524308 PFJ524305:PFY524308 PPF524305:PPU524308 PZB524305:PZQ524308 QIX524305:QJM524308 QST524305:QTI524308 RCP524305:RDE524308 RML524305:RNA524308 RWH524305:RWW524308 SGD524305:SGS524308 SPZ524305:SQO524308 SZV524305:TAK524308 TJR524305:TKG524308 TTN524305:TUC524308 UDJ524305:UDY524308 UNF524305:UNU524308 UXB524305:UXQ524308 VGX524305:VHM524308 VQT524305:VRI524308 WAP524305:WBE524308 WKL524305:WLA524308 WUH524305:WUW524308 O589843:AA589846 HV589841:IK589844 RR589841:SG589844 ABN589841:ACC589844 ALJ589841:ALY589844 AVF589841:AVU589844 BFB589841:BFQ589844 BOX589841:BPM589844 BYT589841:BZI589844 CIP589841:CJE589844 CSL589841:CTA589844 DCH589841:DCW589844 DMD589841:DMS589844 DVZ589841:DWO589844 EFV589841:EGK589844 EPR589841:EQG589844 EZN589841:FAC589844 FJJ589841:FJY589844 FTF589841:FTU589844 GDB589841:GDQ589844 GMX589841:GNM589844 GWT589841:GXI589844 HGP589841:HHE589844 HQL589841:HRA589844 IAH589841:IAW589844 IKD589841:IKS589844 ITZ589841:IUO589844 JDV589841:JEK589844 JNR589841:JOG589844 JXN589841:JYC589844 KHJ589841:KHY589844 KRF589841:KRU589844 LBB589841:LBQ589844 LKX589841:LLM589844 LUT589841:LVI589844 MEP589841:MFE589844 MOL589841:MPA589844 MYH589841:MYW589844 NID589841:NIS589844 NRZ589841:NSO589844 OBV589841:OCK589844 OLR589841:OMG589844 OVN589841:OWC589844 PFJ589841:PFY589844 PPF589841:PPU589844 PZB589841:PZQ589844 QIX589841:QJM589844 QST589841:QTI589844 RCP589841:RDE589844 RML589841:RNA589844 RWH589841:RWW589844 SGD589841:SGS589844 SPZ589841:SQO589844 SZV589841:TAK589844 TJR589841:TKG589844 TTN589841:TUC589844 UDJ589841:UDY589844 UNF589841:UNU589844 UXB589841:UXQ589844 VGX589841:VHM589844 VQT589841:VRI589844 WAP589841:WBE589844 WKL589841:WLA589844 WUH589841:WUW589844 O655379:AA655382 HV655377:IK655380 RR655377:SG655380 ABN655377:ACC655380 ALJ655377:ALY655380 AVF655377:AVU655380 BFB655377:BFQ655380 BOX655377:BPM655380 BYT655377:BZI655380 CIP655377:CJE655380 CSL655377:CTA655380 DCH655377:DCW655380 DMD655377:DMS655380 DVZ655377:DWO655380 EFV655377:EGK655380 EPR655377:EQG655380 EZN655377:FAC655380 FJJ655377:FJY655380 FTF655377:FTU655380 GDB655377:GDQ655380 GMX655377:GNM655380 GWT655377:GXI655380 HGP655377:HHE655380 HQL655377:HRA655380 IAH655377:IAW655380 IKD655377:IKS655380 ITZ655377:IUO655380 JDV655377:JEK655380 JNR655377:JOG655380 JXN655377:JYC655380 KHJ655377:KHY655380 KRF655377:KRU655380 LBB655377:LBQ655380 LKX655377:LLM655380 LUT655377:LVI655380 MEP655377:MFE655380 MOL655377:MPA655380 MYH655377:MYW655380 NID655377:NIS655380 NRZ655377:NSO655380 OBV655377:OCK655380 OLR655377:OMG655380 OVN655377:OWC655380 PFJ655377:PFY655380 PPF655377:PPU655380 PZB655377:PZQ655380 QIX655377:QJM655380 QST655377:QTI655380 RCP655377:RDE655380 RML655377:RNA655380 RWH655377:RWW655380 SGD655377:SGS655380 SPZ655377:SQO655380 SZV655377:TAK655380 TJR655377:TKG655380 TTN655377:TUC655380 UDJ655377:UDY655380 UNF655377:UNU655380 UXB655377:UXQ655380 VGX655377:VHM655380 VQT655377:VRI655380 WAP655377:WBE655380 WKL655377:WLA655380 WUH655377:WUW655380 O720915:AA720918 HV720913:IK720916 RR720913:SG720916 ABN720913:ACC720916 ALJ720913:ALY720916 AVF720913:AVU720916 BFB720913:BFQ720916 BOX720913:BPM720916 BYT720913:BZI720916 CIP720913:CJE720916 CSL720913:CTA720916 DCH720913:DCW720916 DMD720913:DMS720916 DVZ720913:DWO720916 EFV720913:EGK720916 EPR720913:EQG720916 EZN720913:FAC720916 FJJ720913:FJY720916 FTF720913:FTU720916 GDB720913:GDQ720916 GMX720913:GNM720916 GWT720913:GXI720916 HGP720913:HHE720916 HQL720913:HRA720916 IAH720913:IAW720916 IKD720913:IKS720916 ITZ720913:IUO720916 JDV720913:JEK720916 JNR720913:JOG720916 JXN720913:JYC720916 KHJ720913:KHY720916 KRF720913:KRU720916 LBB720913:LBQ720916 LKX720913:LLM720916 LUT720913:LVI720916 MEP720913:MFE720916 MOL720913:MPA720916 MYH720913:MYW720916 NID720913:NIS720916 NRZ720913:NSO720916 OBV720913:OCK720916 OLR720913:OMG720916 OVN720913:OWC720916 PFJ720913:PFY720916 PPF720913:PPU720916 PZB720913:PZQ720916 QIX720913:QJM720916 QST720913:QTI720916 RCP720913:RDE720916 RML720913:RNA720916 RWH720913:RWW720916 SGD720913:SGS720916 SPZ720913:SQO720916 SZV720913:TAK720916 TJR720913:TKG720916 TTN720913:TUC720916 UDJ720913:UDY720916 UNF720913:UNU720916 UXB720913:UXQ720916 VGX720913:VHM720916 VQT720913:VRI720916 WAP720913:WBE720916 WKL720913:WLA720916 WUH720913:WUW720916 O786451:AA786454 HV786449:IK786452 RR786449:SG786452 ABN786449:ACC786452 ALJ786449:ALY786452 AVF786449:AVU786452 BFB786449:BFQ786452 BOX786449:BPM786452 BYT786449:BZI786452 CIP786449:CJE786452 CSL786449:CTA786452 DCH786449:DCW786452 DMD786449:DMS786452 DVZ786449:DWO786452 EFV786449:EGK786452 EPR786449:EQG786452 EZN786449:FAC786452 FJJ786449:FJY786452 FTF786449:FTU786452 GDB786449:GDQ786452 GMX786449:GNM786452 GWT786449:GXI786452 HGP786449:HHE786452 HQL786449:HRA786452 IAH786449:IAW786452 IKD786449:IKS786452 ITZ786449:IUO786452 JDV786449:JEK786452 JNR786449:JOG786452 JXN786449:JYC786452 KHJ786449:KHY786452 KRF786449:KRU786452 LBB786449:LBQ786452 LKX786449:LLM786452 LUT786449:LVI786452 MEP786449:MFE786452 MOL786449:MPA786452 MYH786449:MYW786452 NID786449:NIS786452 NRZ786449:NSO786452 OBV786449:OCK786452 OLR786449:OMG786452 OVN786449:OWC786452 PFJ786449:PFY786452 PPF786449:PPU786452 PZB786449:PZQ786452 QIX786449:QJM786452 QST786449:QTI786452 RCP786449:RDE786452 RML786449:RNA786452 RWH786449:RWW786452 SGD786449:SGS786452 SPZ786449:SQO786452 SZV786449:TAK786452 TJR786449:TKG786452 TTN786449:TUC786452 UDJ786449:UDY786452 UNF786449:UNU786452 UXB786449:UXQ786452 VGX786449:VHM786452 VQT786449:VRI786452 WAP786449:WBE786452 WKL786449:WLA786452 WUH786449:WUW786452 O851987:AA851990 HV851985:IK851988 RR851985:SG851988 ABN851985:ACC851988 ALJ851985:ALY851988 AVF851985:AVU851988 BFB851985:BFQ851988 BOX851985:BPM851988 BYT851985:BZI851988 CIP851985:CJE851988 CSL851985:CTA851988 DCH851985:DCW851988 DMD851985:DMS851988 DVZ851985:DWO851988 EFV851985:EGK851988 EPR851985:EQG851988 EZN851985:FAC851988 FJJ851985:FJY851988 FTF851985:FTU851988 GDB851985:GDQ851988 GMX851985:GNM851988 GWT851985:GXI851988 HGP851985:HHE851988 HQL851985:HRA851988 IAH851985:IAW851988 IKD851985:IKS851988 ITZ851985:IUO851988 JDV851985:JEK851988 JNR851985:JOG851988 JXN851985:JYC851988 KHJ851985:KHY851988 KRF851985:KRU851988 LBB851985:LBQ851988 LKX851985:LLM851988 LUT851985:LVI851988 MEP851985:MFE851988 MOL851985:MPA851988 MYH851985:MYW851988 NID851985:NIS851988 NRZ851985:NSO851988 OBV851985:OCK851988 OLR851985:OMG851988 OVN851985:OWC851988 PFJ851985:PFY851988 PPF851985:PPU851988 PZB851985:PZQ851988 QIX851985:QJM851988 QST851985:QTI851988 RCP851985:RDE851988 RML851985:RNA851988 RWH851985:RWW851988 SGD851985:SGS851988 SPZ851985:SQO851988 SZV851985:TAK851988 TJR851985:TKG851988 TTN851985:TUC851988 UDJ851985:UDY851988 UNF851985:UNU851988 UXB851985:UXQ851988 VGX851985:VHM851988 VQT851985:VRI851988 WAP851985:WBE851988 WKL851985:WLA851988 WUH851985:WUW851988 O917523:AA917526 HV917521:IK917524 RR917521:SG917524 ABN917521:ACC917524 ALJ917521:ALY917524 AVF917521:AVU917524 BFB917521:BFQ917524 BOX917521:BPM917524 BYT917521:BZI917524 CIP917521:CJE917524 CSL917521:CTA917524 DCH917521:DCW917524 DMD917521:DMS917524 DVZ917521:DWO917524 EFV917521:EGK917524 EPR917521:EQG917524 EZN917521:FAC917524 FJJ917521:FJY917524 FTF917521:FTU917524 GDB917521:GDQ917524 GMX917521:GNM917524 GWT917521:GXI917524 HGP917521:HHE917524 HQL917521:HRA917524 IAH917521:IAW917524 IKD917521:IKS917524 ITZ917521:IUO917524 JDV917521:JEK917524 JNR917521:JOG917524 JXN917521:JYC917524 KHJ917521:KHY917524 KRF917521:KRU917524 LBB917521:LBQ917524 LKX917521:LLM917524 LUT917521:LVI917524 MEP917521:MFE917524 MOL917521:MPA917524 MYH917521:MYW917524 NID917521:NIS917524 NRZ917521:NSO917524 OBV917521:OCK917524 OLR917521:OMG917524 OVN917521:OWC917524 PFJ917521:PFY917524 PPF917521:PPU917524 PZB917521:PZQ917524 QIX917521:QJM917524 QST917521:QTI917524 RCP917521:RDE917524 RML917521:RNA917524 RWH917521:RWW917524 SGD917521:SGS917524 SPZ917521:SQO917524 SZV917521:TAK917524 TJR917521:TKG917524 TTN917521:TUC917524 UDJ917521:UDY917524 UNF917521:UNU917524 UXB917521:UXQ917524 VGX917521:VHM917524 VQT917521:VRI917524 WAP917521:WBE917524 WKL917521:WLA917524 WUH917521:WUW917524 O983059:AA983062 HV983057:IK983060 RR983057:SG983060 ABN983057:ACC983060 ALJ983057:ALY983060 AVF983057:AVU983060 BFB983057:BFQ983060 BOX983057:BPM983060 BYT983057:BZI983060 CIP983057:CJE983060 CSL983057:CTA983060 DCH983057:DCW983060 DMD983057:DMS983060 DVZ983057:DWO983060 EFV983057:EGK983060 EPR983057:EQG983060 EZN983057:FAC983060 FJJ983057:FJY983060 FTF983057:FTU983060 GDB983057:GDQ983060 GMX983057:GNM983060 GWT983057:GXI983060 HGP983057:HHE983060 HQL983057:HRA983060 IAH983057:IAW983060 IKD983057:IKS983060 ITZ983057:IUO983060 JDV983057:JEK983060 JNR983057:JOG983060 JXN983057:JYC983060 KHJ983057:KHY983060 KRF983057:KRU983060 LBB983057:LBQ983060 LKX983057:LLM983060 LUT983057:LVI983060 MEP983057:MFE983060 MOL983057:MPA983060 MYH983057:MYW983060 NID983057:NIS983060 NRZ983057:NSO983060 OBV983057:OCK983060 OLR983057:OMG983060 OVN983057:OWC983060 PFJ983057:PFY983060 PPF983057:PPU983060 PZB983057:PZQ983060 QIX983057:QJM983060 QST983057:QTI983060 RCP983057:RDE983060 RML983057:RNA983060 RWH983057:RWW983060 SGD983057:SGS983060 SPZ983057:SQO983060 SZV983057:TAK983060 TJR983057:TKG983060 TTN983057:TUC983060 UDJ983057:UDY983060 UNF983057:UNU983060 UXB983057:UXQ983060 VGX983057:VHM983060 VQT983057:VRI983060 WAP983057:WBE983060 WKL983057:WLA983060 WUH983057:WUW983060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A0F01-8754-455B-9BCF-206F12E8B84F}">
  <sheetPr>
    <pageSetUpPr fitToPage="1"/>
  </sheetPr>
  <dimension ref="B1:AN203"/>
  <sheetViews>
    <sheetView showGridLines="0" view="pageBreakPreview" zoomScaleNormal="100" zoomScaleSheetLayoutView="100" workbookViewId="0">
      <selection activeCell="D18" sqref="D18:G18"/>
    </sheetView>
  </sheetViews>
  <sheetFormatPr defaultRowHeight="20.100000000000001" customHeight="1"/>
  <cols>
    <col min="1" max="1" width="1.125" style="330" customWidth="1"/>
    <col min="2" max="2" width="1.5" style="330" customWidth="1"/>
    <col min="3" max="3" width="2.5" style="330" customWidth="1"/>
    <col min="4" max="5" width="3.875" style="330" customWidth="1"/>
    <col min="6" max="8" width="4" style="330" customWidth="1"/>
    <col min="9" max="25" width="3.875" style="330" customWidth="1"/>
    <col min="26" max="27" width="3.75" style="330" customWidth="1"/>
    <col min="28" max="28" width="3.875" style="306" customWidth="1"/>
    <col min="29" max="29" width="3.875" style="373" customWidth="1"/>
    <col min="30" max="30" width="3.875" style="374" customWidth="1"/>
    <col min="31" max="33" width="4" style="330" customWidth="1"/>
    <col min="34" max="38" width="3.875" style="330" customWidth="1"/>
    <col min="39" max="16384" width="9" style="330"/>
  </cols>
  <sheetData>
    <row r="1" spans="2:36" ht="20.100000000000001" customHeight="1">
      <c r="B1" s="771" t="s">
        <v>396</v>
      </c>
    </row>
    <row r="2" spans="2:36" ht="20.100000000000001" customHeight="1">
      <c r="B2" s="771" t="s">
        <v>589</v>
      </c>
    </row>
    <row r="3" spans="2:36" ht="20.100000000000001" customHeight="1">
      <c r="B3" s="771" t="s">
        <v>590</v>
      </c>
    </row>
    <row r="4" spans="2:36" ht="7.5" customHeight="1">
      <c r="B4" s="331"/>
      <c r="C4" s="331"/>
      <c r="D4" s="331"/>
      <c r="E4" s="331"/>
      <c r="F4" s="331"/>
      <c r="G4" s="331"/>
      <c r="H4" s="331"/>
      <c r="I4" s="331"/>
      <c r="J4" s="331"/>
      <c r="K4" s="331"/>
      <c r="L4" s="331"/>
      <c r="M4" s="331"/>
      <c r="N4" s="331"/>
      <c r="O4" s="331"/>
      <c r="P4" s="331"/>
      <c r="Q4" s="332"/>
      <c r="R4" s="331"/>
      <c r="S4" s="331"/>
      <c r="T4" s="331"/>
      <c r="U4" s="331"/>
      <c r="V4" s="331"/>
      <c r="W4" s="331"/>
      <c r="X4" s="331"/>
      <c r="Y4" s="332"/>
      <c r="Z4" s="333"/>
      <c r="AA4" s="333"/>
    </row>
    <row r="5" spans="2:36" ht="19.5" customHeight="1">
      <c r="B5" s="334" t="s">
        <v>983</v>
      </c>
      <c r="C5" s="331"/>
      <c r="D5" s="335"/>
      <c r="E5" s="335"/>
      <c r="F5" s="335"/>
      <c r="G5" s="335"/>
      <c r="H5" s="335"/>
      <c r="I5" s="335"/>
      <c r="J5" s="335"/>
      <c r="K5" s="335"/>
      <c r="L5" s="335"/>
      <c r="M5" s="335"/>
      <c r="N5" s="335"/>
      <c r="O5" s="335"/>
      <c r="P5" s="335"/>
      <c r="Q5" s="335"/>
      <c r="R5" s="335"/>
      <c r="S5" s="335"/>
      <c r="T5" s="335"/>
      <c r="U5" s="335"/>
      <c r="V5" s="335"/>
      <c r="W5" s="335"/>
      <c r="X5" s="335"/>
      <c r="Y5" s="335"/>
      <c r="Z5" s="336" t="s">
        <v>406</v>
      </c>
      <c r="AA5" s="336"/>
    </row>
    <row r="6" spans="2:36" ht="15.75" customHeight="1">
      <c r="B6" s="331"/>
      <c r="C6" s="337"/>
      <c r="D6" s="338"/>
      <c r="E6" s="338"/>
      <c r="F6" s="338"/>
      <c r="G6" s="338"/>
      <c r="H6" s="338"/>
      <c r="I6" s="335"/>
      <c r="J6" s="335"/>
      <c r="K6" s="335"/>
      <c r="L6" s="335"/>
      <c r="M6" s="335"/>
      <c r="N6" s="335"/>
      <c r="O6" s="335"/>
      <c r="P6" s="335"/>
      <c r="Q6" s="335"/>
      <c r="R6" s="335"/>
      <c r="S6" s="335"/>
      <c r="T6" s="335"/>
      <c r="U6" s="335"/>
      <c r="V6" s="335"/>
      <c r="W6" s="335"/>
      <c r="X6" s="335"/>
      <c r="Y6" s="335"/>
      <c r="Z6" s="331"/>
      <c r="AA6" s="331"/>
    </row>
    <row r="7" spans="2:36" ht="15.75" customHeight="1">
      <c r="B7" s="331"/>
      <c r="C7" s="337"/>
      <c r="D7" s="338"/>
      <c r="E7" s="338"/>
      <c r="F7" s="338"/>
      <c r="G7" s="338"/>
      <c r="H7" s="338"/>
      <c r="I7" s="335"/>
      <c r="J7" s="335"/>
      <c r="K7" s="335"/>
      <c r="L7" s="335"/>
      <c r="M7" s="335"/>
      <c r="N7" s="335"/>
      <c r="O7" s="335"/>
      <c r="P7" s="335"/>
      <c r="Q7" s="335"/>
      <c r="R7" s="335"/>
      <c r="S7" s="335"/>
      <c r="T7" s="335"/>
      <c r="U7" s="335"/>
      <c r="V7" s="335"/>
      <c r="W7" s="335"/>
      <c r="X7" s="335"/>
      <c r="Y7" s="335"/>
      <c r="Z7" s="331"/>
      <c r="AA7" s="331"/>
    </row>
    <row r="8" spans="2:36" ht="15.75" customHeight="1">
      <c r="B8" s="331"/>
      <c r="C8" s="340" t="s">
        <v>481</v>
      </c>
      <c r="D8" s="338"/>
      <c r="E8" s="338"/>
      <c r="F8" s="338"/>
      <c r="G8" s="338"/>
      <c r="H8" s="338"/>
      <c r="I8" s="335"/>
      <c r="J8" s="335"/>
      <c r="K8" s="335"/>
      <c r="L8" s="335"/>
      <c r="M8" s="335"/>
      <c r="N8" s="335"/>
      <c r="O8" s="335"/>
      <c r="P8" s="335"/>
      <c r="Q8" s="335"/>
      <c r="R8" s="335"/>
      <c r="S8" s="335"/>
      <c r="T8" s="335"/>
      <c r="U8" s="335"/>
      <c r="V8" s="335"/>
      <c r="W8" s="335"/>
      <c r="X8" s="335"/>
      <c r="Y8" s="335"/>
      <c r="Z8" s="331"/>
      <c r="AA8" s="331"/>
    </row>
    <row r="9" spans="2:36" ht="15.75" customHeight="1">
      <c r="B9" s="331"/>
      <c r="C9" s="337"/>
      <c r="D9" s="2003" t="s">
        <v>994</v>
      </c>
      <c r="E9" s="2003"/>
      <c r="F9" s="2003"/>
      <c r="G9" s="2021" t="str">
        <f>IF(入力シート!F11="","",入力シート!F11)</f>
        <v/>
      </c>
      <c r="H9" s="2021"/>
      <c r="I9" s="2021"/>
      <c r="J9" s="2021"/>
      <c r="K9" s="2021"/>
      <c r="L9" s="2021"/>
      <c r="M9" s="2021"/>
      <c r="N9" s="2022"/>
      <c r="O9" s="2023" t="s">
        <v>762</v>
      </c>
      <c r="P9" s="2024"/>
      <c r="Q9" s="2024"/>
      <c r="R9" s="2024"/>
      <c r="S9" s="2024"/>
      <c r="T9" s="335"/>
      <c r="U9" s="335"/>
      <c r="V9" s="335"/>
      <c r="W9" s="335"/>
      <c r="X9" s="335"/>
      <c r="Y9" s="335"/>
      <c r="Z9" s="331"/>
      <c r="AA9" s="331"/>
    </row>
    <row r="10" spans="2:36" ht="15.75" customHeight="1">
      <c r="B10" s="331"/>
      <c r="C10" s="337"/>
      <c r="D10" s="2003"/>
      <c r="E10" s="2003"/>
      <c r="F10" s="2003"/>
      <c r="G10" s="2021"/>
      <c r="H10" s="2021"/>
      <c r="I10" s="2021"/>
      <c r="J10" s="2021"/>
      <c r="K10" s="2021"/>
      <c r="L10" s="2021"/>
      <c r="M10" s="2021"/>
      <c r="N10" s="2022"/>
      <c r="O10" s="2023"/>
      <c r="P10" s="2024"/>
      <c r="Q10" s="2024"/>
      <c r="R10" s="2024"/>
      <c r="S10" s="2024"/>
      <c r="T10" s="335"/>
      <c r="U10" s="335"/>
      <c r="V10" s="335"/>
      <c r="W10" s="335"/>
      <c r="X10" s="335"/>
      <c r="Y10" s="335"/>
      <c r="Z10" s="331"/>
      <c r="AA10" s="331"/>
      <c r="AJ10" s="811" t="s">
        <v>744</v>
      </c>
    </row>
    <row r="11" spans="2:36" ht="15.75" customHeight="1">
      <c r="B11" s="331"/>
      <c r="C11" s="337"/>
      <c r="D11" s="1025" t="s">
        <v>1004</v>
      </c>
      <c r="E11" s="1014"/>
      <c r="F11" s="1014"/>
      <c r="G11" s="1012"/>
      <c r="H11" s="1012"/>
      <c r="I11" s="1012"/>
      <c r="J11" s="1012"/>
      <c r="K11" s="1012"/>
      <c r="L11" s="1012"/>
      <c r="M11" s="1012"/>
      <c r="N11" s="1012"/>
      <c r="O11" s="1013"/>
      <c r="P11" s="1013"/>
      <c r="Q11" s="1013"/>
      <c r="R11" s="1013"/>
      <c r="S11" s="1013"/>
      <c r="T11" s="335"/>
      <c r="U11" s="335"/>
      <c r="V11" s="335"/>
      <c r="W11" s="335"/>
      <c r="X11" s="335"/>
      <c r="Y11" s="335"/>
      <c r="Z11" s="331"/>
      <c r="AA11" s="331"/>
    </row>
    <row r="12" spans="2:36" ht="15.75" customHeight="1">
      <c r="B12" s="331"/>
      <c r="C12" s="337"/>
      <c r="D12" s="1015" t="s">
        <v>967</v>
      </c>
      <c r="E12" s="1014"/>
      <c r="F12" s="1014"/>
      <c r="G12" s="1012"/>
      <c r="H12" s="1012"/>
      <c r="I12" s="1012"/>
      <c r="J12" s="1012"/>
      <c r="K12" s="1012"/>
      <c r="L12" s="1012"/>
      <c r="M12" s="1012"/>
      <c r="N12" s="1012"/>
      <c r="O12" s="1013"/>
      <c r="P12" s="1013"/>
      <c r="Q12" s="1013"/>
      <c r="R12" s="1013"/>
      <c r="S12" s="1013"/>
      <c r="T12" s="335"/>
      <c r="U12" s="335"/>
      <c r="V12" s="335"/>
      <c r="W12" s="335"/>
      <c r="X12" s="335"/>
      <c r="Y12" s="335"/>
      <c r="Z12" s="331"/>
      <c r="AA12" s="331"/>
    </row>
    <row r="13" spans="2:36" ht="15.75" customHeight="1">
      <c r="B13" s="331"/>
      <c r="C13" s="337"/>
      <c r="D13" s="1015" t="s">
        <v>446</v>
      </c>
      <c r="E13" s="1014"/>
      <c r="F13" s="1014"/>
      <c r="G13" s="1012"/>
      <c r="H13" s="1012"/>
      <c r="I13" s="1012"/>
      <c r="J13" s="1012"/>
      <c r="K13" s="1012"/>
      <c r="L13" s="1012"/>
      <c r="M13" s="1012"/>
      <c r="N13" s="1012"/>
      <c r="O13" s="1013"/>
      <c r="P13" s="1013"/>
      <c r="Q13" s="1013"/>
      <c r="R13" s="1013"/>
      <c r="S13" s="1013"/>
      <c r="T13" s="335"/>
      <c r="U13" s="335"/>
      <c r="V13" s="335"/>
      <c r="W13" s="335"/>
      <c r="X13" s="335"/>
      <c r="Y13" s="335"/>
      <c r="Z13" s="331"/>
      <c r="AA13" s="331"/>
    </row>
    <row r="14" spans="2:36" ht="15.75" customHeight="1">
      <c r="B14" s="331"/>
      <c r="C14" s="337"/>
      <c r="D14" s="1015" t="s">
        <v>1014</v>
      </c>
      <c r="E14" s="1014"/>
      <c r="F14" s="1014"/>
      <c r="G14" s="1012"/>
      <c r="H14" s="1012"/>
      <c r="I14" s="1012"/>
      <c r="J14" s="1012"/>
      <c r="K14" s="1012"/>
      <c r="L14" s="1012"/>
      <c r="M14" s="1012"/>
      <c r="N14" s="1012"/>
      <c r="O14" s="1013"/>
      <c r="P14" s="1013"/>
      <c r="Q14" s="1013"/>
      <c r="R14" s="1013"/>
      <c r="S14" s="1013"/>
      <c r="T14" s="335"/>
      <c r="U14" s="335"/>
      <c r="V14" s="335"/>
      <c r="W14" s="335"/>
      <c r="X14" s="335"/>
      <c r="Y14" s="335"/>
      <c r="Z14" s="331"/>
      <c r="AA14" s="331"/>
    </row>
    <row r="15" spans="2:36" ht="15.75" customHeight="1">
      <c r="B15" s="331"/>
      <c r="C15" s="337"/>
      <c r="D15" s="1035" t="s">
        <v>1008</v>
      </c>
      <c r="E15" s="1014"/>
      <c r="F15" s="1014"/>
      <c r="G15" s="1012"/>
      <c r="H15" s="1012"/>
      <c r="I15" s="1012"/>
      <c r="J15" s="1012"/>
      <c r="K15" s="1012"/>
      <c r="L15" s="1012"/>
      <c r="M15" s="1012"/>
      <c r="N15" s="1012"/>
      <c r="O15" s="1013"/>
      <c r="P15" s="1013"/>
      <c r="Q15" s="1013"/>
      <c r="R15" s="1013"/>
      <c r="S15" s="1013"/>
      <c r="T15" s="335"/>
      <c r="U15" s="335"/>
      <c r="V15" s="335"/>
      <c r="W15" s="335"/>
      <c r="X15" s="335"/>
      <c r="Y15" s="335"/>
      <c r="Z15" s="331"/>
      <c r="AA15" s="331"/>
    </row>
    <row r="16" spans="2:36" ht="26.25" customHeight="1">
      <c r="B16" s="331"/>
      <c r="D16" s="1978" t="s">
        <v>297</v>
      </c>
      <c r="E16" s="1979"/>
      <c r="F16" s="1979"/>
      <c r="G16" s="1980"/>
      <c r="H16" s="1984" t="s">
        <v>339</v>
      </c>
      <c r="I16" s="1984"/>
      <c r="J16" s="1984"/>
      <c r="K16" s="1984"/>
      <c r="L16" s="1984"/>
      <c r="M16" s="1985" t="s">
        <v>298</v>
      </c>
      <c r="N16" s="1986" t="s">
        <v>301</v>
      </c>
      <c r="O16" s="1986"/>
      <c r="P16" s="1987"/>
      <c r="Q16" s="1990" t="s">
        <v>302</v>
      </c>
      <c r="R16" s="1991"/>
      <c r="S16" s="1991"/>
      <c r="T16" s="1992"/>
      <c r="U16" s="1972" t="s">
        <v>990</v>
      </c>
      <c r="V16" s="1972"/>
      <c r="W16" s="1972"/>
      <c r="X16" s="1972"/>
      <c r="Y16" s="1973" t="s">
        <v>304</v>
      </c>
      <c r="Z16" s="1973"/>
      <c r="AA16" s="1973"/>
      <c r="AB16" s="1973"/>
      <c r="AC16" s="1974" t="s">
        <v>609</v>
      </c>
      <c r="AD16" s="1974"/>
      <c r="AE16" s="1974"/>
      <c r="AF16" s="1974"/>
      <c r="AG16" s="1974"/>
      <c r="AH16" s="1974"/>
      <c r="AJ16" s="811"/>
    </row>
    <row r="17" spans="2:36" ht="26.25" customHeight="1">
      <c r="B17" s="331"/>
      <c r="D17" s="1981"/>
      <c r="E17" s="1982"/>
      <c r="F17" s="1982"/>
      <c r="G17" s="1983"/>
      <c r="H17" s="1984"/>
      <c r="I17" s="1984"/>
      <c r="J17" s="1984"/>
      <c r="K17" s="1984"/>
      <c r="L17" s="1984"/>
      <c r="M17" s="1985"/>
      <c r="N17" s="1988"/>
      <c r="O17" s="1988"/>
      <c r="P17" s="1989"/>
      <c r="Q17" s="1026" t="s">
        <v>305</v>
      </c>
      <c r="R17" s="1905" t="s">
        <v>306</v>
      </c>
      <c r="S17" s="1975"/>
      <c r="T17" s="1906"/>
      <c r="U17" s="1027" t="s">
        <v>305</v>
      </c>
      <c r="V17" s="1976" t="s">
        <v>306</v>
      </c>
      <c r="W17" s="1976"/>
      <c r="X17" s="1976"/>
      <c r="Y17" s="1028" t="s">
        <v>305</v>
      </c>
      <c r="Z17" s="1977" t="s">
        <v>532</v>
      </c>
      <c r="AA17" s="1977"/>
      <c r="AB17" s="1977"/>
      <c r="AC17" s="1974"/>
      <c r="AD17" s="1974"/>
      <c r="AE17" s="1974"/>
      <c r="AF17" s="1974"/>
      <c r="AG17" s="1974"/>
      <c r="AH17" s="1974"/>
    </row>
    <row r="18" spans="2:36" ht="19.5" customHeight="1">
      <c r="B18" s="331"/>
      <c r="C18" s="1043"/>
      <c r="D18" s="1993"/>
      <c r="E18" s="1994"/>
      <c r="F18" s="1994"/>
      <c r="G18" s="1995"/>
      <c r="H18" s="1993"/>
      <c r="I18" s="1994"/>
      <c r="J18" s="1994"/>
      <c r="K18" s="1994"/>
      <c r="L18" s="1995"/>
      <c r="M18" s="1033"/>
      <c r="N18" s="1996"/>
      <c r="O18" s="1997"/>
      <c r="P18" s="1998"/>
      <c r="Q18" s="1049"/>
      <c r="R18" s="1999">
        <f t="shared" ref="R18:R25" si="0">INT(Q18*N18)</f>
        <v>0</v>
      </c>
      <c r="S18" s="2000"/>
      <c r="T18" s="2001"/>
      <c r="U18" s="1052"/>
      <c r="V18" s="1999">
        <f t="shared" ref="V18:V25" si="1">INT(N18*U18)</f>
        <v>0</v>
      </c>
      <c r="W18" s="2000"/>
      <c r="X18" s="2001"/>
      <c r="Y18" s="1031">
        <f t="shared" ref="Y18:Y25" si="2">Q18-U18</f>
        <v>0</v>
      </c>
      <c r="Z18" s="1999">
        <f t="shared" ref="Z18:Z25" si="3">R18-V18</f>
        <v>0</v>
      </c>
      <c r="AA18" s="2000"/>
      <c r="AB18" s="2001"/>
      <c r="AC18" s="1963"/>
      <c r="AD18" s="1964"/>
      <c r="AE18" s="1964"/>
      <c r="AF18" s="1964"/>
      <c r="AG18" s="1964"/>
      <c r="AH18" s="1965"/>
      <c r="AJ18" s="812" t="s">
        <v>1011</v>
      </c>
    </row>
    <row r="19" spans="2:36" ht="19.5" customHeight="1">
      <c r="B19" s="331"/>
      <c r="C19" s="1043"/>
      <c r="D19" s="1993"/>
      <c r="E19" s="1994"/>
      <c r="F19" s="1994"/>
      <c r="G19" s="1995"/>
      <c r="H19" s="1993"/>
      <c r="I19" s="1994"/>
      <c r="J19" s="1994"/>
      <c r="K19" s="1994"/>
      <c r="L19" s="1995"/>
      <c r="M19" s="1033"/>
      <c r="N19" s="1996"/>
      <c r="O19" s="1997"/>
      <c r="P19" s="1998"/>
      <c r="Q19" s="1049"/>
      <c r="R19" s="1999">
        <f t="shared" si="0"/>
        <v>0</v>
      </c>
      <c r="S19" s="2000"/>
      <c r="T19" s="2001"/>
      <c r="U19" s="1052"/>
      <c r="V19" s="1999">
        <f t="shared" si="1"/>
        <v>0</v>
      </c>
      <c r="W19" s="2000"/>
      <c r="X19" s="2001"/>
      <c r="Y19" s="1031">
        <f t="shared" si="2"/>
        <v>0</v>
      </c>
      <c r="Z19" s="1999">
        <f t="shared" si="3"/>
        <v>0</v>
      </c>
      <c r="AA19" s="2000"/>
      <c r="AB19" s="2001"/>
      <c r="AC19" s="1963"/>
      <c r="AD19" s="1964"/>
      <c r="AE19" s="1964"/>
      <c r="AF19" s="1964"/>
      <c r="AG19" s="1964"/>
      <c r="AH19" s="1965"/>
    </row>
    <row r="20" spans="2:36" ht="19.5" customHeight="1">
      <c r="B20" s="331"/>
      <c r="C20" s="1043"/>
      <c r="D20" s="1993"/>
      <c r="E20" s="1994"/>
      <c r="F20" s="1994"/>
      <c r="G20" s="1995"/>
      <c r="H20" s="1993"/>
      <c r="I20" s="1994"/>
      <c r="J20" s="1994"/>
      <c r="K20" s="1994"/>
      <c r="L20" s="1995"/>
      <c r="M20" s="1033"/>
      <c r="N20" s="1996"/>
      <c r="O20" s="1997"/>
      <c r="P20" s="1998"/>
      <c r="Q20" s="1049"/>
      <c r="R20" s="1999">
        <f t="shared" si="0"/>
        <v>0</v>
      </c>
      <c r="S20" s="2000"/>
      <c r="T20" s="2001"/>
      <c r="U20" s="1052"/>
      <c r="V20" s="1999">
        <f t="shared" si="1"/>
        <v>0</v>
      </c>
      <c r="W20" s="2000"/>
      <c r="X20" s="2001"/>
      <c r="Y20" s="1031">
        <f t="shared" si="2"/>
        <v>0</v>
      </c>
      <c r="Z20" s="1999">
        <f t="shared" si="3"/>
        <v>0</v>
      </c>
      <c r="AA20" s="2000"/>
      <c r="AB20" s="2001"/>
      <c r="AC20" s="1963"/>
      <c r="AD20" s="1964"/>
      <c r="AE20" s="1964"/>
      <c r="AF20" s="1964"/>
      <c r="AG20" s="1964"/>
      <c r="AH20" s="1965"/>
    </row>
    <row r="21" spans="2:36" ht="19.5" customHeight="1">
      <c r="B21" s="331"/>
      <c r="C21" s="1043"/>
      <c r="D21" s="1993"/>
      <c r="E21" s="1994"/>
      <c r="F21" s="1994"/>
      <c r="G21" s="1995"/>
      <c r="H21" s="1993"/>
      <c r="I21" s="1994"/>
      <c r="J21" s="1994"/>
      <c r="K21" s="1994"/>
      <c r="L21" s="1995"/>
      <c r="M21" s="1033"/>
      <c r="N21" s="1996"/>
      <c r="O21" s="1997"/>
      <c r="P21" s="1998"/>
      <c r="Q21" s="1049"/>
      <c r="R21" s="1999">
        <f t="shared" si="0"/>
        <v>0</v>
      </c>
      <c r="S21" s="2000"/>
      <c r="T21" s="2001"/>
      <c r="U21" s="1052"/>
      <c r="V21" s="1999">
        <f t="shared" si="1"/>
        <v>0</v>
      </c>
      <c r="W21" s="2000"/>
      <c r="X21" s="2001"/>
      <c r="Y21" s="1031">
        <f t="shared" si="2"/>
        <v>0</v>
      </c>
      <c r="Z21" s="1999">
        <f t="shared" si="3"/>
        <v>0</v>
      </c>
      <c r="AA21" s="2000"/>
      <c r="AB21" s="2001"/>
      <c r="AC21" s="1963"/>
      <c r="AD21" s="1964"/>
      <c r="AE21" s="1964"/>
      <c r="AF21" s="1964"/>
      <c r="AG21" s="1964"/>
      <c r="AH21" s="1965"/>
    </row>
    <row r="22" spans="2:36" ht="19.5" customHeight="1">
      <c r="B22" s="331"/>
      <c r="C22" s="1043"/>
      <c r="D22" s="1993"/>
      <c r="E22" s="1994"/>
      <c r="F22" s="1994"/>
      <c r="G22" s="1995"/>
      <c r="H22" s="1993"/>
      <c r="I22" s="1994"/>
      <c r="J22" s="1994"/>
      <c r="K22" s="1994"/>
      <c r="L22" s="1995"/>
      <c r="M22" s="1033"/>
      <c r="N22" s="1996"/>
      <c r="O22" s="1997"/>
      <c r="P22" s="1998"/>
      <c r="Q22" s="1049"/>
      <c r="R22" s="1999">
        <f t="shared" si="0"/>
        <v>0</v>
      </c>
      <c r="S22" s="2000"/>
      <c r="T22" s="2001"/>
      <c r="U22" s="1052"/>
      <c r="V22" s="1999">
        <f t="shared" si="1"/>
        <v>0</v>
      </c>
      <c r="W22" s="2000"/>
      <c r="X22" s="2001"/>
      <c r="Y22" s="1031">
        <f t="shared" si="2"/>
        <v>0</v>
      </c>
      <c r="Z22" s="1999">
        <f t="shared" si="3"/>
        <v>0</v>
      </c>
      <c r="AA22" s="2000"/>
      <c r="AB22" s="2001"/>
      <c r="AC22" s="1963"/>
      <c r="AD22" s="1964"/>
      <c r="AE22" s="1964"/>
      <c r="AF22" s="1964"/>
      <c r="AG22" s="1964"/>
      <c r="AH22" s="1965"/>
    </row>
    <row r="23" spans="2:36" ht="19.5" customHeight="1">
      <c r="B23" s="331"/>
      <c r="C23" s="1043"/>
      <c r="D23" s="1993"/>
      <c r="E23" s="1994"/>
      <c r="F23" s="1994"/>
      <c r="G23" s="1995"/>
      <c r="H23" s="1993"/>
      <c r="I23" s="1994"/>
      <c r="J23" s="1994"/>
      <c r="K23" s="1994"/>
      <c r="L23" s="1995"/>
      <c r="M23" s="1033"/>
      <c r="N23" s="1996"/>
      <c r="O23" s="1997"/>
      <c r="P23" s="1998"/>
      <c r="Q23" s="1049"/>
      <c r="R23" s="1999">
        <f t="shared" si="0"/>
        <v>0</v>
      </c>
      <c r="S23" s="2000"/>
      <c r="T23" s="2001"/>
      <c r="U23" s="1052"/>
      <c r="V23" s="1999">
        <f t="shared" si="1"/>
        <v>0</v>
      </c>
      <c r="W23" s="2000"/>
      <c r="X23" s="2001"/>
      <c r="Y23" s="1031">
        <f t="shared" si="2"/>
        <v>0</v>
      </c>
      <c r="Z23" s="1999">
        <f t="shared" si="3"/>
        <v>0</v>
      </c>
      <c r="AA23" s="2000"/>
      <c r="AB23" s="2001"/>
      <c r="AC23" s="1963"/>
      <c r="AD23" s="1964"/>
      <c r="AE23" s="1964"/>
      <c r="AF23" s="1964"/>
      <c r="AG23" s="1964"/>
      <c r="AH23" s="1965"/>
    </row>
    <row r="24" spans="2:36" ht="19.5" customHeight="1">
      <c r="B24" s="331"/>
      <c r="C24" s="1063"/>
      <c r="D24" s="1993"/>
      <c r="E24" s="1994"/>
      <c r="F24" s="1994"/>
      <c r="G24" s="1995"/>
      <c r="H24" s="1993"/>
      <c r="I24" s="1994"/>
      <c r="J24" s="1994"/>
      <c r="K24" s="1994"/>
      <c r="L24" s="1995"/>
      <c r="M24" s="1033"/>
      <c r="N24" s="1996"/>
      <c r="O24" s="1997"/>
      <c r="P24" s="1998"/>
      <c r="Q24" s="1049"/>
      <c r="R24" s="1999">
        <f t="shared" si="0"/>
        <v>0</v>
      </c>
      <c r="S24" s="2000"/>
      <c r="T24" s="2001"/>
      <c r="U24" s="1052"/>
      <c r="V24" s="1999">
        <f t="shared" si="1"/>
        <v>0</v>
      </c>
      <c r="W24" s="2000"/>
      <c r="X24" s="2001"/>
      <c r="Y24" s="1031">
        <f t="shared" si="2"/>
        <v>0</v>
      </c>
      <c r="Z24" s="1999">
        <f t="shared" si="3"/>
        <v>0</v>
      </c>
      <c r="AA24" s="2000"/>
      <c r="AB24" s="2001"/>
      <c r="AC24" s="1963"/>
      <c r="AD24" s="1964"/>
      <c r="AE24" s="1964"/>
      <c r="AF24" s="1964"/>
      <c r="AG24" s="1964"/>
      <c r="AH24" s="1965"/>
    </row>
    <row r="25" spans="2:36" s="371" customFormat="1" ht="19.5" customHeight="1" thickBot="1">
      <c r="B25" s="346"/>
      <c r="C25" s="1063"/>
      <c r="D25" s="2012"/>
      <c r="E25" s="2013"/>
      <c r="F25" s="2013"/>
      <c r="G25" s="2014"/>
      <c r="H25" s="2012"/>
      <c r="I25" s="2013"/>
      <c r="J25" s="2013"/>
      <c r="K25" s="2013"/>
      <c r="L25" s="2014"/>
      <c r="M25" s="1034"/>
      <c r="N25" s="2015"/>
      <c r="O25" s="2016"/>
      <c r="P25" s="2017"/>
      <c r="Q25" s="1050"/>
      <c r="R25" s="1966">
        <f t="shared" si="0"/>
        <v>0</v>
      </c>
      <c r="S25" s="1967"/>
      <c r="T25" s="1968"/>
      <c r="U25" s="1053"/>
      <c r="V25" s="1966">
        <f t="shared" si="1"/>
        <v>0</v>
      </c>
      <c r="W25" s="1967"/>
      <c r="X25" s="1968"/>
      <c r="Y25" s="1032">
        <f t="shared" si="2"/>
        <v>0</v>
      </c>
      <c r="Z25" s="1966">
        <f t="shared" si="3"/>
        <v>0</v>
      </c>
      <c r="AA25" s="1967"/>
      <c r="AB25" s="1968"/>
      <c r="AC25" s="1969"/>
      <c r="AD25" s="1970"/>
      <c r="AE25" s="1970"/>
      <c r="AF25" s="1970"/>
      <c r="AG25" s="1970"/>
      <c r="AH25" s="1971"/>
      <c r="AJ25" s="330"/>
    </row>
    <row r="26" spans="2:36" s="371" customFormat="1" ht="19.5" customHeight="1" thickTop="1">
      <c r="B26" s="346"/>
      <c r="C26" s="337"/>
      <c r="D26" s="2009" t="s">
        <v>310</v>
      </c>
      <c r="E26" s="2009"/>
      <c r="F26" s="2009"/>
      <c r="G26" s="2009"/>
      <c r="H26" s="2009"/>
      <c r="I26" s="2009"/>
      <c r="J26" s="2009"/>
      <c r="K26" s="2009"/>
      <c r="L26" s="2009"/>
      <c r="M26" s="2009"/>
      <c r="N26" s="2009"/>
      <c r="O26" s="2009"/>
      <c r="P26" s="2010"/>
      <c r="Q26" s="1030"/>
      <c r="R26" s="2011">
        <f>SUM(R18:T25)</f>
        <v>0</v>
      </c>
      <c r="S26" s="2011"/>
      <c r="T26" s="2011"/>
      <c r="U26" s="1029"/>
      <c r="V26" s="2011">
        <f>SUM(V18:X25)</f>
        <v>0</v>
      </c>
      <c r="W26" s="2011"/>
      <c r="X26" s="2011"/>
      <c r="Y26" s="1029"/>
      <c r="Z26" s="2011">
        <f>SUM(Z18:AB25)</f>
        <v>0</v>
      </c>
      <c r="AA26" s="2011"/>
      <c r="AB26" s="2011"/>
      <c r="AC26" s="2008"/>
      <c r="AD26" s="2008"/>
      <c r="AE26" s="2008"/>
      <c r="AF26" s="2008"/>
      <c r="AG26" s="2008"/>
      <c r="AH26" s="2008"/>
      <c r="AJ26" s="330"/>
    </row>
    <row r="27" spans="2:36" s="344" customFormat="1" ht="26.25" customHeight="1">
      <c r="B27" s="339"/>
      <c r="C27" s="340" t="s">
        <v>468</v>
      </c>
      <c r="AJ27" s="371"/>
    </row>
    <row r="28" spans="2:36" s="371" customFormat="1" ht="30" customHeight="1">
      <c r="B28" s="346"/>
      <c r="C28" s="337"/>
      <c r="D28" s="2003" t="s">
        <v>296</v>
      </c>
      <c r="E28" s="2003"/>
      <c r="F28" s="2003"/>
      <c r="G28" s="2003"/>
      <c r="H28" s="2003"/>
      <c r="I28" s="2003"/>
      <c r="J28" s="2007"/>
      <c r="K28" s="2007"/>
      <c r="L28" s="2007"/>
      <c r="M28" s="2007"/>
      <c r="N28" s="2007"/>
      <c r="O28" s="2007"/>
      <c r="P28" s="2007"/>
      <c r="Q28" s="1054"/>
      <c r="R28" s="1055"/>
      <c r="S28" s="1055"/>
      <c r="T28" s="1055"/>
      <c r="U28" s="1055"/>
      <c r="V28" s="1055"/>
      <c r="W28" s="910"/>
      <c r="X28" s="910"/>
      <c r="Y28" s="910"/>
      <c r="Z28" s="909"/>
      <c r="AA28" s="909"/>
      <c r="AB28" s="372"/>
      <c r="AC28" s="348"/>
      <c r="AD28" s="374"/>
      <c r="AJ28" s="344"/>
    </row>
    <row r="29" spans="2:36" s="371" customFormat="1" ht="30" customHeight="1">
      <c r="B29" s="346"/>
      <c r="C29" s="337"/>
      <c r="D29" s="2003" t="s">
        <v>700</v>
      </c>
      <c r="E29" s="2003"/>
      <c r="F29" s="2003"/>
      <c r="G29" s="2003"/>
      <c r="H29" s="2003"/>
      <c r="I29" s="2003"/>
      <c r="J29" s="2007"/>
      <c r="K29" s="2007"/>
      <c r="L29" s="2007"/>
      <c r="M29" s="2007"/>
      <c r="N29" s="2007"/>
      <c r="O29" s="2007"/>
      <c r="P29" s="2007"/>
      <c r="Q29" s="1054"/>
      <c r="R29" s="1055"/>
      <c r="S29" s="1055"/>
      <c r="T29" s="1055"/>
      <c r="U29" s="1055"/>
      <c r="V29" s="1055"/>
      <c r="W29" s="1056"/>
      <c r="X29" s="910"/>
      <c r="Y29" s="910"/>
      <c r="Z29" s="909"/>
      <c r="AA29" s="909"/>
      <c r="AB29" s="372"/>
      <c r="AC29" s="348"/>
      <c r="AD29" s="374"/>
      <c r="AJ29" s="812" t="s">
        <v>745</v>
      </c>
    </row>
    <row r="30" spans="2:36" s="371" customFormat="1" ht="30" customHeight="1">
      <c r="B30" s="346"/>
      <c r="C30" s="337"/>
      <c r="D30" s="2003" t="s">
        <v>702</v>
      </c>
      <c r="E30" s="2003"/>
      <c r="F30" s="2003"/>
      <c r="G30" s="2003"/>
      <c r="H30" s="2003"/>
      <c r="I30" s="2003"/>
      <c r="J30" s="2007"/>
      <c r="K30" s="2007"/>
      <c r="L30" s="2007"/>
      <c r="M30" s="2007"/>
      <c r="N30" s="2007"/>
      <c r="O30" s="2007"/>
      <c r="P30" s="2007"/>
      <c r="Q30" s="1057" t="s">
        <v>742</v>
      </c>
      <c r="R30" s="1055"/>
      <c r="S30" s="1055"/>
      <c r="T30" s="1055"/>
      <c r="U30" s="1055"/>
      <c r="V30" s="1055"/>
      <c r="W30" s="1058"/>
      <c r="X30" s="910"/>
      <c r="Y30" s="910"/>
      <c r="Z30" s="909"/>
      <c r="AA30" s="909"/>
      <c r="AB30" s="372"/>
      <c r="AC30" s="348"/>
      <c r="AD30" s="374"/>
    </row>
    <row r="31" spans="2:36" s="371" customFormat="1" ht="15" customHeight="1">
      <c r="B31" s="346"/>
      <c r="C31" s="337"/>
      <c r="D31" s="347"/>
      <c r="E31" s="347"/>
      <c r="F31" s="347"/>
      <c r="G31" s="347"/>
      <c r="H31" s="347"/>
      <c r="I31" s="347"/>
      <c r="J31" s="347"/>
      <c r="K31" s="347"/>
      <c r="L31" s="347"/>
      <c r="M31" s="347"/>
      <c r="N31" s="347"/>
      <c r="O31" s="347"/>
      <c r="P31" s="347"/>
      <c r="Q31" s="911"/>
      <c r="R31" s="911"/>
      <c r="S31" s="911"/>
      <c r="T31" s="911"/>
      <c r="U31" s="911"/>
      <c r="V31" s="911"/>
      <c r="W31" s="910"/>
      <c r="X31" s="910"/>
      <c r="Y31" s="910"/>
      <c r="Z31" s="909"/>
      <c r="AA31" s="909"/>
      <c r="AB31" s="372"/>
      <c r="AC31" s="373"/>
      <c r="AD31" s="374"/>
    </row>
    <row r="32" spans="2:36" s="344" customFormat="1" ht="15">
      <c r="B32" s="339"/>
      <c r="C32" s="340" t="s">
        <v>1005</v>
      </c>
      <c r="D32" s="341"/>
      <c r="E32" s="342"/>
      <c r="F32" s="342"/>
      <c r="G32" s="342"/>
      <c r="H32" s="342"/>
      <c r="I32" s="342"/>
      <c r="J32" s="342"/>
      <c r="K32" s="342"/>
      <c r="L32" s="342"/>
      <c r="M32" s="342"/>
      <c r="N32" s="342"/>
      <c r="O32" s="342"/>
      <c r="P32" s="342"/>
      <c r="Q32" s="907"/>
      <c r="R32" s="907"/>
      <c r="S32" s="907"/>
      <c r="T32" s="907"/>
      <c r="U32" s="908"/>
      <c r="V32" s="907"/>
      <c r="W32" s="907"/>
      <c r="X32" s="907"/>
      <c r="Y32" s="907"/>
      <c r="Z32" s="905"/>
      <c r="AA32" s="905"/>
      <c r="AB32" s="307"/>
      <c r="AC32" s="373"/>
      <c r="AD32" s="374"/>
      <c r="AJ32" s="371"/>
    </row>
    <row r="33" spans="2:40" s="344" customFormat="1" ht="15">
      <c r="B33" s="339"/>
      <c r="C33" s="340"/>
      <c r="D33" s="329" t="s">
        <v>724</v>
      </c>
      <c r="E33" s="342"/>
      <c r="F33" s="342"/>
      <c r="G33" s="342"/>
      <c r="H33" s="342"/>
      <c r="I33" s="342"/>
      <c r="J33" s="342"/>
      <c r="K33" s="342"/>
      <c r="L33" s="342"/>
      <c r="M33" s="342"/>
      <c r="N33" s="342"/>
      <c r="O33" s="342"/>
      <c r="P33" s="342"/>
      <c r="Q33" s="907"/>
      <c r="R33" s="907"/>
      <c r="S33" s="907"/>
      <c r="T33" s="907"/>
      <c r="U33" s="908"/>
      <c r="V33" s="907"/>
      <c r="W33" s="907"/>
      <c r="X33" s="907"/>
      <c r="Y33" s="907"/>
      <c r="Z33" s="905"/>
      <c r="AA33" s="905"/>
      <c r="AB33" s="307"/>
      <c r="AC33" s="373"/>
      <c r="AD33" s="374"/>
    </row>
    <row r="34" spans="2:40" s="371" customFormat="1" ht="30" customHeight="1">
      <c r="B34" s="346"/>
      <c r="C34" s="337"/>
      <c r="D34" s="2002" t="s">
        <v>725</v>
      </c>
      <c r="E34" s="2002"/>
      <c r="F34" s="2002"/>
      <c r="G34" s="2002"/>
      <c r="H34" s="2002"/>
      <c r="I34" s="2002"/>
      <c r="J34" s="2004">
        <f>V26</f>
        <v>0</v>
      </c>
      <c r="K34" s="2005"/>
      <c r="L34" s="2005"/>
      <c r="M34" s="2005"/>
      <c r="N34" s="2005"/>
      <c r="O34" s="2005"/>
      <c r="P34" s="2006"/>
      <c r="Q34" s="913" t="s">
        <v>295</v>
      </c>
      <c r="R34" s="906" t="s">
        <v>469</v>
      </c>
      <c r="S34" s="2020"/>
      <c r="T34" s="2020"/>
      <c r="U34" s="2020"/>
      <c r="V34" s="2020"/>
      <c r="W34" s="2020"/>
      <c r="X34" s="2020"/>
      <c r="Y34" s="910"/>
      <c r="Z34" s="910"/>
      <c r="AA34" s="909"/>
      <c r="AB34" s="372"/>
      <c r="AC34" s="373"/>
      <c r="AD34" s="374"/>
      <c r="AJ34" s="812" t="s">
        <v>1015</v>
      </c>
    </row>
    <row r="35" spans="2:40" s="344" customFormat="1" ht="30" customHeight="1">
      <c r="B35" s="339"/>
      <c r="C35" s="340"/>
      <c r="D35" s="2003" t="s">
        <v>708</v>
      </c>
      <c r="E35" s="2003"/>
      <c r="F35" s="2003"/>
      <c r="G35" s="2003"/>
      <c r="H35" s="2003"/>
      <c r="I35" s="2003"/>
      <c r="J35" s="1949"/>
      <c r="K35" s="1950"/>
      <c r="L35" s="1950"/>
      <c r="M35" s="1950"/>
      <c r="N35" s="1950"/>
      <c r="O35" s="1950"/>
      <c r="P35" s="1951"/>
      <c r="Q35" s="912" t="s">
        <v>483</v>
      </c>
      <c r="R35" s="910" t="s">
        <v>484</v>
      </c>
      <c r="S35" s="912"/>
      <c r="T35" s="910"/>
      <c r="U35" s="907"/>
      <c r="V35" s="907"/>
      <c r="W35" s="907"/>
      <c r="X35" s="907"/>
      <c r="Y35" s="907"/>
      <c r="Z35" s="905"/>
      <c r="AA35" s="905"/>
      <c r="AB35" s="307"/>
      <c r="AC35" s="373"/>
      <c r="AD35" s="374"/>
    </row>
    <row r="36" spans="2:40" s="371" customFormat="1" ht="30" customHeight="1">
      <c r="B36" s="346"/>
      <c r="C36" s="337"/>
      <c r="D36" s="2003" t="s">
        <v>710</v>
      </c>
      <c r="E36" s="2003"/>
      <c r="F36" s="2003"/>
      <c r="G36" s="2003"/>
      <c r="H36" s="2003"/>
      <c r="I36" s="2003"/>
      <c r="J36" s="2019">
        <f>J34*J35</f>
        <v>0</v>
      </c>
      <c r="K36" s="2019"/>
      <c r="L36" s="2019"/>
      <c r="M36" s="2019"/>
      <c r="N36" s="2019"/>
      <c r="O36" s="2019"/>
      <c r="P36" s="2019"/>
      <c r="Q36" s="913" t="s">
        <v>295</v>
      </c>
      <c r="R36" s="906" t="s">
        <v>734</v>
      </c>
      <c r="S36" s="2020" t="s">
        <v>726</v>
      </c>
      <c r="T36" s="2020"/>
      <c r="U36" s="2020"/>
      <c r="V36" s="2020"/>
      <c r="W36" s="2020"/>
      <c r="X36" s="910"/>
      <c r="Y36" s="910"/>
      <c r="Z36" s="910"/>
      <c r="AA36" s="909"/>
      <c r="AB36" s="372"/>
      <c r="AC36" s="373"/>
      <c r="AD36" s="374"/>
      <c r="AJ36" s="812" t="s">
        <v>1015</v>
      </c>
      <c r="AN36" s="344"/>
    </row>
    <row r="37" spans="2:40" s="371" customFormat="1" ht="15" customHeight="1">
      <c r="B37" s="346"/>
      <c r="C37" s="337"/>
      <c r="D37" s="761"/>
      <c r="E37" s="350"/>
      <c r="F37" s="351"/>
      <c r="G37" s="352"/>
      <c r="H37" s="352"/>
      <c r="I37" s="352"/>
      <c r="J37" s="352"/>
      <c r="K37" s="352"/>
      <c r="L37" s="308"/>
      <c r="M37" s="308"/>
      <c r="N37" s="308"/>
      <c r="O37" s="308"/>
      <c r="P37" s="308"/>
      <c r="Q37" s="914"/>
      <c r="R37" s="914"/>
      <c r="S37" s="914"/>
      <c r="T37" s="914"/>
      <c r="U37" s="914"/>
      <c r="V37" s="914"/>
      <c r="W37" s="914"/>
      <c r="X37" s="914"/>
      <c r="Y37" s="914"/>
      <c r="Z37" s="909"/>
      <c r="AA37" s="909"/>
      <c r="AB37" s="372"/>
      <c r="AC37" s="373"/>
      <c r="AD37" s="374"/>
    </row>
    <row r="38" spans="2:40" s="344" customFormat="1" ht="15">
      <c r="B38" s="339"/>
      <c r="C38" s="340"/>
      <c r="D38" s="329" t="s">
        <v>1006</v>
      </c>
      <c r="E38" s="342"/>
      <c r="F38" s="342"/>
      <c r="G38" s="342"/>
      <c r="H38" s="342"/>
      <c r="I38" s="342"/>
      <c r="J38" s="342"/>
      <c r="K38" s="342"/>
      <c r="L38" s="342"/>
      <c r="M38" s="342"/>
      <c r="N38" s="342"/>
      <c r="O38" s="342"/>
      <c r="P38" s="342"/>
      <c r="Q38" s="907"/>
      <c r="R38" s="907"/>
      <c r="S38" s="907"/>
      <c r="T38" s="907"/>
      <c r="U38" s="908"/>
      <c r="V38" s="907"/>
      <c r="W38" s="907"/>
      <c r="X38" s="907"/>
      <c r="Y38" s="907"/>
      <c r="Z38" s="905"/>
      <c r="AA38" s="905"/>
      <c r="AB38" s="307"/>
      <c r="AC38" s="373"/>
      <c r="AD38" s="374"/>
    </row>
    <row r="39" spans="2:40" s="371" customFormat="1" ht="30" customHeight="1">
      <c r="B39" s="346"/>
      <c r="C39" s="337"/>
      <c r="D39" s="2018" t="s">
        <v>727</v>
      </c>
      <c r="E39" s="2018"/>
      <c r="F39" s="2018"/>
      <c r="G39" s="2018"/>
      <c r="H39" s="2018"/>
      <c r="I39" s="2018"/>
      <c r="J39" s="2019">
        <f>J30*160000*J35</f>
        <v>0</v>
      </c>
      <c r="K39" s="2019"/>
      <c r="L39" s="2019"/>
      <c r="M39" s="2019"/>
      <c r="N39" s="2019"/>
      <c r="O39" s="2019"/>
      <c r="P39" s="2019"/>
      <c r="Q39" s="913" t="s">
        <v>295</v>
      </c>
      <c r="R39" s="906" t="s">
        <v>749</v>
      </c>
      <c r="S39" s="2020" t="s">
        <v>753</v>
      </c>
      <c r="T39" s="2020"/>
      <c r="U39" s="2020"/>
      <c r="V39" s="2020"/>
      <c r="W39" s="2020"/>
      <c r="X39" s="2020"/>
      <c r="Y39" s="2020"/>
      <c r="Z39" s="910"/>
      <c r="AA39" s="909"/>
      <c r="AB39" s="372"/>
      <c r="AC39" s="373"/>
      <c r="AD39" s="374"/>
      <c r="AJ39" s="812" t="s">
        <v>1015</v>
      </c>
    </row>
    <row r="40" spans="2:40" s="371" customFormat="1" ht="15" customHeight="1">
      <c r="B40" s="346"/>
      <c r="C40" s="337"/>
      <c r="D40" s="354"/>
      <c r="E40" s="760"/>
      <c r="F40" s="355"/>
      <c r="G40" s="354"/>
      <c r="H40" s="354"/>
      <c r="I40" s="758"/>
      <c r="J40" s="758"/>
      <c r="K40" s="758"/>
      <c r="L40" s="758"/>
      <c r="M40" s="758"/>
      <c r="N40" s="758"/>
      <c r="O40" s="758"/>
      <c r="P40" s="758"/>
      <c r="Q40" s="1024"/>
      <c r="R40" s="1024"/>
      <c r="S40" s="1024"/>
      <c r="T40" s="1024"/>
      <c r="U40" s="1024"/>
      <c r="V40" s="1024"/>
      <c r="W40" s="1024"/>
      <c r="X40" s="1024"/>
      <c r="Y40" s="1024"/>
      <c r="Z40" s="909"/>
      <c r="AA40" s="909"/>
      <c r="AB40" s="372"/>
      <c r="AC40" s="373"/>
      <c r="AD40" s="374"/>
    </row>
    <row r="41" spans="2:40" s="344" customFormat="1" ht="15">
      <c r="B41" s="339"/>
      <c r="C41" s="340"/>
      <c r="D41" s="329" t="s">
        <v>1007</v>
      </c>
      <c r="E41" s="342"/>
      <c r="F41" s="342"/>
      <c r="G41" s="342"/>
      <c r="H41" s="342"/>
      <c r="I41" s="342"/>
      <c r="J41" s="342"/>
      <c r="K41" s="342"/>
      <c r="L41" s="342"/>
      <c r="M41" s="342"/>
      <c r="N41" s="342"/>
      <c r="O41" s="342"/>
      <c r="P41" s="342"/>
      <c r="Q41" s="907"/>
      <c r="R41" s="907"/>
      <c r="S41" s="907"/>
      <c r="T41" s="907"/>
      <c r="U41" s="908"/>
      <c r="V41" s="907"/>
      <c r="W41" s="907"/>
      <c r="X41" s="907"/>
      <c r="Y41" s="907"/>
      <c r="Z41" s="905"/>
      <c r="AA41" s="905"/>
      <c r="AB41" s="307"/>
      <c r="AC41" s="373"/>
      <c r="AD41" s="374"/>
    </row>
    <row r="42" spans="2:40" s="371" customFormat="1" ht="39.950000000000003" customHeight="1">
      <c r="B42" s="346"/>
      <c r="C42" s="337"/>
      <c r="D42" s="2018" t="s">
        <v>728</v>
      </c>
      <c r="E42" s="2018"/>
      <c r="F42" s="2018"/>
      <c r="G42" s="2018"/>
      <c r="H42" s="2018"/>
      <c r="I42" s="2018"/>
      <c r="J42" s="2019">
        <f>MIN(J36,J39)</f>
        <v>0</v>
      </c>
      <c r="K42" s="2019"/>
      <c r="L42" s="2019"/>
      <c r="M42" s="2019"/>
      <c r="N42" s="2019"/>
      <c r="O42" s="2019"/>
      <c r="P42" s="2019"/>
      <c r="Q42" s="913" t="s">
        <v>295</v>
      </c>
      <c r="R42" s="906" t="s">
        <v>750</v>
      </c>
      <c r="S42" s="2020" t="s">
        <v>751</v>
      </c>
      <c r="T42" s="2020"/>
      <c r="U42" s="2020"/>
      <c r="V42" s="2020"/>
      <c r="W42" s="2020"/>
      <c r="X42" s="2020"/>
      <c r="Y42" s="910"/>
      <c r="Z42" s="910"/>
      <c r="AA42" s="909"/>
      <c r="AB42" s="372"/>
      <c r="AC42" s="373"/>
      <c r="AD42" s="374"/>
      <c r="AJ42" s="812" t="s">
        <v>1015</v>
      </c>
    </row>
    <row r="43" spans="2:40" s="371" customFormat="1" ht="15" customHeight="1">
      <c r="B43" s="346"/>
      <c r="C43" s="337"/>
      <c r="D43" s="772" t="s">
        <v>987</v>
      </c>
      <c r="E43" s="308"/>
      <c r="F43" s="308"/>
      <c r="G43" s="308"/>
      <c r="H43" s="308"/>
      <c r="I43" s="308"/>
      <c r="J43" s="308"/>
      <c r="K43" s="308"/>
      <c r="L43" s="308"/>
      <c r="M43" s="308"/>
      <c r="N43" s="308"/>
      <c r="O43" s="308"/>
      <c r="P43" s="308"/>
      <c r="Q43" s="914"/>
      <c r="R43" s="914"/>
      <c r="S43" s="914"/>
      <c r="T43" s="914"/>
      <c r="U43" s="914"/>
      <c r="V43" s="914"/>
      <c r="W43" s="914"/>
      <c r="X43" s="914"/>
      <c r="Y43" s="914"/>
      <c r="Z43" s="914"/>
      <c r="AA43" s="909"/>
      <c r="AB43" s="372"/>
      <c r="AC43" s="373"/>
      <c r="AD43" s="374"/>
    </row>
    <row r="44" spans="2:40" s="344" customFormat="1" ht="15">
      <c r="B44" s="339"/>
      <c r="C44" s="340"/>
      <c r="D44" s="308"/>
      <c r="E44" s="308"/>
      <c r="F44" s="308"/>
      <c r="G44" s="308"/>
      <c r="H44" s="308"/>
      <c r="I44" s="308"/>
      <c r="J44" s="308"/>
      <c r="K44" s="308"/>
      <c r="L44" s="308"/>
      <c r="M44" s="308"/>
      <c r="N44" s="308"/>
      <c r="O44" s="308"/>
      <c r="P44" s="308"/>
      <c r="Q44" s="308"/>
      <c r="R44" s="308"/>
      <c r="S44" s="308"/>
      <c r="T44" s="308"/>
      <c r="U44" s="308"/>
      <c r="V44" s="308"/>
      <c r="W44" s="308"/>
      <c r="X44" s="308"/>
      <c r="Y44" s="308"/>
      <c r="Z44" s="308"/>
      <c r="AA44" s="339"/>
      <c r="AB44" s="307"/>
      <c r="AC44" s="373"/>
      <c r="AD44" s="374"/>
    </row>
    <row r="45" spans="2:40" s="344" customFormat="1" ht="15">
      <c r="B45" s="339"/>
      <c r="C45" s="340"/>
      <c r="D45" s="341"/>
      <c r="E45" s="342"/>
      <c r="F45" s="342"/>
      <c r="G45" s="342"/>
      <c r="H45" s="342"/>
      <c r="I45" s="342"/>
      <c r="J45" s="342"/>
      <c r="K45" s="342"/>
      <c r="L45" s="342"/>
      <c r="M45" s="342"/>
      <c r="N45" s="342"/>
      <c r="O45" s="342"/>
      <c r="P45" s="342"/>
      <c r="Q45" s="342"/>
      <c r="R45" s="342"/>
      <c r="S45" s="342"/>
      <c r="T45" s="342"/>
      <c r="U45" s="343"/>
      <c r="V45" s="342"/>
      <c r="W45" s="342"/>
      <c r="X45" s="342"/>
      <c r="Y45" s="342"/>
      <c r="Z45" s="339"/>
      <c r="AA45" s="339"/>
      <c r="AB45" s="307"/>
      <c r="AC45" s="373"/>
      <c r="AD45" s="374"/>
    </row>
    <row r="46" spans="2:40" s="344" customFormat="1" ht="15">
      <c r="B46" s="339"/>
      <c r="C46" s="340"/>
      <c r="D46" s="341"/>
      <c r="E46" s="342"/>
      <c r="F46" s="342"/>
      <c r="G46" s="342"/>
      <c r="H46" s="342"/>
      <c r="I46" s="342"/>
      <c r="J46" s="342"/>
      <c r="K46" s="342"/>
      <c r="L46" s="342"/>
      <c r="M46" s="342"/>
      <c r="N46" s="342"/>
      <c r="O46" s="342"/>
      <c r="P46" s="342"/>
      <c r="Q46" s="342"/>
      <c r="R46" s="342"/>
      <c r="S46" s="342"/>
      <c r="T46" s="342"/>
      <c r="U46" s="343"/>
      <c r="V46" s="342"/>
      <c r="W46" s="342"/>
      <c r="X46" s="342"/>
      <c r="Y46" s="342"/>
      <c r="Z46" s="339"/>
      <c r="AA46" s="339"/>
      <c r="AB46" s="307"/>
      <c r="AC46" s="373"/>
      <c r="AD46" s="374"/>
    </row>
    <row r="47" spans="2:40" s="344" customFormat="1" ht="15">
      <c r="B47" s="339"/>
      <c r="C47" s="340"/>
      <c r="D47" s="341"/>
      <c r="E47" s="342"/>
      <c r="F47" s="342"/>
      <c r="G47" s="342"/>
      <c r="H47" s="342"/>
      <c r="I47" s="342"/>
      <c r="J47" s="342"/>
      <c r="K47" s="342"/>
      <c r="L47" s="342"/>
      <c r="M47" s="342"/>
      <c r="N47" s="342"/>
      <c r="O47" s="342"/>
      <c r="P47" s="342"/>
      <c r="Q47" s="342"/>
      <c r="R47" s="342"/>
      <c r="S47" s="342"/>
      <c r="T47" s="342"/>
      <c r="U47" s="343"/>
      <c r="V47" s="342"/>
      <c r="W47" s="342"/>
      <c r="X47" s="342"/>
      <c r="Y47" s="342"/>
      <c r="Z47" s="339"/>
      <c r="AA47" s="339"/>
      <c r="AB47" s="307"/>
      <c r="AC47" s="373"/>
      <c r="AD47" s="374"/>
    </row>
    <row r="48" spans="2:40" s="344" customFormat="1" ht="15">
      <c r="B48" s="339"/>
      <c r="C48" s="340"/>
      <c r="D48" s="341"/>
      <c r="E48" s="342"/>
      <c r="F48" s="342"/>
      <c r="G48" s="342"/>
      <c r="H48" s="342"/>
      <c r="I48" s="342"/>
      <c r="J48" s="342"/>
      <c r="K48" s="342"/>
      <c r="L48" s="342"/>
      <c r="M48" s="342"/>
      <c r="N48" s="342"/>
      <c r="O48" s="342"/>
      <c r="P48" s="342"/>
      <c r="Q48" s="342"/>
      <c r="R48" s="342"/>
      <c r="S48" s="342"/>
      <c r="T48" s="342"/>
      <c r="U48" s="343"/>
      <c r="V48" s="342"/>
      <c r="W48" s="342"/>
      <c r="X48" s="342"/>
      <c r="Y48" s="342"/>
      <c r="Z48" s="339"/>
      <c r="AA48" s="339"/>
      <c r="AB48" s="307"/>
      <c r="AC48" s="373"/>
      <c r="AD48" s="374"/>
    </row>
    <row r="49" spans="2:31" s="344" customFormat="1" ht="15">
      <c r="B49" s="339"/>
      <c r="C49" s="340"/>
      <c r="D49" s="341"/>
      <c r="E49" s="342"/>
      <c r="F49" s="342"/>
      <c r="G49" s="342"/>
      <c r="H49" s="342"/>
      <c r="I49" s="342"/>
      <c r="J49" s="342"/>
      <c r="K49" s="342"/>
      <c r="L49" s="342"/>
      <c r="M49" s="342"/>
      <c r="N49" s="342"/>
      <c r="O49" s="342"/>
      <c r="P49" s="342"/>
      <c r="Q49" s="342"/>
      <c r="R49" s="342"/>
      <c r="S49" s="342"/>
      <c r="T49" s="342"/>
      <c r="U49" s="343"/>
      <c r="V49" s="342"/>
      <c r="W49" s="342"/>
      <c r="X49" s="342"/>
      <c r="Y49" s="342"/>
      <c r="Z49" s="339"/>
      <c r="AA49" s="339"/>
      <c r="AB49" s="307"/>
      <c r="AC49" s="373"/>
      <c r="AD49" s="374"/>
    </row>
    <row r="50" spans="2:31" s="344" customFormat="1" ht="15">
      <c r="B50" s="339"/>
      <c r="C50" s="340"/>
      <c r="D50" s="341"/>
      <c r="E50" s="342"/>
      <c r="F50" s="342"/>
      <c r="G50" s="342"/>
      <c r="H50" s="342"/>
      <c r="I50" s="342"/>
      <c r="J50" s="342"/>
      <c r="K50" s="342"/>
      <c r="L50" s="342"/>
      <c r="M50" s="342"/>
      <c r="N50" s="342"/>
      <c r="O50" s="342"/>
      <c r="P50" s="342"/>
      <c r="Q50" s="342"/>
      <c r="R50" s="342"/>
      <c r="S50" s="342"/>
      <c r="T50" s="342"/>
      <c r="U50" s="343"/>
      <c r="V50" s="342"/>
      <c r="W50" s="342"/>
      <c r="X50" s="342"/>
      <c r="Y50" s="342"/>
      <c r="Z50" s="339"/>
      <c r="AA50" s="339"/>
      <c r="AB50" s="307"/>
      <c r="AC50" s="356"/>
      <c r="AD50" s="357"/>
    </row>
    <row r="51" spans="2:31" s="344" customFormat="1" ht="15">
      <c r="B51" s="339"/>
      <c r="C51" s="340"/>
      <c r="D51" s="341"/>
      <c r="E51" s="342"/>
      <c r="F51" s="342"/>
      <c r="G51" s="342"/>
      <c r="H51" s="342"/>
      <c r="I51" s="342"/>
      <c r="J51" s="342"/>
      <c r="K51" s="342"/>
      <c r="L51" s="342"/>
      <c r="M51" s="342"/>
      <c r="N51" s="342"/>
      <c r="O51" s="342"/>
      <c r="P51" s="342"/>
      <c r="Q51" s="342"/>
      <c r="R51" s="342"/>
      <c r="S51" s="342"/>
      <c r="T51" s="342"/>
      <c r="U51" s="343"/>
      <c r="V51" s="342"/>
      <c r="W51" s="342"/>
      <c r="X51" s="342"/>
      <c r="Y51" s="342"/>
      <c r="Z51" s="339"/>
      <c r="AA51" s="339"/>
      <c r="AB51" s="307"/>
      <c r="AC51" s="356"/>
      <c r="AD51" s="357"/>
    </row>
    <row r="52" spans="2:31" s="344" customFormat="1" ht="15">
      <c r="B52" s="339"/>
      <c r="C52" s="340"/>
      <c r="D52" s="341"/>
      <c r="E52" s="342"/>
      <c r="F52" s="342"/>
      <c r="G52" s="342"/>
      <c r="H52" s="342"/>
      <c r="I52" s="342"/>
      <c r="J52" s="342"/>
      <c r="K52" s="342"/>
      <c r="L52" s="342"/>
      <c r="M52" s="342"/>
      <c r="N52" s="342"/>
      <c r="O52" s="342"/>
      <c r="P52" s="342"/>
      <c r="Q52" s="342"/>
      <c r="R52" s="342"/>
      <c r="S52" s="342"/>
      <c r="T52" s="342"/>
      <c r="U52" s="343"/>
      <c r="V52" s="342"/>
      <c r="W52" s="342"/>
      <c r="X52" s="342"/>
      <c r="Y52" s="342"/>
      <c r="Z52" s="339"/>
      <c r="AA52" s="339"/>
      <c r="AB52" s="307"/>
      <c r="AC52" s="356"/>
      <c r="AD52" s="357"/>
    </row>
    <row r="53" spans="2:31" s="344" customFormat="1" ht="15">
      <c r="B53" s="339"/>
      <c r="C53" s="340"/>
      <c r="D53" s="341"/>
      <c r="E53" s="342"/>
      <c r="F53" s="342"/>
      <c r="G53" s="342"/>
      <c r="H53" s="342"/>
      <c r="I53" s="342"/>
      <c r="J53" s="342"/>
      <c r="K53" s="342"/>
      <c r="L53" s="342"/>
      <c r="M53" s="342"/>
      <c r="N53" s="342"/>
      <c r="O53" s="342"/>
      <c r="P53" s="342"/>
      <c r="Q53" s="342"/>
      <c r="R53" s="342"/>
      <c r="S53" s="342"/>
      <c r="T53" s="342"/>
      <c r="U53" s="343"/>
      <c r="V53" s="342"/>
      <c r="W53" s="342"/>
      <c r="X53" s="342"/>
      <c r="Y53" s="342"/>
      <c r="Z53" s="339"/>
      <c r="AA53" s="339"/>
      <c r="AB53" s="307"/>
      <c r="AC53" s="356"/>
      <c r="AD53" s="357"/>
    </row>
    <row r="54" spans="2:31" s="344" customFormat="1" ht="15">
      <c r="B54" s="339"/>
      <c r="C54" s="340"/>
      <c r="D54" s="341"/>
      <c r="E54" s="342"/>
      <c r="F54" s="342"/>
      <c r="G54" s="342"/>
      <c r="H54" s="342"/>
      <c r="I54" s="342"/>
      <c r="J54" s="342"/>
      <c r="K54" s="342"/>
      <c r="L54" s="342"/>
      <c r="M54" s="342"/>
      <c r="N54" s="342"/>
      <c r="O54" s="342"/>
      <c r="P54" s="342"/>
      <c r="Q54" s="342"/>
      <c r="R54" s="342"/>
      <c r="S54" s="342"/>
      <c r="T54" s="342"/>
      <c r="U54" s="343"/>
      <c r="V54" s="342"/>
      <c r="W54" s="342"/>
      <c r="X54" s="342"/>
      <c r="Y54" s="342"/>
      <c r="Z54" s="339"/>
      <c r="AA54" s="339"/>
      <c r="AB54" s="307"/>
      <c r="AC54" s="356"/>
      <c r="AD54" s="357"/>
    </row>
    <row r="55" spans="2:31" s="344" customFormat="1" ht="15">
      <c r="B55" s="339"/>
      <c r="C55" s="340"/>
      <c r="D55" s="341"/>
      <c r="E55" s="342"/>
      <c r="F55" s="342"/>
      <c r="G55" s="342"/>
      <c r="H55" s="342"/>
      <c r="I55" s="342"/>
      <c r="J55" s="342"/>
      <c r="K55" s="342"/>
      <c r="L55" s="342"/>
      <c r="M55" s="342"/>
      <c r="N55" s="342"/>
      <c r="O55" s="342"/>
      <c r="P55" s="342"/>
      <c r="Q55" s="342"/>
      <c r="R55" s="342"/>
      <c r="S55" s="342"/>
      <c r="T55" s="342"/>
      <c r="U55" s="343"/>
      <c r="V55" s="342"/>
      <c r="W55" s="342"/>
      <c r="X55" s="342"/>
      <c r="Y55" s="342"/>
      <c r="Z55" s="339"/>
      <c r="AA55" s="339"/>
      <c r="AB55" s="307"/>
      <c r="AC55" s="356"/>
      <c r="AD55" s="357"/>
    </row>
    <row r="56" spans="2:31" s="344" customFormat="1" ht="15">
      <c r="B56" s="339"/>
      <c r="C56" s="340"/>
      <c r="D56" s="341"/>
      <c r="E56" s="342"/>
      <c r="F56" s="342"/>
      <c r="G56" s="342"/>
      <c r="H56" s="342"/>
      <c r="I56" s="342"/>
      <c r="J56" s="342"/>
      <c r="K56" s="342"/>
      <c r="L56" s="342"/>
      <c r="M56" s="342"/>
      <c r="N56" s="342"/>
      <c r="O56" s="342"/>
      <c r="P56" s="342"/>
      <c r="Q56" s="342"/>
      <c r="R56" s="342"/>
      <c r="S56" s="342"/>
      <c r="T56" s="342"/>
      <c r="U56" s="343"/>
      <c r="V56" s="342"/>
      <c r="W56" s="342"/>
      <c r="X56" s="342"/>
      <c r="Y56" s="342"/>
      <c r="Z56" s="339"/>
      <c r="AA56" s="339"/>
      <c r="AB56" s="307"/>
      <c r="AC56" s="356"/>
      <c r="AD56" s="357"/>
    </row>
    <row r="57" spans="2:31" s="344" customFormat="1" ht="15">
      <c r="B57" s="339"/>
      <c r="C57" s="340"/>
      <c r="D57" s="341"/>
      <c r="E57" s="342"/>
      <c r="F57" s="342"/>
      <c r="G57" s="342"/>
      <c r="H57" s="342"/>
      <c r="I57" s="342"/>
      <c r="J57" s="342"/>
      <c r="K57" s="342"/>
      <c r="L57" s="342"/>
      <c r="M57" s="342"/>
      <c r="N57" s="342"/>
      <c r="O57" s="342"/>
      <c r="P57" s="342"/>
      <c r="Q57" s="342"/>
      <c r="R57" s="342"/>
      <c r="S57" s="342"/>
      <c r="T57" s="342"/>
      <c r="U57" s="343"/>
      <c r="V57" s="342"/>
      <c r="W57" s="342"/>
      <c r="X57" s="342"/>
      <c r="Y57" s="342"/>
      <c r="Z57" s="339"/>
      <c r="AA57" s="339"/>
      <c r="AB57" s="307"/>
      <c r="AC57" s="356"/>
      <c r="AD57" s="357"/>
    </row>
    <row r="58" spans="2:31" ht="12.75" customHeight="1">
      <c r="B58" s="331"/>
      <c r="C58" s="331"/>
      <c r="D58" s="331"/>
      <c r="E58" s="331"/>
      <c r="F58" s="331"/>
      <c r="G58" s="331"/>
      <c r="H58" s="331"/>
      <c r="I58" s="331"/>
      <c r="J58" s="331"/>
      <c r="K58" s="331"/>
      <c r="L58" s="331"/>
      <c r="M58" s="331"/>
      <c r="N58" s="331"/>
      <c r="O58" s="331"/>
      <c r="P58" s="331"/>
      <c r="Q58" s="331"/>
      <c r="R58" s="331"/>
      <c r="S58" s="331"/>
      <c r="T58" s="331"/>
      <c r="U58" s="331"/>
      <c r="V58" s="331"/>
      <c r="W58" s="331"/>
      <c r="X58" s="331"/>
      <c r="Y58" s="331"/>
      <c r="Z58" s="331"/>
      <c r="AA58" s="331"/>
      <c r="AC58" s="356"/>
      <c r="AD58" s="357"/>
    </row>
    <row r="59" spans="2:31" ht="20.100000000000001" customHeight="1">
      <c r="AC59" s="356"/>
      <c r="AD59" s="357"/>
    </row>
    <row r="60" spans="2:31" ht="20.100000000000001" customHeight="1">
      <c r="AC60" s="356"/>
      <c r="AD60" s="357"/>
    </row>
    <row r="61" spans="2:31" ht="20.100000000000001" customHeight="1">
      <c r="AC61" s="356"/>
      <c r="AD61" s="357"/>
    </row>
    <row r="62" spans="2:31" ht="20.100000000000001" customHeight="1">
      <c r="AC62" s="356"/>
      <c r="AD62" s="357"/>
    </row>
    <row r="63" spans="2:31" ht="20.100000000000001" customHeight="1">
      <c r="AC63" s="356"/>
      <c r="AD63" s="357"/>
      <c r="AE63" s="358"/>
    </row>
    <row r="64" spans="2:31" ht="20.100000000000001" customHeight="1">
      <c r="AC64" s="356"/>
      <c r="AD64" s="357"/>
    </row>
    <row r="65" spans="29:30" ht="20.100000000000001" customHeight="1">
      <c r="AC65" s="356"/>
      <c r="AD65" s="357"/>
    </row>
    <row r="66" spans="29:30" ht="20.100000000000001" customHeight="1">
      <c r="AC66" s="356"/>
      <c r="AD66" s="357"/>
    </row>
    <row r="67" spans="29:30" ht="20.100000000000001" customHeight="1">
      <c r="AC67" s="356"/>
      <c r="AD67" s="357"/>
    </row>
    <row r="68" spans="29:30" ht="20.100000000000001" customHeight="1">
      <c r="AC68" s="356"/>
      <c r="AD68" s="357"/>
    </row>
    <row r="69" spans="29:30" ht="20.100000000000001" customHeight="1">
      <c r="AC69" s="356"/>
      <c r="AD69" s="357"/>
    </row>
    <row r="70" spans="29:30" ht="20.100000000000001" customHeight="1">
      <c r="AC70" s="356"/>
      <c r="AD70" s="357"/>
    </row>
    <row r="71" spans="29:30" ht="20.100000000000001" customHeight="1">
      <c r="AC71" s="356"/>
      <c r="AD71" s="357"/>
    </row>
    <row r="72" spans="29:30" ht="20.100000000000001" customHeight="1">
      <c r="AC72" s="356"/>
      <c r="AD72" s="357"/>
    </row>
    <row r="73" spans="29:30" ht="20.100000000000001" customHeight="1">
      <c r="AC73" s="356"/>
      <c r="AD73" s="357"/>
    </row>
    <row r="74" spans="29:30" ht="20.100000000000001" customHeight="1">
      <c r="AC74" s="356"/>
      <c r="AD74" s="357"/>
    </row>
    <row r="75" spans="29:30" ht="20.100000000000001" customHeight="1">
      <c r="AC75" s="359"/>
      <c r="AD75" s="360"/>
    </row>
    <row r="76" spans="29:30" ht="20.100000000000001" customHeight="1">
      <c r="AC76" s="356"/>
      <c r="AD76" s="357"/>
    </row>
    <row r="77" spans="29:30" ht="20.100000000000001" customHeight="1">
      <c r="AC77" s="356"/>
      <c r="AD77" s="357"/>
    </row>
    <row r="78" spans="29:30" ht="20.100000000000001" customHeight="1">
      <c r="AC78" s="356"/>
      <c r="AD78" s="357"/>
    </row>
    <row r="79" spans="29:30" ht="20.100000000000001" customHeight="1">
      <c r="AC79" s="356"/>
      <c r="AD79" s="357"/>
    </row>
    <row r="80" spans="29:30" ht="20.100000000000001" customHeight="1">
      <c r="AC80" s="356"/>
      <c r="AD80" s="357"/>
    </row>
    <row r="81" spans="29:30" ht="20.100000000000001" customHeight="1">
      <c r="AC81" s="356"/>
      <c r="AD81" s="357"/>
    </row>
    <row r="82" spans="29:30" ht="20.100000000000001" customHeight="1">
      <c r="AC82" s="356"/>
      <c r="AD82" s="357"/>
    </row>
    <row r="83" spans="29:30" ht="20.100000000000001" customHeight="1">
      <c r="AC83" s="356"/>
      <c r="AD83" s="357"/>
    </row>
    <row r="84" spans="29:30" ht="20.100000000000001" customHeight="1">
      <c r="AC84" s="356"/>
      <c r="AD84" s="357"/>
    </row>
    <row r="92" spans="29:30" ht="20.100000000000001" customHeight="1">
      <c r="AD92" s="361"/>
    </row>
    <row r="93" spans="29:30" ht="20.100000000000001" customHeight="1">
      <c r="AD93" s="362"/>
    </row>
    <row r="157" spans="29:30" ht="20.100000000000001" customHeight="1">
      <c r="AC157" s="363"/>
      <c r="AD157" s="364"/>
    </row>
    <row r="158" spans="29:30" ht="20.100000000000001" customHeight="1">
      <c r="AC158" s="363"/>
      <c r="AD158" s="364"/>
    </row>
    <row r="159" spans="29:30" ht="20.100000000000001" customHeight="1">
      <c r="AC159" s="363"/>
      <c r="AD159" s="364"/>
    </row>
    <row r="160" spans="29:30" ht="20.100000000000001" customHeight="1">
      <c r="AC160" s="363"/>
      <c r="AD160" s="364"/>
    </row>
    <row r="161" spans="29:30" ht="20.100000000000001" customHeight="1">
      <c r="AC161" s="363"/>
      <c r="AD161" s="364"/>
    </row>
    <row r="162" spans="29:30" ht="20.100000000000001" customHeight="1">
      <c r="AC162" s="363"/>
      <c r="AD162" s="364"/>
    </row>
    <row r="163" spans="29:30" ht="20.100000000000001" customHeight="1">
      <c r="AC163" s="363"/>
      <c r="AD163" s="364"/>
    </row>
    <row r="164" spans="29:30" ht="20.100000000000001" customHeight="1">
      <c r="AC164" s="363"/>
      <c r="AD164" s="364"/>
    </row>
    <row r="165" spans="29:30" ht="20.100000000000001" customHeight="1">
      <c r="AC165" s="363"/>
      <c r="AD165" s="364"/>
    </row>
    <row r="166" spans="29:30" ht="20.100000000000001" customHeight="1">
      <c r="AC166" s="363"/>
      <c r="AD166" s="364"/>
    </row>
    <row r="167" spans="29:30" ht="20.100000000000001" customHeight="1">
      <c r="AC167" s="363"/>
      <c r="AD167" s="364"/>
    </row>
    <row r="168" spans="29:30" ht="20.100000000000001" customHeight="1">
      <c r="AC168" s="363"/>
      <c r="AD168" s="364"/>
    </row>
    <row r="169" spans="29:30" ht="20.100000000000001" customHeight="1">
      <c r="AC169" s="363"/>
      <c r="AD169" s="364"/>
    </row>
    <row r="170" spans="29:30" ht="20.100000000000001" customHeight="1">
      <c r="AC170" s="363"/>
      <c r="AD170" s="364"/>
    </row>
    <row r="171" spans="29:30" ht="20.100000000000001" customHeight="1">
      <c r="AC171" s="363"/>
      <c r="AD171" s="364"/>
    </row>
    <row r="172" spans="29:30" ht="20.100000000000001" customHeight="1">
      <c r="AC172" s="363"/>
      <c r="AD172" s="364"/>
    </row>
    <row r="173" spans="29:30" ht="20.100000000000001" customHeight="1">
      <c r="AC173" s="363"/>
      <c r="AD173" s="364"/>
    </row>
    <row r="174" spans="29:30" ht="20.100000000000001" customHeight="1">
      <c r="AC174" s="363"/>
      <c r="AD174" s="364"/>
    </row>
    <row r="175" spans="29:30" ht="20.100000000000001" customHeight="1">
      <c r="AC175" s="363"/>
      <c r="AD175" s="364"/>
    </row>
    <row r="176" spans="29:30" ht="20.100000000000001" customHeight="1">
      <c r="AC176" s="363"/>
      <c r="AD176" s="364"/>
    </row>
    <row r="177" spans="29:30" ht="20.100000000000001" customHeight="1">
      <c r="AC177" s="363"/>
      <c r="AD177" s="364"/>
    </row>
    <row r="178" spans="29:30" ht="20.100000000000001" customHeight="1">
      <c r="AC178" s="363"/>
      <c r="AD178" s="364"/>
    </row>
    <row r="179" spans="29:30" ht="20.100000000000001" customHeight="1">
      <c r="AC179" s="363"/>
      <c r="AD179" s="364"/>
    </row>
    <row r="180" spans="29:30" ht="20.100000000000001" customHeight="1">
      <c r="AC180" s="363"/>
      <c r="AD180" s="364"/>
    </row>
    <row r="181" spans="29:30" ht="20.100000000000001" customHeight="1">
      <c r="AC181" s="363"/>
      <c r="AD181" s="364"/>
    </row>
    <row r="182" spans="29:30" ht="20.100000000000001" customHeight="1">
      <c r="AC182" s="363"/>
      <c r="AD182" s="364"/>
    </row>
    <row r="183" spans="29:30" ht="20.100000000000001" customHeight="1">
      <c r="AC183" s="363"/>
      <c r="AD183" s="364"/>
    </row>
    <row r="184" spans="29:30" ht="20.100000000000001" customHeight="1">
      <c r="AC184" s="363"/>
      <c r="AD184" s="364"/>
    </row>
    <row r="185" spans="29:30" ht="20.100000000000001" customHeight="1">
      <c r="AC185" s="363"/>
      <c r="AD185" s="364"/>
    </row>
    <row r="186" spans="29:30" ht="20.100000000000001" customHeight="1">
      <c r="AC186" s="363"/>
      <c r="AD186" s="364"/>
    </row>
    <row r="187" spans="29:30" ht="20.100000000000001" customHeight="1">
      <c r="AC187" s="363"/>
      <c r="AD187" s="364"/>
    </row>
    <row r="188" spans="29:30" ht="20.100000000000001" customHeight="1">
      <c r="AC188" s="363"/>
      <c r="AD188" s="364"/>
    </row>
    <row r="189" spans="29:30" ht="20.100000000000001" customHeight="1">
      <c r="AC189" s="363"/>
      <c r="AD189" s="364"/>
    </row>
    <row r="190" spans="29:30" ht="20.100000000000001" customHeight="1">
      <c r="AC190" s="363"/>
      <c r="AD190" s="364"/>
    </row>
    <row r="191" spans="29:30" ht="20.100000000000001" customHeight="1">
      <c r="AC191" s="363"/>
      <c r="AD191" s="364"/>
    </row>
    <row r="192" spans="29:30" ht="20.100000000000001" customHeight="1">
      <c r="AC192" s="363"/>
      <c r="AD192" s="364"/>
    </row>
    <row r="193" spans="29:30" ht="20.100000000000001" customHeight="1">
      <c r="AC193" s="363"/>
      <c r="AD193" s="364"/>
    </row>
    <row r="194" spans="29:30" ht="20.100000000000001" customHeight="1">
      <c r="AC194" s="363"/>
      <c r="AD194" s="364"/>
    </row>
    <row r="195" spans="29:30" ht="20.100000000000001" customHeight="1">
      <c r="AC195" s="363"/>
      <c r="AD195" s="364"/>
    </row>
    <row r="196" spans="29:30" ht="20.100000000000001" customHeight="1">
      <c r="AC196" s="363"/>
      <c r="AD196" s="364"/>
    </row>
    <row r="197" spans="29:30" ht="20.100000000000001" customHeight="1">
      <c r="AC197" s="363"/>
      <c r="AD197" s="364"/>
    </row>
    <row r="198" spans="29:30" ht="20.100000000000001" customHeight="1">
      <c r="AC198" s="365"/>
      <c r="AD198" s="309"/>
    </row>
    <row r="199" spans="29:30" ht="20.100000000000001" customHeight="1">
      <c r="AC199" s="365"/>
      <c r="AD199" s="309"/>
    </row>
    <row r="200" spans="29:30" ht="20.100000000000001" customHeight="1">
      <c r="AC200" s="366"/>
      <c r="AD200" s="310"/>
    </row>
    <row r="201" spans="29:30" ht="20.100000000000001" customHeight="1">
      <c r="AC201" s="366"/>
      <c r="AD201" s="310"/>
    </row>
    <row r="202" spans="29:30" ht="20.100000000000001" customHeight="1">
      <c r="AC202" s="366"/>
      <c r="AD202" s="310"/>
    </row>
    <row r="203" spans="29:30" ht="20.100000000000001" customHeight="1">
      <c r="AC203" s="366"/>
      <c r="AD203" s="310"/>
    </row>
  </sheetData>
  <sheetProtection formatCells="0" formatRows="0" insertRows="0" deleteRows="0" autoFilter="0" pivotTables="0"/>
  <mergeCells count="95">
    <mergeCell ref="S36:W36"/>
    <mergeCell ref="S39:Y39"/>
    <mergeCell ref="D30:I30"/>
    <mergeCell ref="D9:F10"/>
    <mergeCell ref="G9:N10"/>
    <mergeCell ref="O9:S10"/>
    <mergeCell ref="H20:L20"/>
    <mergeCell ref="H21:L21"/>
    <mergeCell ref="D20:G20"/>
    <mergeCell ref="D21:G21"/>
    <mergeCell ref="N21:P21"/>
    <mergeCell ref="R21:T21"/>
    <mergeCell ref="V21:X21"/>
    <mergeCell ref="N22:P22"/>
    <mergeCell ref="R22:T22"/>
    <mergeCell ref="V22:X22"/>
    <mergeCell ref="Z22:AB22"/>
    <mergeCell ref="N20:P20"/>
    <mergeCell ref="R20:T20"/>
    <mergeCell ref="V20:X20"/>
    <mergeCell ref="D42:I42"/>
    <mergeCell ref="J42:P42"/>
    <mergeCell ref="D39:I39"/>
    <mergeCell ref="J39:P39"/>
    <mergeCell ref="D36:I36"/>
    <mergeCell ref="J36:P36"/>
    <mergeCell ref="S42:X42"/>
    <mergeCell ref="H22:L22"/>
    <mergeCell ref="H23:L23"/>
    <mergeCell ref="D22:G22"/>
    <mergeCell ref="D23:G23"/>
    <mergeCell ref="S34:X34"/>
    <mergeCell ref="Z23:AB23"/>
    <mergeCell ref="D26:P26"/>
    <mergeCell ref="R26:T26"/>
    <mergeCell ref="V26:X26"/>
    <mergeCell ref="Z26:AB26"/>
    <mergeCell ref="D25:G25"/>
    <mergeCell ref="H25:L25"/>
    <mergeCell ref="N25:P25"/>
    <mergeCell ref="D24:G24"/>
    <mergeCell ref="H24:L24"/>
    <mergeCell ref="N24:P24"/>
    <mergeCell ref="V24:X24"/>
    <mergeCell ref="Z24:AB24"/>
    <mergeCell ref="AC22:AH22"/>
    <mergeCell ref="D34:I34"/>
    <mergeCell ref="D35:I35"/>
    <mergeCell ref="J34:P34"/>
    <mergeCell ref="J35:P35"/>
    <mergeCell ref="D29:I29"/>
    <mergeCell ref="D28:I28"/>
    <mergeCell ref="J28:P28"/>
    <mergeCell ref="J29:P29"/>
    <mergeCell ref="J30:P30"/>
    <mergeCell ref="AC23:AH23"/>
    <mergeCell ref="N23:P23"/>
    <mergeCell ref="R23:T23"/>
    <mergeCell ref="V23:X23"/>
    <mergeCell ref="AC26:AH26"/>
    <mergeCell ref="R24:T24"/>
    <mergeCell ref="AC20:AH20"/>
    <mergeCell ref="Z21:AB21"/>
    <mergeCell ref="AC21:AH21"/>
    <mergeCell ref="Z18:AB18"/>
    <mergeCell ref="AC18:AH18"/>
    <mergeCell ref="Z19:AB19"/>
    <mergeCell ref="AC19:AH19"/>
    <mergeCell ref="Z20:AB20"/>
    <mergeCell ref="D19:G19"/>
    <mergeCell ref="H19:L19"/>
    <mergeCell ref="N19:P19"/>
    <mergeCell ref="R19:T19"/>
    <mergeCell ref="V19:X19"/>
    <mergeCell ref="D18:G18"/>
    <mergeCell ref="H18:L18"/>
    <mergeCell ref="N18:P18"/>
    <mergeCell ref="R18:T18"/>
    <mergeCell ref="V18:X18"/>
    <mergeCell ref="D16:G17"/>
    <mergeCell ref="H16:L17"/>
    <mergeCell ref="M16:M17"/>
    <mergeCell ref="N16:P17"/>
    <mergeCell ref="Q16:T16"/>
    <mergeCell ref="U16:X16"/>
    <mergeCell ref="Y16:AB16"/>
    <mergeCell ref="AC16:AH17"/>
    <mergeCell ref="R17:T17"/>
    <mergeCell ref="V17:X17"/>
    <mergeCell ref="Z17:AB17"/>
    <mergeCell ref="AC24:AH24"/>
    <mergeCell ref="R25:T25"/>
    <mergeCell ref="V25:X25"/>
    <mergeCell ref="Z25:AB25"/>
    <mergeCell ref="AC25:AH25"/>
  </mergeCells>
  <phoneticPr fontId="18"/>
  <conditionalFormatting sqref="AD92:AD93 AC157:AD203 W30">
    <cfRule type="expression" priority="37">
      <formula>CELL("protect",W30)=0</formula>
    </cfRule>
  </conditionalFormatting>
  <conditionalFormatting sqref="B1:B2 AB35:AB36 AB38:AB39">
    <cfRule type="expression" dxfId="29" priority="36">
      <formula>_xlfn.ISFORMULA(B1)=TRUE</formula>
    </cfRule>
  </conditionalFormatting>
  <conditionalFormatting sqref="B3">
    <cfRule type="expression" dxfId="28" priority="35">
      <formula>_xlfn.ISFORMULA(B3)=TRUE</formula>
    </cfRule>
  </conditionalFormatting>
  <conditionalFormatting sqref="Q36:R36 Q34:R34">
    <cfRule type="expression" dxfId="27" priority="25">
      <formula>#REF!="■"</formula>
    </cfRule>
  </conditionalFormatting>
  <conditionalFormatting sqref="Q36:R36 Q34:R34">
    <cfRule type="notContainsBlanks" dxfId="26" priority="23">
      <formula>LEN(TRIM(Q34))&gt;0</formula>
    </cfRule>
    <cfRule type="expression" dxfId="25" priority="24">
      <formula>#REF!="■"</formula>
    </cfRule>
  </conditionalFormatting>
  <conditionalFormatting sqref="J28:J30 D18:P25">
    <cfRule type="containsBlanks" dxfId="24" priority="7">
      <formula>LEN(TRIM(D18))=0</formula>
    </cfRule>
  </conditionalFormatting>
  <conditionalFormatting sqref="Q30">
    <cfRule type="expression" priority="6">
      <formula>CELL("protect",Q30)=0</formula>
    </cfRule>
  </conditionalFormatting>
  <conditionalFormatting sqref="J34:J35">
    <cfRule type="expression" dxfId="23" priority="4">
      <formula>#REF!="■"</formula>
    </cfRule>
  </conditionalFormatting>
  <conditionalFormatting sqref="J34:J35">
    <cfRule type="notContainsBlanks" dxfId="22" priority="2">
      <formula>LEN(TRIM(J34))&gt;0</formula>
    </cfRule>
    <cfRule type="expression" dxfId="21" priority="3">
      <formula>#REF!="■"</formula>
    </cfRule>
  </conditionalFormatting>
  <dataValidations count="9">
    <dataValidation type="custom" imeMode="disabled" allowBlank="1" showInputMessage="1" showErrorMessage="1" error="整数で入力してください。" sqref="L65507:R65507 L131043:R131043 L196579:R196579 L262115:R262115 L327651:R327651 L393187:R393187 L458723:R458723 L524259:R524259 L589795:R589795 L655331:R655331 L720867:R720867 L786403:R786403 L851939:R851939 L917475:R917475 L983011:R983011" xr:uid="{E379C1CE-FE03-456A-9899-49CC1A742587}">
      <formula1>L65507-ROUNDDOWN(L65507,0)=0</formula1>
    </dataValidation>
    <dataValidation type="list" allowBlank="1" showInputMessage="1" showErrorMessage="1" sqref="L65496:M65496 L131032:M131032 L196568:M196568 L262104:M262104 L327640:M327640 L393176:M393176 L458712:M458712 L524248:M524248 L589784:M589784 L655320:M655320 L720856:M720856 L786392:M786392 L851928:M851928 L917464:M917464 L983000:M983000" xr:uid="{85F36FD5-0767-4225-B4E1-8CCCD60C6698}">
      <formula1>"□,■"</formula1>
    </dataValidation>
    <dataValidation type="list" allowBlank="1" showInputMessage="1" showErrorMessage="1" sqref="L65502:R65502 L131038:R131038 L196574:R196574 L262110:R262110 L327646:R327646 L393182:R393182 L458718:R458718 L524254:R524254 L589790:R589790 L655326:R655326 L720862:R720862 L786398:R786398 L851934:R851934 L917470:R917470 L983006:R983006" xr:uid="{13401582-E360-4951-B657-19C0BA348680}">
      <formula1>"専用,ハイブリット"</formula1>
    </dataValidation>
    <dataValidation type="list" allowBlank="1" showInputMessage="1" showErrorMessage="1" sqref="Z65584:AA65584 Z131120:AA131120 Z196656:AA196656 Z262192:AA262192 Z327728:AA327728 Z393264:AA393264 Z458800:AA458800 Z524336:AA524336 Z589872:AA589872 Z655408:AA655408 Z720944:AA720944 Z786480:AA786480 Z852016:AA852016 Z917552:AA917552 Z983088:AA983088 Z65582:AA65582 Z131118:AA131118 Z196654:AA196654 Z262190:AA262190 Z327726:AA327726 Z393262:AA393262 Z458798:AA458798 Z524334:AA524334 Z589870:AA589870 Z655406:AA655406 Z720942:AA720942 Z786478:AA786478 Z852014:AA852014 Z917550:AA917550 Z983086:AA983086" xr:uid="{7607AB88-10B3-4554-B54A-608251BD4FCA}">
      <formula1>"無,有"</formula1>
    </dataValidation>
    <dataValidation type="custom" imeMode="disabled" allowBlank="1" showInputMessage="1" showErrorMessage="1" error="小数点以下は第一位まで、二位以下切り捨てで入力して下さい。" sqref="L65499:R65499 L131035:R131035 L196571:R196571 L262107:R262107 L327643:R327643 L393179:R393179 L458715:R458715 L524251:R524251 L589787:R589787 L655323:R655323 L720859:R720859 L786395:R786395 L851931:R851931 L917467:R917467 L983003:R983003" xr:uid="{6CA5C088-3958-4C6A-BFE0-417BE03122A7}">
      <formula1>L65499-ROUNDDOWN(L65499,1)=0</formula1>
    </dataValidation>
    <dataValidation imeMode="hiragana" allowBlank="1" showInputMessage="1" showErrorMessage="1" sqref="L65559:AA65560 L131095:AA131096 L196631:AA196632 L262167:AA262168 L327703:AA327704 L393239:AA393240 L458775:AA458776 L524311:AA524312 L589847:AA589848 L655383:AA655384 L720919:AA720920 L786455:AA786456 L851991:AA851992 L917527:AA917528 L983063:AA983064 H65574:AA65574 H131110:AA131110 H196646:AA196646 H262182:AA262182 H327718:AA327718 H393254:AA393254 H458790:AA458790 H524326:AA524326 H589862:AA589862 H655398:AA655398 H720934:AA720934 H786470:AA786470 H852006:AA852006 H917542:AA917542 H983078:AA983078 L65569:AA65570 L131105:AA131106 L196641:AA196642 L262177:AA262178 L327713:AA327714 L393249:AA393250 L458785:AA458786 L524321:AA524322 L589857:AA589858 L655393:AA655394 L720929:AA720930 L786465:AA786466 L852001:AA852002 L917537:AA917538 L983073:AA983074 O65564:O65567 O131100:O131103 O196636:O196639 O262172:O262175 O327708:O327711 O393244:O393247 O458780:O458783 O524316:O524319 O589852:O589855 O655388:O655391 O720924:O720927 O786460:O786463 O851996:O851999 O917532:O917535 O983068:O983071 H65578:AA65580 H131114:AA131116 H196650:AA196652 H262186:AA262188 H327722:AA327724 H393258:AA393260 H458794:AA458796 H524330:AA524332 H589866:AA589868 H655402:AA655404 H720938:AA720940 H786474:AA786476 H852010:AA852012 H917546:AA917548 H983082:AA983084 O65561:O65562 O131097:O131098 O196633:O196634 O262169:O262170 O327705:O327706 O393241:O393242 O458777:O458778 O524313:O524314 O589849:O589850 O655385:O655386 O720921:O720922 O786457:O786458 O851993:O851994 O917529:O917530 O983065:O983066 L65555:L65557 L131091:L131093 L196627:L196629 L262163:L262165 L327699:L327701 L393235:L393237 L458771:L458773 L524307:L524309 L589843:L589845 L655379:L655381 L720915:L720917 L786451:L786453 L851987:L851989 L917523:L917525 L983059:L983061 M65556:N65557 M131092:N131093 M196628:N196629 M262164:N262165 M327700:N327701 M393236:N393237 M458772:N458773 M524308:N524309 M589844:N589845 M655380:N655381 M720916:N720917 M786452:N786453 M851988:N851989 M917524:N917525 M983060:N983061 L65553 L131089 L196625 L262161 L327697 L393233 L458769 L524305 L589841 L655377 L720913 L786449 L851985 L917521 L983057 O65553:O65557 O131089:O131093 O196625:O196629 O262161:O262165 O327697:O327701 O393233:O393237 O458769:O458773 O524305:O524309 O589841:O589845 O655377:O655381 O720913:O720917 O786449:O786453 O851985:O851989 O917521:O917525 O983057:O983061 P65556:AA65557 P131092:AA131093 P196628:AA196629 P262164:AA262165 P327700:AA327701 P393236:AA393237 P458772:AA458773 P524308:AA524309 P589844:AA589845 P655380:AA655381 P720916:AA720917 P786452:AA786453 P851988:AA851989 P917524:AA917525 P983060:AA983061 O65548:AA65551 O131084:AA131087 O196620:AA196623 O262156:AA262159 O327692:AA327695 O393228:AA393231 O458764:AA458767 O524300:AA524303 O589836:AA589839 O655372:AA655375 O720908:AA720911 O786444:AA786447 O851980:AA851983 O917516:AA917519 O983052:AA983055" xr:uid="{4B2B275C-67F2-4EDF-966A-33654518924B}"/>
    <dataValidation imeMode="disabled" allowBlank="1" showInputMessage="1" showErrorMessage="1" sqref="P65541 P131077 P196613 P262149 P327685 P393221 P458757 P524293 P589829 P655365 P720901 P786437 P851973 P917509 P983045" xr:uid="{5744F1B1-02F1-4753-B65F-5B5BD1723501}"/>
    <dataValidation type="custom" imeMode="disabled" allowBlank="1" showInputMessage="1" showErrorMessage="1" sqref="N18:P25" xr:uid="{B8AA189E-35B3-4AEC-80FF-7D0319329DF2}">
      <formula1>INT(N18)&gt;=0</formula1>
    </dataValidation>
    <dataValidation type="list" allowBlank="1" showInputMessage="1" showErrorMessage="1" sqref="M18:M26" xr:uid="{70711E3B-CF5D-48B1-8C97-D6ED58CFDBFB}">
      <formula1>"式,台,個,本,ｍ,面,ヶ所,㎡"</formula1>
    </dataValidation>
  </dataValidations>
  <printOptions horizontalCentered="1"/>
  <pageMargins left="0.51181102362204722" right="0.11811023622047245" top="0.35433070866141736" bottom="0.35433070866141736" header="0.31496062992125984" footer="0.11811023622047245"/>
  <pageSetup paperSize="9" scale="71" orientation="portrait" r:id="rId1"/>
  <headerFooter scaleWithDoc="0">
    <oddFooter>&amp;R&amp;K00-044R5中層ZEH-M_ver.1.2</oddFooter>
  </headerFooter>
  <rowBreaks count="1" manualBreakCount="1">
    <brk id="43" min="1" max="2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773B2-E37B-4DFE-9833-C4EB5EDA53DA}">
  <sheetPr>
    <pageSetUpPr fitToPage="1"/>
  </sheetPr>
  <dimension ref="B1:AS196"/>
  <sheetViews>
    <sheetView showGridLines="0" view="pageBreakPreview" zoomScale="96" zoomScaleNormal="100" zoomScaleSheetLayoutView="96" workbookViewId="0">
      <selection activeCell="D16" sqref="D16:G16"/>
    </sheetView>
  </sheetViews>
  <sheetFormatPr defaultRowHeight="20.100000000000001" customHeight="1"/>
  <cols>
    <col min="1" max="1" width="1.125" style="330" customWidth="1"/>
    <col min="2" max="2" width="1.5" style="330" customWidth="1"/>
    <col min="3" max="3" width="2.5" style="330" customWidth="1"/>
    <col min="4" max="12" width="3.875" style="330" customWidth="1"/>
    <col min="13" max="13" width="4.125" style="330" customWidth="1"/>
    <col min="14" max="23" width="3.875" style="330" customWidth="1"/>
    <col min="24" max="24" width="3.125" style="330" customWidth="1"/>
    <col min="25" max="25" width="3.875" style="330" customWidth="1"/>
    <col min="26" max="26" width="3.75" style="330" customWidth="1"/>
    <col min="27" max="27" width="4.125" style="330" customWidth="1"/>
    <col min="28" max="28" width="4" style="306" customWidth="1"/>
    <col min="29" max="29" width="3.875" style="373" customWidth="1"/>
    <col min="30" max="30" width="3.875" style="374" customWidth="1"/>
    <col min="31" max="34" width="3.875" style="330" customWidth="1"/>
    <col min="35" max="43" width="8.625" style="330"/>
    <col min="44" max="44" width="16.875" style="330" bestFit="1" customWidth="1"/>
    <col min="45" max="45" width="13.375" style="330" customWidth="1"/>
    <col min="46" max="217" width="8.625" style="330"/>
    <col min="218" max="241" width="3.75" style="330" customWidth="1"/>
    <col min="242" max="250" width="9" style="330" customWidth="1"/>
    <col min="251" max="251" width="2" style="330" customWidth="1"/>
    <col min="252" max="473" width="8.625" style="330"/>
    <col min="474" max="497" width="3.75" style="330" customWidth="1"/>
    <col min="498" max="506" width="9" style="330" customWidth="1"/>
    <col min="507" max="507" width="2" style="330" customWidth="1"/>
    <col min="508" max="729" width="8.625" style="330"/>
    <col min="730" max="753" width="3.75" style="330" customWidth="1"/>
    <col min="754" max="762" width="9" style="330" customWidth="1"/>
    <col min="763" max="763" width="2" style="330" customWidth="1"/>
    <col min="764" max="985" width="8.625" style="330"/>
    <col min="986" max="1009" width="3.75" style="330" customWidth="1"/>
    <col min="1010" max="1018" width="9" style="330" customWidth="1"/>
    <col min="1019" max="1019" width="2" style="330" customWidth="1"/>
    <col min="1020" max="1241" width="8.625" style="330"/>
    <col min="1242" max="1265" width="3.75" style="330" customWidth="1"/>
    <col min="1266" max="1274" width="9" style="330" customWidth="1"/>
    <col min="1275" max="1275" width="2" style="330" customWidth="1"/>
    <col min="1276" max="1497" width="8.625" style="330"/>
    <col min="1498" max="1521" width="3.75" style="330" customWidth="1"/>
    <col min="1522" max="1530" width="9" style="330" customWidth="1"/>
    <col min="1531" max="1531" width="2" style="330" customWidth="1"/>
    <col min="1532" max="1753" width="8.625" style="330"/>
    <col min="1754" max="1777" width="3.75" style="330" customWidth="1"/>
    <col min="1778" max="1786" width="9" style="330" customWidth="1"/>
    <col min="1787" max="1787" width="2" style="330" customWidth="1"/>
    <col min="1788" max="2009" width="8.625" style="330"/>
    <col min="2010" max="2033" width="3.75" style="330" customWidth="1"/>
    <col min="2034" max="2042" width="9" style="330" customWidth="1"/>
    <col min="2043" max="2043" width="2" style="330" customWidth="1"/>
    <col min="2044" max="2265" width="8.625" style="330"/>
    <col min="2266" max="2289" width="3.75" style="330" customWidth="1"/>
    <col min="2290" max="2298" width="9" style="330" customWidth="1"/>
    <col min="2299" max="2299" width="2" style="330" customWidth="1"/>
    <col min="2300" max="2521" width="8.625" style="330"/>
    <col min="2522" max="2545" width="3.75" style="330" customWidth="1"/>
    <col min="2546" max="2554" width="9" style="330" customWidth="1"/>
    <col min="2555" max="2555" width="2" style="330" customWidth="1"/>
    <col min="2556" max="2777" width="8.625" style="330"/>
    <col min="2778" max="2801" width="3.75" style="330" customWidth="1"/>
    <col min="2802" max="2810" width="9" style="330" customWidth="1"/>
    <col min="2811" max="2811" width="2" style="330" customWidth="1"/>
    <col min="2812" max="3033" width="8.625" style="330"/>
    <col min="3034" max="3057" width="3.75" style="330" customWidth="1"/>
    <col min="3058" max="3066" width="9" style="330" customWidth="1"/>
    <col min="3067" max="3067" width="2" style="330" customWidth="1"/>
    <col min="3068" max="3289" width="8.625" style="330"/>
    <col min="3290" max="3313" width="3.75" style="330" customWidth="1"/>
    <col min="3314" max="3322" width="9" style="330" customWidth="1"/>
    <col min="3323" max="3323" width="2" style="330" customWidth="1"/>
    <col min="3324" max="3545" width="8.625" style="330"/>
    <col min="3546" max="3569" width="3.75" style="330" customWidth="1"/>
    <col min="3570" max="3578" width="9" style="330" customWidth="1"/>
    <col min="3579" max="3579" width="2" style="330" customWidth="1"/>
    <col min="3580" max="3801" width="8.625" style="330"/>
    <col min="3802" max="3825" width="3.75" style="330" customWidth="1"/>
    <col min="3826" max="3834" width="9" style="330" customWidth="1"/>
    <col min="3835" max="3835" width="2" style="330" customWidth="1"/>
    <col min="3836" max="4057" width="8.625" style="330"/>
    <col min="4058" max="4081" width="3.75" style="330" customWidth="1"/>
    <col min="4082" max="4090" width="9" style="330" customWidth="1"/>
    <col min="4091" max="4091" width="2" style="330" customWidth="1"/>
    <col min="4092" max="4313" width="8.625" style="330"/>
    <col min="4314" max="4337" width="3.75" style="330" customWidth="1"/>
    <col min="4338" max="4346" width="9" style="330" customWidth="1"/>
    <col min="4347" max="4347" width="2" style="330" customWidth="1"/>
    <col min="4348" max="4569" width="8.625" style="330"/>
    <col min="4570" max="4593" width="3.75" style="330" customWidth="1"/>
    <col min="4594" max="4602" width="9" style="330" customWidth="1"/>
    <col min="4603" max="4603" width="2" style="330" customWidth="1"/>
    <col min="4604" max="4825" width="8.625" style="330"/>
    <col min="4826" max="4849" width="3.75" style="330" customWidth="1"/>
    <col min="4850" max="4858" width="9" style="330" customWidth="1"/>
    <col min="4859" max="4859" width="2" style="330" customWidth="1"/>
    <col min="4860" max="5081" width="8.625" style="330"/>
    <col min="5082" max="5105" width="3.75" style="330" customWidth="1"/>
    <col min="5106" max="5114" width="9" style="330" customWidth="1"/>
    <col min="5115" max="5115" width="2" style="330" customWidth="1"/>
    <col min="5116" max="5337" width="8.625" style="330"/>
    <col min="5338" max="5361" width="3.75" style="330" customWidth="1"/>
    <col min="5362" max="5370" width="9" style="330" customWidth="1"/>
    <col min="5371" max="5371" width="2" style="330" customWidth="1"/>
    <col min="5372" max="5593" width="8.625" style="330"/>
    <col min="5594" max="5617" width="3.75" style="330" customWidth="1"/>
    <col min="5618" max="5626" width="9" style="330" customWidth="1"/>
    <col min="5627" max="5627" width="2" style="330" customWidth="1"/>
    <col min="5628" max="5849" width="8.625" style="330"/>
    <col min="5850" max="5873" width="3.75" style="330" customWidth="1"/>
    <col min="5874" max="5882" width="9" style="330" customWidth="1"/>
    <col min="5883" max="5883" width="2" style="330" customWidth="1"/>
    <col min="5884" max="6105" width="8.625" style="330"/>
    <col min="6106" max="6129" width="3.75" style="330" customWidth="1"/>
    <col min="6130" max="6138" width="9" style="330" customWidth="1"/>
    <col min="6139" max="6139" width="2" style="330" customWidth="1"/>
    <col min="6140" max="6361" width="8.625" style="330"/>
    <col min="6362" max="6385" width="3.75" style="330" customWidth="1"/>
    <col min="6386" max="6394" width="9" style="330" customWidth="1"/>
    <col min="6395" max="6395" width="2" style="330" customWidth="1"/>
    <col min="6396" max="6617" width="8.625" style="330"/>
    <col min="6618" max="6641" width="3.75" style="330" customWidth="1"/>
    <col min="6642" max="6650" width="9" style="330" customWidth="1"/>
    <col min="6651" max="6651" width="2" style="330" customWidth="1"/>
    <col min="6652" max="6873" width="8.625" style="330"/>
    <col min="6874" max="6897" width="3.75" style="330" customWidth="1"/>
    <col min="6898" max="6906" width="9" style="330" customWidth="1"/>
    <col min="6907" max="6907" width="2" style="330" customWidth="1"/>
    <col min="6908" max="7129" width="8.625" style="330"/>
    <col min="7130" max="7153" width="3.75" style="330" customWidth="1"/>
    <col min="7154" max="7162" width="9" style="330" customWidth="1"/>
    <col min="7163" max="7163" width="2" style="330" customWidth="1"/>
    <col min="7164" max="7385" width="8.625" style="330"/>
    <col min="7386" max="7409" width="3.75" style="330" customWidth="1"/>
    <col min="7410" max="7418" width="9" style="330" customWidth="1"/>
    <col min="7419" max="7419" width="2" style="330" customWidth="1"/>
    <col min="7420" max="7641" width="8.625" style="330"/>
    <col min="7642" max="7665" width="3.75" style="330" customWidth="1"/>
    <col min="7666" max="7674" width="9" style="330" customWidth="1"/>
    <col min="7675" max="7675" width="2" style="330" customWidth="1"/>
    <col min="7676" max="7897" width="8.625" style="330"/>
    <col min="7898" max="7921" width="3.75" style="330" customWidth="1"/>
    <col min="7922" max="7930" width="9" style="330" customWidth="1"/>
    <col min="7931" max="7931" width="2" style="330" customWidth="1"/>
    <col min="7932" max="8153" width="8.625" style="330"/>
    <col min="8154" max="8177" width="3.75" style="330" customWidth="1"/>
    <col min="8178" max="8186" width="9" style="330" customWidth="1"/>
    <col min="8187" max="8187" width="2" style="330" customWidth="1"/>
    <col min="8188" max="8409" width="8.625" style="330"/>
    <col min="8410" max="8433" width="3.75" style="330" customWidth="1"/>
    <col min="8434" max="8442" width="9" style="330" customWidth="1"/>
    <col min="8443" max="8443" width="2" style="330" customWidth="1"/>
    <col min="8444" max="8665" width="8.625" style="330"/>
    <col min="8666" max="8689" width="3.75" style="330" customWidth="1"/>
    <col min="8690" max="8698" width="9" style="330" customWidth="1"/>
    <col min="8699" max="8699" width="2" style="330" customWidth="1"/>
    <col min="8700" max="8921" width="8.625" style="330"/>
    <col min="8922" max="8945" width="3.75" style="330" customWidth="1"/>
    <col min="8946" max="8954" width="9" style="330" customWidth="1"/>
    <col min="8955" max="8955" width="2" style="330" customWidth="1"/>
    <col min="8956" max="9177" width="8.625" style="330"/>
    <col min="9178" max="9201" width="3.75" style="330" customWidth="1"/>
    <col min="9202" max="9210" width="9" style="330" customWidth="1"/>
    <col min="9211" max="9211" width="2" style="330" customWidth="1"/>
    <col min="9212" max="9433" width="8.625" style="330"/>
    <col min="9434" max="9457" width="3.75" style="330" customWidth="1"/>
    <col min="9458" max="9466" width="9" style="330" customWidth="1"/>
    <col min="9467" max="9467" width="2" style="330" customWidth="1"/>
    <col min="9468" max="9689" width="8.625" style="330"/>
    <col min="9690" max="9713" width="3.75" style="330" customWidth="1"/>
    <col min="9714" max="9722" width="9" style="330" customWidth="1"/>
    <col min="9723" max="9723" width="2" style="330" customWidth="1"/>
    <col min="9724" max="9945" width="8.625" style="330"/>
    <col min="9946" max="9969" width="3.75" style="330" customWidth="1"/>
    <col min="9970" max="9978" width="9" style="330" customWidth="1"/>
    <col min="9979" max="9979" width="2" style="330" customWidth="1"/>
    <col min="9980" max="10201" width="8.625" style="330"/>
    <col min="10202" max="10225" width="3.75" style="330" customWidth="1"/>
    <col min="10226" max="10234" width="9" style="330" customWidth="1"/>
    <col min="10235" max="10235" width="2" style="330" customWidth="1"/>
    <col min="10236" max="10457" width="8.625" style="330"/>
    <col min="10458" max="10481" width="3.75" style="330" customWidth="1"/>
    <col min="10482" max="10490" width="9" style="330" customWidth="1"/>
    <col min="10491" max="10491" width="2" style="330" customWidth="1"/>
    <col min="10492" max="10713" width="8.625" style="330"/>
    <col min="10714" max="10737" width="3.75" style="330" customWidth="1"/>
    <col min="10738" max="10746" width="9" style="330" customWidth="1"/>
    <col min="10747" max="10747" width="2" style="330" customWidth="1"/>
    <col min="10748" max="10969" width="8.625" style="330"/>
    <col min="10970" max="10993" width="3.75" style="330" customWidth="1"/>
    <col min="10994" max="11002" width="9" style="330" customWidth="1"/>
    <col min="11003" max="11003" width="2" style="330" customWidth="1"/>
    <col min="11004" max="11225" width="8.625" style="330"/>
    <col min="11226" max="11249" width="3.75" style="330" customWidth="1"/>
    <col min="11250" max="11258" width="9" style="330" customWidth="1"/>
    <col min="11259" max="11259" width="2" style="330" customWidth="1"/>
    <col min="11260" max="11481" width="8.625" style="330"/>
    <col min="11482" max="11505" width="3.75" style="330" customWidth="1"/>
    <col min="11506" max="11514" width="9" style="330" customWidth="1"/>
    <col min="11515" max="11515" width="2" style="330" customWidth="1"/>
    <col min="11516" max="11737" width="8.625" style="330"/>
    <col min="11738" max="11761" width="3.75" style="330" customWidth="1"/>
    <col min="11762" max="11770" width="9" style="330" customWidth="1"/>
    <col min="11771" max="11771" width="2" style="330" customWidth="1"/>
    <col min="11772" max="11993" width="8.625" style="330"/>
    <col min="11994" max="12017" width="3.75" style="330" customWidth="1"/>
    <col min="12018" max="12026" width="9" style="330" customWidth="1"/>
    <col min="12027" max="12027" width="2" style="330" customWidth="1"/>
    <col min="12028" max="12249" width="8.625" style="330"/>
    <col min="12250" max="12273" width="3.75" style="330" customWidth="1"/>
    <col min="12274" max="12282" width="9" style="330" customWidth="1"/>
    <col min="12283" max="12283" width="2" style="330" customWidth="1"/>
    <col min="12284" max="12505" width="8.625" style="330"/>
    <col min="12506" max="12529" width="3.75" style="330" customWidth="1"/>
    <col min="12530" max="12538" width="9" style="330" customWidth="1"/>
    <col min="12539" max="12539" width="2" style="330" customWidth="1"/>
    <col min="12540" max="12761" width="8.625" style="330"/>
    <col min="12762" max="12785" width="3.75" style="330" customWidth="1"/>
    <col min="12786" max="12794" width="9" style="330" customWidth="1"/>
    <col min="12795" max="12795" width="2" style="330" customWidth="1"/>
    <col min="12796" max="13017" width="8.625" style="330"/>
    <col min="13018" max="13041" width="3.75" style="330" customWidth="1"/>
    <col min="13042" max="13050" width="9" style="330" customWidth="1"/>
    <col min="13051" max="13051" width="2" style="330" customWidth="1"/>
    <col min="13052" max="13273" width="8.625" style="330"/>
    <col min="13274" max="13297" width="3.75" style="330" customWidth="1"/>
    <col min="13298" max="13306" width="9" style="330" customWidth="1"/>
    <col min="13307" max="13307" width="2" style="330" customWidth="1"/>
    <col min="13308" max="13529" width="8.625" style="330"/>
    <col min="13530" max="13553" width="3.75" style="330" customWidth="1"/>
    <col min="13554" max="13562" width="9" style="330" customWidth="1"/>
    <col min="13563" max="13563" width="2" style="330" customWidth="1"/>
    <col min="13564" max="13785" width="8.625" style="330"/>
    <col min="13786" max="13809" width="3.75" style="330" customWidth="1"/>
    <col min="13810" max="13818" width="9" style="330" customWidth="1"/>
    <col min="13819" max="13819" width="2" style="330" customWidth="1"/>
    <col min="13820" max="14041" width="8.625" style="330"/>
    <col min="14042" max="14065" width="3.75" style="330" customWidth="1"/>
    <col min="14066" max="14074" width="9" style="330" customWidth="1"/>
    <col min="14075" max="14075" width="2" style="330" customWidth="1"/>
    <col min="14076" max="14297" width="8.625" style="330"/>
    <col min="14298" max="14321" width="3.75" style="330" customWidth="1"/>
    <col min="14322" max="14330" width="9" style="330" customWidth="1"/>
    <col min="14331" max="14331" width="2" style="330" customWidth="1"/>
    <col min="14332" max="14553" width="8.625" style="330"/>
    <col min="14554" max="14577" width="3.75" style="330" customWidth="1"/>
    <col min="14578" max="14586" width="9" style="330" customWidth="1"/>
    <col min="14587" max="14587" width="2" style="330" customWidth="1"/>
    <col min="14588" max="14809" width="8.625" style="330"/>
    <col min="14810" max="14833" width="3.75" style="330" customWidth="1"/>
    <col min="14834" max="14842" width="9" style="330" customWidth="1"/>
    <col min="14843" max="14843" width="2" style="330" customWidth="1"/>
    <col min="14844" max="15065" width="8.625" style="330"/>
    <col min="15066" max="15089" width="3.75" style="330" customWidth="1"/>
    <col min="15090" max="15098" width="9" style="330" customWidth="1"/>
    <col min="15099" max="15099" width="2" style="330" customWidth="1"/>
    <col min="15100" max="15321" width="8.625" style="330"/>
    <col min="15322" max="15345" width="3.75" style="330" customWidth="1"/>
    <col min="15346" max="15354" width="9" style="330" customWidth="1"/>
    <col min="15355" max="15355" width="2" style="330" customWidth="1"/>
    <col min="15356" max="15577" width="8.625" style="330"/>
    <col min="15578" max="15601" width="3.75" style="330" customWidth="1"/>
    <col min="15602" max="15610" width="9" style="330" customWidth="1"/>
    <col min="15611" max="15611" width="2" style="330" customWidth="1"/>
    <col min="15612" max="15833" width="8.625" style="330"/>
    <col min="15834" max="15857" width="3.75" style="330" customWidth="1"/>
    <col min="15858" max="15866" width="9" style="330" customWidth="1"/>
    <col min="15867" max="15867" width="2" style="330" customWidth="1"/>
    <col min="15868" max="16089" width="8.625" style="330"/>
    <col min="16090" max="16113" width="3.75" style="330" customWidth="1"/>
    <col min="16114" max="16122" width="9" style="330" customWidth="1"/>
    <col min="16123" max="16123" width="2" style="330" customWidth="1"/>
    <col min="16124" max="16384" width="8.625" style="330"/>
  </cols>
  <sheetData>
    <row r="1" spans="2:45" ht="20.100000000000001" customHeight="1">
      <c r="B1" s="771" t="s">
        <v>396</v>
      </c>
    </row>
    <row r="2" spans="2:45" ht="20.100000000000001" customHeight="1">
      <c r="B2" s="771" t="s">
        <v>589</v>
      </c>
    </row>
    <row r="3" spans="2:45" ht="20.100000000000001" customHeight="1">
      <c r="B3" s="771" t="s">
        <v>590</v>
      </c>
    </row>
    <row r="4" spans="2:45" ht="7.5" customHeight="1">
      <c r="B4" s="331"/>
      <c r="C4" s="331"/>
      <c r="D4" s="331"/>
      <c r="E4" s="331"/>
      <c r="F4" s="331"/>
      <c r="G4" s="331"/>
      <c r="H4" s="331"/>
      <c r="I4" s="331"/>
      <c r="J4" s="331"/>
      <c r="K4" s="331"/>
      <c r="L4" s="331"/>
      <c r="M4" s="331"/>
      <c r="N4" s="331"/>
      <c r="O4" s="331"/>
      <c r="P4" s="331"/>
      <c r="Q4" s="332"/>
      <c r="R4" s="331"/>
      <c r="S4" s="331"/>
      <c r="T4" s="331"/>
      <c r="U4" s="331"/>
      <c r="V4" s="331"/>
      <c r="W4" s="331"/>
      <c r="X4" s="331"/>
      <c r="Y4" s="332"/>
      <c r="Z4" s="333"/>
      <c r="AA4" s="333"/>
    </row>
    <row r="5" spans="2:45" ht="19.5" customHeight="1">
      <c r="B5" s="334" t="s">
        <v>984</v>
      </c>
      <c r="C5" s="331"/>
      <c r="D5" s="335"/>
      <c r="E5" s="335"/>
      <c r="F5" s="335"/>
      <c r="G5" s="335"/>
      <c r="H5" s="335"/>
      <c r="I5" s="335"/>
      <c r="J5" s="335"/>
      <c r="K5" s="335"/>
      <c r="L5" s="335"/>
      <c r="M5" s="335"/>
      <c r="N5" s="335"/>
      <c r="O5" s="335"/>
      <c r="P5" s="335"/>
      <c r="Q5" s="335"/>
      <c r="R5" s="335"/>
      <c r="S5" s="335"/>
      <c r="T5" s="335"/>
      <c r="U5" s="335"/>
      <c r="V5" s="335"/>
      <c r="W5" s="335"/>
      <c r="X5" s="335"/>
      <c r="Y5" s="335"/>
      <c r="Z5" s="336" t="s">
        <v>406</v>
      </c>
      <c r="AA5" s="336"/>
    </row>
    <row r="6" spans="2:45" ht="15.75" customHeight="1">
      <c r="B6" s="331"/>
      <c r="C6" s="337"/>
      <c r="D6" s="338"/>
      <c r="E6" s="338"/>
      <c r="F6" s="338"/>
      <c r="G6" s="338"/>
      <c r="H6" s="338"/>
      <c r="I6" s="335"/>
      <c r="J6" s="335"/>
      <c r="K6" s="335"/>
      <c r="L6" s="335"/>
      <c r="M6" s="335"/>
      <c r="N6" s="335"/>
      <c r="O6" s="335"/>
      <c r="P6" s="335"/>
      <c r="Q6" s="335"/>
      <c r="R6" s="335"/>
      <c r="S6" s="335"/>
      <c r="T6" s="335"/>
      <c r="U6" s="335"/>
      <c r="V6" s="335"/>
      <c r="W6" s="335"/>
      <c r="X6" s="335"/>
      <c r="Y6" s="335"/>
      <c r="Z6" s="331"/>
      <c r="AA6" s="331"/>
    </row>
    <row r="7" spans="2:45" s="344" customFormat="1" ht="15" customHeight="1">
      <c r="B7" s="339"/>
      <c r="C7" s="340" t="s">
        <v>481</v>
      </c>
      <c r="D7" s="341"/>
      <c r="E7" s="342"/>
      <c r="F7" s="342"/>
      <c r="G7" s="342"/>
      <c r="H7" s="342"/>
      <c r="I7" s="342"/>
      <c r="J7" s="342"/>
      <c r="K7" s="342"/>
      <c r="L7" s="342"/>
      <c r="M7" s="342"/>
      <c r="N7" s="342"/>
      <c r="O7" s="342"/>
      <c r="P7" s="342"/>
      <c r="Q7" s="342"/>
      <c r="R7" s="342"/>
      <c r="S7" s="342"/>
      <c r="T7" s="342"/>
      <c r="U7" s="343"/>
      <c r="V7" s="342"/>
      <c r="W7" s="342"/>
      <c r="X7" s="342"/>
      <c r="Y7" s="342"/>
      <c r="Z7" s="339"/>
      <c r="AA7" s="339"/>
      <c r="AB7" s="307"/>
      <c r="AC7" s="373"/>
      <c r="AD7" s="374"/>
      <c r="AR7" s="374"/>
      <c r="AS7" s="345"/>
    </row>
    <row r="8" spans="2:45" s="371" customFormat="1" ht="30" customHeight="1">
      <c r="B8" s="346"/>
      <c r="C8" s="337"/>
      <c r="D8" s="1918" t="s">
        <v>482</v>
      </c>
      <c r="E8" s="1919"/>
      <c r="F8" s="1919"/>
      <c r="G8" s="1919"/>
      <c r="H8" s="1919"/>
      <c r="I8" s="1920"/>
      <c r="J8" s="2035" t="str">
        <f>IF(入力シート!F11="","",入力シート!F11)</f>
        <v/>
      </c>
      <c r="K8" s="2036"/>
      <c r="L8" s="2036"/>
      <c r="M8" s="2036"/>
      <c r="N8" s="2036"/>
      <c r="O8" s="2036"/>
      <c r="P8" s="2036"/>
      <c r="Q8" s="2036"/>
      <c r="R8" s="2036"/>
      <c r="S8" s="2036"/>
      <c r="T8" s="1928" t="s">
        <v>769</v>
      </c>
      <c r="U8" s="1928"/>
      <c r="V8" s="1928"/>
      <c r="W8" s="1928"/>
      <c r="X8" s="1929"/>
      <c r="Y8" s="759"/>
      <c r="Z8" s="346"/>
      <c r="AA8" s="346"/>
      <c r="AB8" s="372"/>
      <c r="AC8" s="373"/>
      <c r="AD8" s="374"/>
    </row>
    <row r="9" spans="2:45" s="371" customFormat="1" ht="15" customHeight="1">
      <c r="B9" s="346"/>
      <c r="C9" s="337"/>
      <c r="D9" s="347"/>
      <c r="E9" s="347"/>
      <c r="F9" s="347"/>
      <c r="G9" s="347"/>
      <c r="H9" s="347"/>
      <c r="I9" s="347"/>
      <c r="J9" s="347"/>
      <c r="K9" s="347"/>
      <c r="L9" s="347"/>
      <c r="M9" s="347"/>
      <c r="N9" s="347"/>
      <c r="O9" s="347"/>
      <c r="P9" s="347"/>
      <c r="Q9" s="347"/>
      <c r="R9" s="347"/>
      <c r="S9" s="347"/>
      <c r="T9" s="347"/>
      <c r="U9" s="347"/>
      <c r="V9" s="347"/>
      <c r="W9" s="759"/>
      <c r="X9" s="759"/>
      <c r="Y9" s="759"/>
      <c r="Z9" s="346"/>
      <c r="AA9" s="346"/>
      <c r="AB9" s="372"/>
      <c r="AC9" s="373"/>
      <c r="AD9" s="374"/>
    </row>
    <row r="10" spans="2:45" s="371" customFormat="1" ht="15" customHeight="1">
      <c r="B10" s="346"/>
      <c r="C10" s="337"/>
      <c r="D10" s="1025" t="s">
        <v>1004</v>
      </c>
      <c r="E10" s="347"/>
      <c r="F10" s="347"/>
      <c r="G10" s="347"/>
      <c r="H10" s="347"/>
      <c r="I10" s="347"/>
      <c r="J10" s="347"/>
      <c r="K10" s="347"/>
      <c r="L10" s="347"/>
      <c r="M10" s="347"/>
      <c r="N10" s="347"/>
      <c r="O10" s="347"/>
      <c r="P10" s="347"/>
      <c r="Q10" s="347"/>
      <c r="R10" s="347"/>
      <c r="S10" s="347"/>
      <c r="T10" s="347"/>
      <c r="U10" s="347"/>
      <c r="V10" s="347"/>
      <c r="W10" s="1022"/>
      <c r="X10" s="1022"/>
      <c r="Y10" s="1022"/>
      <c r="Z10" s="346"/>
      <c r="AA10" s="346"/>
      <c r="AB10" s="372"/>
      <c r="AC10" s="373"/>
      <c r="AD10" s="374"/>
    </row>
    <row r="11" spans="2:45" s="371" customFormat="1" ht="15" customHeight="1">
      <c r="B11" s="346"/>
      <c r="C11" s="337"/>
      <c r="D11" s="1015" t="s">
        <v>967</v>
      </c>
      <c r="E11" s="347"/>
      <c r="F11" s="347"/>
      <c r="G11" s="347"/>
      <c r="H11" s="347"/>
      <c r="I11" s="347"/>
      <c r="J11" s="347"/>
      <c r="K11" s="347"/>
      <c r="L11" s="347"/>
      <c r="M11" s="347"/>
      <c r="N11" s="347"/>
      <c r="O11" s="347"/>
      <c r="P11" s="347"/>
      <c r="Q11" s="347"/>
      <c r="R11" s="347"/>
      <c r="S11" s="347"/>
      <c r="T11" s="347"/>
      <c r="U11" s="347"/>
      <c r="V11" s="347"/>
      <c r="W11" s="1022"/>
      <c r="X11" s="1022"/>
      <c r="Y11" s="1022"/>
      <c r="Z11" s="346"/>
      <c r="AA11" s="346"/>
      <c r="AB11" s="372"/>
      <c r="AC11" s="373"/>
      <c r="AD11" s="374"/>
    </row>
    <row r="12" spans="2:45" s="371" customFormat="1" ht="15" customHeight="1">
      <c r="B12" s="346"/>
      <c r="C12" s="337"/>
      <c r="D12" s="1015" t="s">
        <v>446</v>
      </c>
      <c r="E12" s="347"/>
      <c r="F12" s="347"/>
      <c r="G12" s="347"/>
      <c r="H12" s="347"/>
      <c r="I12" s="347"/>
      <c r="J12" s="347"/>
      <c r="K12" s="347"/>
      <c r="L12" s="347"/>
      <c r="M12" s="347"/>
      <c r="N12" s="347"/>
      <c r="O12" s="347"/>
      <c r="P12" s="347"/>
      <c r="Q12" s="347"/>
      <c r="R12" s="347"/>
      <c r="S12" s="347"/>
      <c r="T12" s="347"/>
      <c r="U12" s="347"/>
      <c r="V12" s="347"/>
      <c r="W12" s="1022"/>
      <c r="X12" s="1022"/>
      <c r="Y12" s="1022"/>
      <c r="Z12" s="346"/>
      <c r="AA12" s="346"/>
      <c r="AB12" s="372"/>
      <c r="AC12" s="373"/>
      <c r="AD12" s="374"/>
    </row>
    <row r="13" spans="2:45" s="371" customFormat="1" ht="15" customHeight="1">
      <c r="B13" s="346"/>
      <c r="C13" s="337"/>
      <c r="D13" s="1035" t="s">
        <v>1008</v>
      </c>
      <c r="E13" s="347"/>
      <c r="F13" s="347"/>
      <c r="G13" s="347"/>
      <c r="H13" s="347"/>
      <c r="I13" s="347"/>
      <c r="J13" s="347"/>
      <c r="K13" s="347"/>
      <c r="L13" s="347"/>
      <c r="M13" s="347"/>
      <c r="N13" s="347"/>
      <c r="O13" s="347"/>
      <c r="P13" s="347"/>
      <c r="Q13" s="347"/>
      <c r="R13" s="347"/>
      <c r="S13" s="347"/>
      <c r="T13" s="347"/>
      <c r="U13" s="347"/>
      <c r="V13" s="347"/>
      <c r="W13" s="1023"/>
      <c r="X13" s="1023"/>
      <c r="Y13" s="1023"/>
      <c r="Z13" s="346"/>
      <c r="AA13" s="346"/>
      <c r="AB13" s="372"/>
      <c r="AC13" s="373"/>
      <c r="AD13" s="374"/>
    </row>
    <row r="14" spans="2:45" s="371" customFormat="1" ht="26.25" customHeight="1">
      <c r="B14" s="346"/>
      <c r="C14" s="337"/>
      <c r="D14" s="1978" t="s">
        <v>297</v>
      </c>
      <c r="E14" s="1979"/>
      <c r="F14" s="1979"/>
      <c r="G14" s="1980"/>
      <c r="H14" s="1984" t="s">
        <v>339</v>
      </c>
      <c r="I14" s="1984"/>
      <c r="J14" s="1984"/>
      <c r="K14" s="1984"/>
      <c r="L14" s="1984"/>
      <c r="M14" s="1985" t="s">
        <v>298</v>
      </c>
      <c r="N14" s="1986" t="s">
        <v>301</v>
      </c>
      <c r="O14" s="1986"/>
      <c r="P14" s="1987"/>
      <c r="Q14" s="2031" t="s">
        <v>1010</v>
      </c>
      <c r="R14" s="1991"/>
      <c r="S14" s="1991"/>
      <c r="T14" s="1992"/>
      <c r="U14" s="1972" t="s">
        <v>990</v>
      </c>
      <c r="V14" s="1972"/>
      <c r="W14" s="1972"/>
      <c r="X14" s="1972"/>
      <c r="Y14" s="1973" t="s">
        <v>304</v>
      </c>
      <c r="Z14" s="1973"/>
      <c r="AA14" s="1973"/>
      <c r="AB14" s="1973"/>
      <c r="AC14" s="1974" t="s">
        <v>991</v>
      </c>
      <c r="AD14" s="1974"/>
      <c r="AE14" s="1974"/>
      <c r="AF14" s="1974"/>
      <c r="AG14" s="1974"/>
      <c r="AH14" s="1974"/>
    </row>
    <row r="15" spans="2:45" s="371" customFormat="1" ht="26.25" customHeight="1">
      <c r="B15" s="346"/>
      <c r="C15" s="337"/>
      <c r="D15" s="1981"/>
      <c r="E15" s="1982"/>
      <c r="F15" s="1982"/>
      <c r="G15" s="1983"/>
      <c r="H15" s="1984"/>
      <c r="I15" s="1984"/>
      <c r="J15" s="1984"/>
      <c r="K15" s="1984"/>
      <c r="L15" s="1984"/>
      <c r="M15" s="1985"/>
      <c r="N15" s="1988"/>
      <c r="O15" s="1988"/>
      <c r="P15" s="1989"/>
      <c r="Q15" s="1026" t="s">
        <v>305</v>
      </c>
      <c r="R15" s="1905" t="s">
        <v>306</v>
      </c>
      <c r="S15" s="1975"/>
      <c r="T15" s="1906"/>
      <c r="U15" s="1051" t="s">
        <v>305</v>
      </c>
      <c r="V15" s="1976" t="s">
        <v>306</v>
      </c>
      <c r="W15" s="1976"/>
      <c r="X15" s="1976"/>
      <c r="Y15" s="1028" t="s">
        <v>305</v>
      </c>
      <c r="Z15" s="1977" t="s">
        <v>992</v>
      </c>
      <c r="AA15" s="1977"/>
      <c r="AB15" s="1977"/>
      <c r="AC15" s="1974"/>
      <c r="AD15" s="1974"/>
      <c r="AE15" s="1974"/>
      <c r="AF15" s="1974"/>
      <c r="AG15" s="1974"/>
      <c r="AH15" s="1974"/>
    </row>
    <row r="16" spans="2:45" s="371" customFormat="1" ht="19.5" customHeight="1">
      <c r="B16" s="346"/>
      <c r="C16" s="1063"/>
      <c r="D16" s="2028"/>
      <c r="E16" s="2029"/>
      <c r="F16" s="2029"/>
      <c r="G16" s="2030"/>
      <c r="H16" s="2025"/>
      <c r="I16" s="2026"/>
      <c r="J16" s="2026"/>
      <c r="K16" s="2026"/>
      <c r="L16" s="2027"/>
      <c r="M16" s="1033"/>
      <c r="N16" s="1996"/>
      <c r="O16" s="1997"/>
      <c r="P16" s="1998"/>
      <c r="Q16" s="1049"/>
      <c r="R16" s="1999">
        <f t="shared" ref="R16:R23" si="0">INT(Q16*N16)</f>
        <v>0</v>
      </c>
      <c r="S16" s="2000"/>
      <c r="T16" s="2001"/>
      <c r="U16" s="1052"/>
      <c r="V16" s="1999">
        <f t="shared" ref="V16:V23" si="1">INT(N16*U16)</f>
        <v>0</v>
      </c>
      <c r="W16" s="2000"/>
      <c r="X16" s="2001"/>
      <c r="Y16" s="1031">
        <f t="shared" ref="Y16:Y23" si="2">Q16-U16</f>
        <v>0</v>
      </c>
      <c r="Z16" s="1999">
        <f t="shared" ref="Z16:Z23" si="3">R16-V16</f>
        <v>0</v>
      </c>
      <c r="AA16" s="2000"/>
      <c r="AB16" s="2001"/>
      <c r="AC16" s="1963"/>
      <c r="AD16" s="1964"/>
      <c r="AE16" s="1964"/>
      <c r="AF16" s="1964"/>
      <c r="AG16" s="1964"/>
      <c r="AH16" s="1965"/>
      <c r="AJ16" s="812" t="s">
        <v>1009</v>
      </c>
    </row>
    <row r="17" spans="2:36" s="371" customFormat="1" ht="19.5" customHeight="1">
      <c r="B17" s="346"/>
      <c r="C17" s="1063"/>
      <c r="D17" s="2028"/>
      <c r="E17" s="2029"/>
      <c r="F17" s="2029"/>
      <c r="G17" s="2030"/>
      <c r="H17" s="2028"/>
      <c r="I17" s="2029"/>
      <c r="J17" s="2029"/>
      <c r="K17" s="2029"/>
      <c r="L17" s="2030"/>
      <c r="M17" s="1033"/>
      <c r="N17" s="1996"/>
      <c r="O17" s="1997"/>
      <c r="P17" s="1998"/>
      <c r="Q17" s="1049"/>
      <c r="R17" s="1999">
        <f t="shared" si="0"/>
        <v>0</v>
      </c>
      <c r="S17" s="2000"/>
      <c r="T17" s="2001"/>
      <c r="U17" s="1052"/>
      <c r="V17" s="1999">
        <f t="shared" si="1"/>
        <v>0</v>
      </c>
      <c r="W17" s="2000"/>
      <c r="X17" s="2001"/>
      <c r="Y17" s="1031">
        <f t="shared" si="2"/>
        <v>0</v>
      </c>
      <c r="Z17" s="1999">
        <f t="shared" si="3"/>
        <v>0</v>
      </c>
      <c r="AA17" s="2000"/>
      <c r="AB17" s="2001"/>
      <c r="AC17" s="1963"/>
      <c r="AD17" s="1964"/>
      <c r="AE17" s="1964"/>
      <c r="AF17" s="1964"/>
      <c r="AG17" s="1964"/>
      <c r="AH17" s="1965"/>
    </row>
    <row r="18" spans="2:36" s="371" customFormat="1" ht="19.5" customHeight="1">
      <c r="B18" s="346"/>
      <c r="C18" s="1063"/>
      <c r="D18" s="2028"/>
      <c r="E18" s="2029"/>
      <c r="F18" s="2029"/>
      <c r="G18" s="2030"/>
      <c r="H18" s="2028"/>
      <c r="I18" s="2029"/>
      <c r="J18" s="2029"/>
      <c r="K18" s="2029"/>
      <c r="L18" s="2030"/>
      <c r="M18" s="1033"/>
      <c r="N18" s="1996"/>
      <c r="O18" s="1997"/>
      <c r="P18" s="1998"/>
      <c r="Q18" s="1049"/>
      <c r="R18" s="1999">
        <f t="shared" si="0"/>
        <v>0</v>
      </c>
      <c r="S18" s="2000"/>
      <c r="T18" s="2001"/>
      <c r="U18" s="1052"/>
      <c r="V18" s="1999">
        <f t="shared" si="1"/>
        <v>0</v>
      </c>
      <c r="W18" s="2000"/>
      <c r="X18" s="2001"/>
      <c r="Y18" s="1031">
        <f t="shared" si="2"/>
        <v>0</v>
      </c>
      <c r="Z18" s="1999">
        <f t="shared" si="3"/>
        <v>0</v>
      </c>
      <c r="AA18" s="2000"/>
      <c r="AB18" s="2001"/>
      <c r="AC18" s="1963"/>
      <c r="AD18" s="1964"/>
      <c r="AE18" s="1964"/>
      <c r="AF18" s="1964"/>
      <c r="AG18" s="1964"/>
      <c r="AH18" s="1965"/>
    </row>
    <row r="19" spans="2:36" s="371" customFormat="1" ht="19.5" customHeight="1">
      <c r="B19" s="346"/>
      <c r="C19" s="1063"/>
      <c r="D19" s="2028"/>
      <c r="E19" s="2029"/>
      <c r="F19" s="2029"/>
      <c r="G19" s="2030"/>
      <c r="H19" s="2028"/>
      <c r="I19" s="2029"/>
      <c r="J19" s="2029"/>
      <c r="K19" s="2029"/>
      <c r="L19" s="2030"/>
      <c r="M19" s="1033"/>
      <c r="N19" s="1996"/>
      <c r="O19" s="1997"/>
      <c r="P19" s="1998"/>
      <c r="Q19" s="1049"/>
      <c r="R19" s="1999">
        <f t="shared" si="0"/>
        <v>0</v>
      </c>
      <c r="S19" s="2000"/>
      <c r="T19" s="2001"/>
      <c r="U19" s="1052"/>
      <c r="V19" s="1999">
        <f t="shared" si="1"/>
        <v>0</v>
      </c>
      <c r="W19" s="2000"/>
      <c r="X19" s="2001"/>
      <c r="Y19" s="1031">
        <f t="shared" si="2"/>
        <v>0</v>
      </c>
      <c r="Z19" s="1999">
        <f t="shared" si="3"/>
        <v>0</v>
      </c>
      <c r="AA19" s="2000"/>
      <c r="AB19" s="2001"/>
      <c r="AC19" s="1963"/>
      <c r="AD19" s="1964"/>
      <c r="AE19" s="1964"/>
      <c r="AF19" s="1964"/>
      <c r="AG19" s="1964"/>
      <c r="AH19" s="1965"/>
    </row>
    <row r="20" spans="2:36" s="371" customFormat="1" ht="19.5" customHeight="1">
      <c r="B20" s="346"/>
      <c r="C20" s="1063"/>
      <c r="D20" s="2028"/>
      <c r="E20" s="2029"/>
      <c r="F20" s="2029"/>
      <c r="G20" s="2030"/>
      <c r="H20" s="2028"/>
      <c r="I20" s="2029"/>
      <c r="J20" s="2029"/>
      <c r="K20" s="2029"/>
      <c r="L20" s="2030"/>
      <c r="M20" s="1033"/>
      <c r="N20" s="1996"/>
      <c r="O20" s="1997"/>
      <c r="P20" s="1998"/>
      <c r="Q20" s="1049"/>
      <c r="R20" s="1999">
        <f t="shared" si="0"/>
        <v>0</v>
      </c>
      <c r="S20" s="2000"/>
      <c r="T20" s="2001"/>
      <c r="U20" s="1052"/>
      <c r="V20" s="1999">
        <f t="shared" si="1"/>
        <v>0</v>
      </c>
      <c r="W20" s="2000"/>
      <c r="X20" s="2001"/>
      <c r="Y20" s="1031">
        <f t="shared" si="2"/>
        <v>0</v>
      </c>
      <c r="Z20" s="1999">
        <f t="shared" si="3"/>
        <v>0</v>
      </c>
      <c r="AA20" s="2000"/>
      <c r="AB20" s="2001"/>
      <c r="AC20" s="1963"/>
      <c r="AD20" s="1964"/>
      <c r="AE20" s="1964"/>
      <c r="AF20" s="1964"/>
      <c r="AG20" s="1964"/>
      <c r="AH20" s="1965"/>
    </row>
    <row r="21" spans="2:36" s="371" customFormat="1" ht="19.5" customHeight="1">
      <c r="B21" s="346"/>
      <c r="C21" s="1063"/>
      <c r="D21" s="2028"/>
      <c r="E21" s="2029"/>
      <c r="F21" s="2029"/>
      <c r="G21" s="2030"/>
      <c r="H21" s="2028"/>
      <c r="I21" s="2029"/>
      <c r="J21" s="2029"/>
      <c r="K21" s="2029"/>
      <c r="L21" s="2030"/>
      <c r="M21" s="1033"/>
      <c r="N21" s="1996"/>
      <c r="O21" s="1997"/>
      <c r="P21" s="1998"/>
      <c r="Q21" s="1049"/>
      <c r="R21" s="1999">
        <f t="shared" si="0"/>
        <v>0</v>
      </c>
      <c r="S21" s="2000"/>
      <c r="T21" s="2001"/>
      <c r="U21" s="1052"/>
      <c r="V21" s="1999">
        <f t="shared" si="1"/>
        <v>0</v>
      </c>
      <c r="W21" s="2000"/>
      <c r="X21" s="2001"/>
      <c r="Y21" s="1031">
        <f t="shared" si="2"/>
        <v>0</v>
      </c>
      <c r="Z21" s="1999">
        <f t="shared" si="3"/>
        <v>0</v>
      </c>
      <c r="AA21" s="2000"/>
      <c r="AB21" s="2001"/>
      <c r="AC21" s="1963"/>
      <c r="AD21" s="1964"/>
      <c r="AE21" s="1964"/>
      <c r="AF21" s="1964"/>
      <c r="AG21" s="1964"/>
      <c r="AH21" s="1965"/>
    </row>
    <row r="22" spans="2:36" s="371" customFormat="1" ht="19.5" customHeight="1">
      <c r="B22" s="346"/>
      <c r="C22" s="1063"/>
      <c r="D22" s="2028"/>
      <c r="E22" s="2029"/>
      <c r="F22" s="2029"/>
      <c r="G22" s="2030"/>
      <c r="H22" s="2028"/>
      <c r="I22" s="2029"/>
      <c r="J22" s="2029"/>
      <c r="K22" s="2029"/>
      <c r="L22" s="2030"/>
      <c r="M22" s="1033"/>
      <c r="N22" s="1996"/>
      <c r="O22" s="1997"/>
      <c r="P22" s="1998"/>
      <c r="Q22" s="1049"/>
      <c r="R22" s="1999">
        <f t="shared" si="0"/>
        <v>0</v>
      </c>
      <c r="S22" s="2000"/>
      <c r="T22" s="2001"/>
      <c r="U22" s="1052"/>
      <c r="V22" s="1999">
        <f t="shared" si="1"/>
        <v>0</v>
      </c>
      <c r="W22" s="2000"/>
      <c r="X22" s="2001"/>
      <c r="Y22" s="1031">
        <f t="shared" si="2"/>
        <v>0</v>
      </c>
      <c r="Z22" s="1999">
        <f t="shared" si="3"/>
        <v>0</v>
      </c>
      <c r="AA22" s="2000"/>
      <c r="AB22" s="2001"/>
      <c r="AC22" s="1963"/>
      <c r="AD22" s="1964"/>
      <c r="AE22" s="1964"/>
      <c r="AF22" s="1964"/>
      <c r="AG22" s="1964"/>
      <c r="AH22" s="1965"/>
    </row>
    <row r="23" spans="2:36" s="371" customFormat="1" ht="19.5" customHeight="1" thickBot="1">
      <c r="B23" s="346"/>
      <c r="C23" s="1063"/>
      <c r="D23" s="2032"/>
      <c r="E23" s="2033"/>
      <c r="F23" s="2033"/>
      <c r="G23" s="2033"/>
      <c r="H23" s="2032"/>
      <c r="I23" s="2033"/>
      <c r="J23" s="2033"/>
      <c r="K23" s="2033"/>
      <c r="L23" s="2034"/>
      <c r="M23" s="1034"/>
      <c r="N23" s="2015"/>
      <c r="O23" s="2016"/>
      <c r="P23" s="2017"/>
      <c r="Q23" s="1050"/>
      <c r="R23" s="1966">
        <f t="shared" si="0"/>
        <v>0</v>
      </c>
      <c r="S23" s="1967"/>
      <c r="T23" s="1968"/>
      <c r="U23" s="1053"/>
      <c r="V23" s="1966">
        <f t="shared" si="1"/>
        <v>0</v>
      </c>
      <c r="W23" s="1967"/>
      <c r="X23" s="1968"/>
      <c r="Y23" s="1032">
        <f t="shared" si="2"/>
        <v>0</v>
      </c>
      <c r="Z23" s="1966">
        <f t="shared" si="3"/>
        <v>0</v>
      </c>
      <c r="AA23" s="1967"/>
      <c r="AB23" s="1968"/>
      <c r="AC23" s="1969"/>
      <c r="AD23" s="1970"/>
      <c r="AE23" s="1970"/>
      <c r="AF23" s="1970"/>
      <c r="AG23" s="1970"/>
      <c r="AH23" s="1971"/>
    </row>
    <row r="24" spans="2:36" s="371" customFormat="1" ht="19.5" customHeight="1" thickTop="1">
      <c r="B24" s="346"/>
      <c r="C24" s="337"/>
      <c r="D24" s="2009" t="s">
        <v>993</v>
      </c>
      <c r="E24" s="2009"/>
      <c r="F24" s="2009"/>
      <c r="G24" s="2009"/>
      <c r="H24" s="2009"/>
      <c r="I24" s="2009"/>
      <c r="J24" s="2009"/>
      <c r="K24" s="2009"/>
      <c r="L24" s="2009"/>
      <c r="M24" s="2009"/>
      <c r="N24" s="2009"/>
      <c r="O24" s="2009"/>
      <c r="P24" s="2010"/>
      <c r="Q24" s="1030"/>
      <c r="R24" s="2011">
        <f>SUM(R16:T23)</f>
        <v>0</v>
      </c>
      <c r="S24" s="2011"/>
      <c r="T24" s="2011"/>
      <c r="U24" s="1029"/>
      <c r="V24" s="2011">
        <f>SUM(V16:X23)</f>
        <v>0</v>
      </c>
      <c r="W24" s="2011"/>
      <c r="X24" s="2011"/>
      <c r="Y24" s="1029"/>
      <c r="Z24" s="2011">
        <f>SUM(Z16:AB23)</f>
        <v>0</v>
      </c>
      <c r="AA24" s="2011"/>
      <c r="AB24" s="2011"/>
      <c r="AC24" s="2008"/>
      <c r="AD24" s="2008"/>
      <c r="AE24" s="2008"/>
      <c r="AF24" s="2008"/>
      <c r="AG24" s="2008"/>
      <c r="AH24" s="2008"/>
    </row>
    <row r="25" spans="2:36" s="371" customFormat="1" ht="15" customHeight="1">
      <c r="B25" s="346"/>
      <c r="C25" s="337"/>
      <c r="D25" s="347"/>
      <c r="E25" s="347"/>
      <c r="F25" s="347"/>
      <c r="G25" s="347"/>
      <c r="H25" s="347"/>
      <c r="I25" s="347"/>
      <c r="J25" s="347"/>
      <c r="K25" s="347"/>
      <c r="L25" s="347"/>
      <c r="M25" s="347"/>
      <c r="N25" s="347"/>
      <c r="O25" s="347"/>
      <c r="P25" s="347"/>
      <c r="Q25" s="347"/>
      <c r="R25" s="347"/>
      <c r="S25" s="347"/>
      <c r="T25" s="347"/>
      <c r="U25" s="347"/>
      <c r="V25" s="347"/>
      <c r="W25" s="1022"/>
      <c r="X25" s="1022"/>
      <c r="Y25" s="1022"/>
      <c r="Z25" s="346"/>
      <c r="AA25" s="346"/>
      <c r="AB25" s="372"/>
      <c r="AC25" s="373"/>
      <c r="AD25" s="374"/>
    </row>
    <row r="26" spans="2:36" s="344" customFormat="1" ht="15">
      <c r="B26" s="339"/>
      <c r="C26" s="340" t="s">
        <v>736</v>
      </c>
      <c r="D26" s="341"/>
      <c r="E26" s="342"/>
      <c r="F26" s="342"/>
      <c r="G26" s="342"/>
      <c r="H26" s="342"/>
      <c r="I26" s="342"/>
      <c r="J26" s="342"/>
      <c r="K26" s="342"/>
      <c r="L26" s="342"/>
      <c r="M26" s="342"/>
      <c r="N26" s="342"/>
      <c r="O26" s="342"/>
      <c r="P26" s="342"/>
      <c r="Q26" s="342"/>
      <c r="R26" s="342"/>
      <c r="S26" s="342"/>
      <c r="T26" s="342"/>
      <c r="U26" s="343"/>
      <c r="V26" s="342"/>
      <c r="W26" s="342"/>
      <c r="X26" s="342"/>
      <c r="Y26" s="342"/>
      <c r="Z26" s="339"/>
      <c r="AA26" s="339"/>
      <c r="AB26" s="307"/>
      <c r="AC26" s="373"/>
      <c r="AD26" s="374"/>
    </row>
    <row r="27" spans="2:36" s="344" customFormat="1" ht="15">
      <c r="B27" s="339"/>
      <c r="C27" s="340"/>
      <c r="D27" s="329" t="s">
        <v>1012</v>
      </c>
      <c r="E27" s="342"/>
      <c r="F27" s="342"/>
      <c r="G27" s="342"/>
      <c r="H27" s="342"/>
      <c r="I27" s="342"/>
      <c r="J27" s="342"/>
      <c r="K27" s="342"/>
      <c r="L27" s="342"/>
      <c r="M27" s="342"/>
      <c r="N27" s="342"/>
      <c r="O27" s="342"/>
      <c r="P27" s="342"/>
      <c r="Q27" s="342"/>
      <c r="R27" s="342"/>
      <c r="S27" s="342"/>
      <c r="T27" s="342"/>
      <c r="U27" s="343"/>
      <c r="V27" s="342"/>
      <c r="W27" s="342"/>
      <c r="X27" s="342"/>
      <c r="Y27" s="342"/>
      <c r="Z27" s="339"/>
      <c r="AA27" s="339"/>
      <c r="AB27" s="307"/>
      <c r="AC27" s="373"/>
      <c r="AD27" s="374"/>
    </row>
    <row r="28" spans="2:36" s="371" customFormat="1" ht="30" customHeight="1">
      <c r="B28" s="346"/>
      <c r="C28" s="337"/>
      <c r="D28" s="1946" t="s">
        <v>729</v>
      </c>
      <c r="E28" s="1947"/>
      <c r="F28" s="1947"/>
      <c r="G28" s="1947"/>
      <c r="H28" s="1947"/>
      <c r="I28" s="1948"/>
      <c r="J28" s="1954">
        <f>V24</f>
        <v>0</v>
      </c>
      <c r="K28" s="1955"/>
      <c r="L28" s="1955"/>
      <c r="M28" s="1955"/>
      <c r="N28" s="1955"/>
      <c r="O28" s="1955"/>
      <c r="P28" s="1955"/>
      <c r="Q28" s="1955"/>
      <c r="R28" s="1956"/>
      <c r="S28" s="353" t="s">
        <v>295</v>
      </c>
      <c r="T28" s="340" t="s">
        <v>469</v>
      </c>
      <c r="U28" s="1938"/>
      <c r="V28" s="1938"/>
      <c r="W28" s="1938"/>
      <c r="X28" s="1938"/>
      <c r="Y28" s="1938"/>
      <c r="Z28" s="1938"/>
      <c r="AA28" s="346"/>
      <c r="AB28" s="372"/>
      <c r="AC28" s="373"/>
      <c r="AD28" s="374"/>
      <c r="AJ28" s="812" t="s">
        <v>1015</v>
      </c>
    </row>
    <row r="29" spans="2:36" s="371" customFormat="1" ht="15" customHeight="1">
      <c r="B29" s="346"/>
      <c r="C29" s="337"/>
      <c r="D29" s="761"/>
      <c r="E29" s="350"/>
      <c r="F29" s="351"/>
      <c r="G29" s="352"/>
      <c r="H29" s="352"/>
      <c r="I29" s="352"/>
      <c r="J29" s="352"/>
      <c r="K29" s="352"/>
      <c r="L29" s="308"/>
      <c r="M29" s="308"/>
      <c r="N29" s="308"/>
      <c r="O29" s="308"/>
      <c r="P29" s="308"/>
      <c r="Q29" s="308"/>
      <c r="R29" s="308"/>
      <c r="S29" s="308"/>
      <c r="T29" s="308"/>
      <c r="U29" s="308"/>
      <c r="V29" s="308"/>
      <c r="W29" s="308"/>
      <c r="X29" s="308"/>
      <c r="Y29" s="308"/>
      <c r="Z29" s="346"/>
      <c r="AA29" s="346"/>
      <c r="AB29" s="372"/>
      <c r="AC29" s="373"/>
      <c r="AD29" s="374"/>
    </row>
    <row r="30" spans="2:36" s="344" customFormat="1" ht="15">
      <c r="B30" s="339"/>
      <c r="C30" s="340"/>
      <c r="D30" s="329" t="s">
        <v>730</v>
      </c>
      <c r="E30" s="342"/>
      <c r="F30" s="342"/>
      <c r="G30" s="342"/>
      <c r="H30" s="342"/>
      <c r="I30" s="342"/>
      <c r="J30" s="342"/>
      <c r="K30" s="342"/>
      <c r="L30" s="342"/>
      <c r="M30" s="342"/>
      <c r="N30" s="342"/>
      <c r="O30" s="342"/>
      <c r="P30" s="342"/>
      <c r="Q30" s="342"/>
      <c r="R30" s="342"/>
      <c r="S30" s="342"/>
      <c r="T30" s="342"/>
      <c r="U30" s="343"/>
      <c r="V30" s="342"/>
      <c r="W30" s="342"/>
      <c r="X30" s="342"/>
      <c r="Y30" s="342"/>
      <c r="Z30" s="339"/>
      <c r="AA30" s="339"/>
      <c r="AB30" s="307"/>
      <c r="AC30" s="373"/>
      <c r="AD30" s="374"/>
    </row>
    <row r="31" spans="2:36" s="371" customFormat="1" ht="30" customHeight="1">
      <c r="B31" s="346"/>
      <c r="C31" s="337"/>
      <c r="D31" s="1918" t="s">
        <v>470</v>
      </c>
      <c r="E31" s="1919"/>
      <c r="F31" s="1919"/>
      <c r="G31" s="1919"/>
      <c r="H31" s="1919"/>
      <c r="I31" s="1920"/>
      <c r="J31" s="1942">
        <v>900000</v>
      </c>
      <c r="K31" s="1943"/>
      <c r="L31" s="1943"/>
      <c r="M31" s="1943"/>
      <c r="N31" s="1943"/>
      <c r="O31" s="1943"/>
      <c r="P31" s="1943"/>
      <c r="Q31" s="1943"/>
      <c r="R31" s="1944"/>
      <c r="S31" s="353" t="s">
        <v>295</v>
      </c>
      <c r="T31" s="340" t="s">
        <v>731</v>
      </c>
      <c r="U31" s="1938" t="s">
        <v>732</v>
      </c>
      <c r="V31" s="1938"/>
      <c r="W31" s="1938"/>
      <c r="X31" s="1938"/>
      <c r="Y31" s="1938"/>
      <c r="Z31" s="1938"/>
      <c r="AA31" s="346"/>
      <c r="AB31" s="372"/>
      <c r="AC31" s="373"/>
      <c r="AD31" s="374"/>
      <c r="AJ31" s="812" t="s">
        <v>1015</v>
      </c>
    </row>
    <row r="32" spans="2:36" s="371" customFormat="1" ht="15" customHeight="1">
      <c r="B32" s="346"/>
      <c r="C32" s="337"/>
      <c r="D32" s="350"/>
      <c r="E32" s="350"/>
      <c r="F32" s="351"/>
      <c r="G32" s="352"/>
      <c r="H32" s="352"/>
      <c r="I32" s="758"/>
      <c r="J32" s="758"/>
      <c r="K32" s="758"/>
      <c r="L32" s="758"/>
      <c r="M32" s="758"/>
      <c r="N32" s="758"/>
      <c r="O32" s="758"/>
      <c r="P32" s="758"/>
      <c r="Q32" s="758"/>
      <c r="R32" s="758"/>
      <c r="S32" s="758"/>
      <c r="T32" s="758"/>
      <c r="U32" s="758"/>
      <c r="V32" s="758"/>
      <c r="W32" s="758"/>
      <c r="X32" s="758"/>
      <c r="Y32" s="758"/>
      <c r="Z32" s="346"/>
      <c r="AA32" s="346"/>
      <c r="AB32" s="372"/>
      <c r="AC32" s="373"/>
      <c r="AD32" s="374"/>
    </row>
    <row r="33" spans="2:36" s="344" customFormat="1" ht="15">
      <c r="B33" s="339"/>
      <c r="C33" s="340" t="s">
        <v>737</v>
      </c>
      <c r="D33" s="341"/>
      <c r="E33" s="342"/>
      <c r="F33" s="342"/>
      <c r="G33" s="342"/>
      <c r="H33" s="342"/>
      <c r="I33" s="342"/>
      <c r="J33" s="342"/>
      <c r="K33" s="342"/>
      <c r="L33" s="342"/>
      <c r="M33" s="342"/>
      <c r="N33" s="342"/>
      <c r="O33" s="342"/>
      <c r="P33" s="342"/>
      <c r="Q33" s="342"/>
      <c r="R33" s="342"/>
      <c r="S33" s="342"/>
      <c r="T33" s="342"/>
      <c r="U33" s="343"/>
      <c r="V33" s="342"/>
      <c r="W33" s="342"/>
      <c r="X33" s="342"/>
      <c r="Y33" s="342"/>
      <c r="Z33" s="339"/>
      <c r="AA33" s="339"/>
      <c r="AB33" s="307"/>
      <c r="AC33" s="373"/>
      <c r="AD33" s="374"/>
    </row>
    <row r="34" spans="2:36" s="371" customFormat="1" ht="50.1" customHeight="1">
      <c r="B34" s="346"/>
      <c r="C34" s="337"/>
      <c r="D34" s="1918" t="s">
        <v>733</v>
      </c>
      <c r="E34" s="1919"/>
      <c r="F34" s="1919"/>
      <c r="G34" s="1919"/>
      <c r="H34" s="1919"/>
      <c r="I34" s="1920"/>
      <c r="J34" s="1942">
        <f>IF(J28="",0,MIN(J28,J31))</f>
        <v>0</v>
      </c>
      <c r="K34" s="1943"/>
      <c r="L34" s="1943"/>
      <c r="M34" s="1943"/>
      <c r="N34" s="1943"/>
      <c r="O34" s="1943"/>
      <c r="P34" s="1943"/>
      <c r="Q34" s="1943"/>
      <c r="R34" s="1944"/>
      <c r="S34" s="353" t="s">
        <v>295</v>
      </c>
      <c r="T34" s="340" t="s">
        <v>734</v>
      </c>
      <c r="U34" s="1938" t="s">
        <v>735</v>
      </c>
      <c r="V34" s="1938"/>
      <c r="W34" s="1938"/>
      <c r="X34" s="1938"/>
      <c r="Y34" s="1938"/>
      <c r="Z34" s="1938"/>
      <c r="AA34" s="346"/>
      <c r="AB34" s="372"/>
      <c r="AC34" s="373"/>
      <c r="AD34" s="374"/>
      <c r="AJ34" s="812" t="s">
        <v>1015</v>
      </c>
    </row>
    <row r="35" spans="2:36" s="371" customFormat="1" ht="15" customHeight="1">
      <c r="B35" s="346"/>
      <c r="C35" s="337"/>
      <c r="D35" s="772" t="s">
        <v>988</v>
      </c>
      <c r="E35" s="760"/>
      <c r="F35" s="355"/>
      <c r="G35" s="354"/>
      <c r="H35" s="354"/>
      <c r="I35" s="758"/>
      <c r="J35" s="758"/>
      <c r="K35" s="758"/>
      <c r="L35" s="758"/>
      <c r="M35" s="758"/>
      <c r="N35" s="758"/>
      <c r="O35" s="758"/>
      <c r="P35" s="758"/>
      <c r="Q35" s="758"/>
      <c r="R35" s="758"/>
      <c r="S35" s="758"/>
      <c r="T35" s="758"/>
      <c r="U35" s="758"/>
      <c r="V35" s="758"/>
      <c r="W35" s="758"/>
      <c r="X35" s="758"/>
      <c r="Y35" s="758"/>
      <c r="Z35" s="346"/>
      <c r="AA35" s="346"/>
      <c r="AB35" s="372"/>
      <c r="AC35" s="373"/>
      <c r="AD35" s="374"/>
    </row>
    <row r="36" spans="2:36" s="371" customFormat="1" ht="15" customHeight="1">
      <c r="B36" s="346"/>
      <c r="C36" s="337"/>
      <c r="D36" s="772"/>
      <c r="E36" s="760"/>
      <c r="F36" s="355"/>
      <c r="G36" s="354"/>
      <c r="H36" s="354"/>
      <c r="I36" s="758"/>
      <c r="J36" s="758"/>
      <c r="K36" s="758"/>
      <c r="L36" s="758"/>
      <c r="M36" s="758"/>
      <c r="N36" s="758"/>
      <c r="O36" s="758"/>
      <c r="P36" s="758"/>
      <c r="Q36" s="758"/>
      <c r="R36" s="758"/>
      <c r="S36" s="758"/>
      <c r="T36" s="758"/>
      <c r="U36" s="758"/>
      <c r="V36" s="758"/>
      <c r="W36" s="758"/>
      <c r="X36" s="758"/>
      <c r="Y36" s="758"/>
      <c r="Z36" s="346"/>
      <c r="AA36" s="346"/>
      <c r="AB36" s="372"/>
      <c r="AC36" s="373"/>
      <c r="AD36" s="374"/>
    </row>
    <row r="37" spans="2:36" s="781" customFormat="1" ht="15">
      <c r="B37" s="775"/>
      <c r="C37" s="340" t="s">
        <v>738</v>
      </c>
      <c r="D37" s="777"/>
      <c r="E37" s="773"/>
      <c r="F37" s="773"/>
      <c r="G37" s="773"/>
      <c r="H37" s="773"/>
      <c r="I37" s="773"/>
      <c r="J37" s="773"/>
      <c r="K37" s="773"/>
      <c r="L37" s="773"/>
      <c r="M37" s="773"/>
      <c r="N37" s="773"/>
      <c r="O37" s="773"/>
      <c r="P37" s="773"/>
      <c r="Q37" s="773"/>
      <c r="R37" s="773"/>
      <c r="S37" s="773"/>
      <c r="T37" s="773"/>
      <c r="U37" s="774"/>
      <c r="V37" s="773"/>
      <c r="W37" s="773"/>
      <c r="X37" s="773"/>
      <c r="Y37" s="773"/>
      <c r="Z37" s="775"/>
      <c r="AA37" s="775"/>
      <c r="AB37" s="778"/>
      <c r="AC37" s="779"/>
      <c r="AD37" s="780"/>
    </row>
    <row r="38" spans="2:36" s="781" customFormat="1" ht="15">
      <c r="B38" s="775"/>
      <c r="C38" s="776"/>
      <c r="D38" s="777" t="s">
        <v>739</v>
      </c>
      <c r="E38" s="773"/>
      <c r="F38" s="773"/>
      <c r="G38" s="773"/>
      <c r="H38" s="773"/>
      <c r="I38" s="773"/>
      <c r="J38" s="773"/>
      <c r="K38" s="773"/>
      <c r="L38" s="773"/>
      <c r="M38" s="773"/>
      <c r="N38" s="773"/>
      <c r="O38" s="773"/>
      <c r="P38" s="773"/>
      <c r="Q38" s="773"/>
      <c r="R38" s="773"/>
      <c r="S38" s="773"/>
      <c r="T38" s="773"/>
      <c r="U38" s="774"/>
      <c r="V38" s="773"/>
      <c r="W38" s="773"/>
      <c r="X38" s="773"/>
      <c r="Y38" s="773"/>
      <c r="Z38" s="1036"/>
      <c r="AA38" s="1036"/>
      <c r="AB38" s="1037"/>
      <c r="AC38" s="1038"/>
      <c r="AD38" s="1039"/>
      <c r="AE38" s="1040"/>
      <c r="AF38" s="1040"/>
      <c r="AG38" s="1040"/>
      <c r="AH38" s="1040"/>
    </row>
    <row r="39" spans="2:36" s="781" customFormat="1" ht="15">
      <c r="B39" s="775"/>
      <c r="C39" s="776"/>
      <c r="D39" s="833"/>
      <c r="E39" s="834"/>
      <c r="F39" s="834"/>
      <c r="G39" s="834"/>
      <c r="H39" s="834"/>
      <c r="I39" s="834"/>
      <c r="J39" s="834"/>
      <c r="K39" s="834"/>
      <c r="L39" s="834"/>
      <c r="M39" s="834"/>
      <c r="N39" s="834"/>
      <c r="O39" s="834"/>
      <c r="P39" s="834"/>
      <c r="Q39" s="834"/>
      <c r="R39" s="834"/>
      <c r="S39" s="834"/>
      <c r="T39" s="834"/>
      <c r="U39" s="835"/>
      <c r="V39" s="834"/>
      <c r="W39" s="834"/>
      <c r="X39" s="834"/>
      <c r="Y39" s="834"/>
      <c r="Z39" s="775"/>
      <c r="AA39" s="775"/>
      <c r="AB39" s="778"/>
      <c r="AC39" s="779"/>
      <c r="AD39" s="780"/>
      <c r="AH39" s="1041"/>
    </row>
    <row r="40" spans="2:36" s="781" customFormat="1" ht="15">
      <c r="B40" s="775"/>
      <c r="C40" s="776"/>
      <c r="D40" s="836"/>
      <c r="E40" s="837"/>
      <c r="F40" s="837"/>
      <c r="G40" s="837"/>
      <c r="H40" s="837"/>
      <c r="I40" s="837"/>
      <c r="J40" s="837"/>
      <c r="K40" s="837"/>
      <c r="L40" s="837"/>
      <c r="M40" s="837"/>
      <c r="N40" s="837"/>
      <c r="O40" s="837"/>
      <c r="P40" s="837"/>
      <c r="Q40" s="837"/>
      <c r="R40" s="837"/>
      <c r="S40" s="837"/>
      <c r="T40" s="837"/>
      <c r="U40" s="838"/>
      <c r="V40" s="837"/>
      <c r="W40" s="837"/>
      <c r="X40" s="837"/>
      <c r="Y40" s="837"/>
      <c r="Z40" s="775"/>
      <c r="AA40" s="775"/>
      <c r="AB40" s="778"/>
      <c r="AC40" s="779"/>
      <c r="AD40" s="780"/>
      <c r="AH40" s="1042"/>
    </row>
    <row r="41" spans="2:36" s="781" customFormat="1" ht="15">
      <c r="B41" s="775"/>
      <c r="C41" s="776"/>
      <c r="D41" s="839"/>
      <c r="E41" s="837"/>
      <c r="F41" s="837"/>
      <c r="G41" s="837"/>
      <c r="H41" s="837"/>
      <c r="I41" s="837"/>
      <c r="J41" s="837"/>
      <c r="K41" s="837"/>
      <c r="L41" s="837"/>
      <c r="M41" s="837"/>
      <c r="N41" s="837"/>
      <c r="O41" s="837"/>
      <c r="P41" s="837"/>
      <c r="Q41" s="837"/>
      <c r="R41" s="837"/>
      <c r="S41" s="837"/>
      <c r="T41" s="837"/>
      <c r="U41" s="838"/>
      <c r="V41" s="837"/>
      <c r="W41" s="837"/>
      <c r="X41" s="837"/>
      <c r="Y41" s="837"/>
      <c r="Z41" s="775"/>
      <c r="AA41" s="775"/>
      <c r="AB41" s="778"/>
      <c r="AC41" s="779"/>
      <c r="AD41" s="780"/>
      <c r="AH41" s="1042"/>
    </row>
    <row r="42" spans="2:36" s="344" customFormat="1" ht="15">
      <c r="B42" s="339"/>
      <c r="C42" s="340"/>
      <c r="D42" s="839"/>
      <c r="E42" s="837"/>
      <c r="F42" s="837"/>
      <c r="G42" s="837"/>
      <c r="H42" s="837"/>
      <c r="I42" s="837"/>
      <c r="J42" s="837"/>
      <c r="K42" s="837"/>
      <c r="L42" s="837"/>
      <c r="M42" s="837"/>
      <c r="N42" s="837"/>
      <c r="O42" s="837"/>
      <c r="P42" s="837"/>
      <c r="Q42" s="837"/>
      <c r="R42" s="837"/>
      <c r="S42" s="837"/>
      <c r="T42" s="837"/>
      <c r="U42" s="838"/>
      <c r="V42" s="837"/>
      <c r="W42" s="837"/>
      <c r="X42" s="837"/>
      <c r="Y42" s="837"/>
      <c r="Z42" s="339"/>
      <c r="AA42" s="339"/>
      <c r="AB42" s="307"/>
      <c r="AC42" s="373"/>
      <c r="AD42" s="374"/>
      <c r="AH42" s="1042"/>
    </row>
    <row r="43" spans="2:36" s="344" customFormat="1" ht="15">
      <c r="B43" s="339"/>
      <c r="C43" s="340"/>
      <c r="D43" s="839"/>
      <c r="E43" s="837"/>
      <c r="F43" s="837"/>
      <c r="G43" s="837"/>
      <c r="H43" s="837"/>
      <c r="I43" s="837"/>
      <c r="J43" s="837"/>
      <c r="K43" s="837"/>
      <c r="L43" s="837"/>
      <c r="M43" s="837"/>
      <c r="N43" s="837"/>
      <c r="O43" s="837"/>
      <c r="P43" s="837"/>
      <c r="Q43" s="837"/>
      <c r="R43" s="837"/>
      <c r="S43" s="837"/>
      <c r="T43" s="837"/>
      <c r="U43" s="838"/>
      <c r="V43" s="837"/>
      <c r="W43" s="837"/>
      <c r="X43" s="837"/>
      <c r="Y43" s="837"/>
      <c r="Z43" s="339"/>
      <c r="AA43" s="339"/>
      <c r="AB43" s="307"/>
      <c r="AC43" s="356"/>
      <c r="AD43" s="357"/>
      <c r="AH43" s="1042"/>
    </row>
    <row r="44" spans="2:36" s="344" customFormat="1" ht="15">
      <c r="B44" s="339"/>
      <c r="C44" s="340"/>
      <c r="D44" s="839"/>
      <c r="E44" s="837"/>
      <c r="F44" s="837"/>
      <c r="G44" s="837"/>
      <c r="H44" s="837"/>
      <c r="I44" s="837"/>
      <c r="J44" s="837"/>
      <c r="K44" s="837"/>
      <c r="L44" s="837"/>
      <c r="M44" s="837"/>
      <c r="N44" s="837"/>
      <c r="O44" s="837"/>
      <c r="P44" s="837"/>
      <c r="Q44" s="837"/>
      <c r="R44" s="837"/>
      <c r="S44" s="837"/>
      <c r="T44" s="837"/>
      <c r="U44" s="838"/>
      <c r="V44" s="837"/>
      <c r="W44" s="837"/>
      <c r="X44" s="837"/>
      <c r="Y44" s="837"/>
      <c r="Z44" s="339"/>
      <c r="AA44" s="339"/>
      <c r="AB44" s="307"/>
      <c r="AC44" s="356"/>
      <c r="AD44" s="357"/>
      <c r="AH44" s="1042"/>
    </row>
    <row r="45" spans="2:36" s="344" customFormat="1" ht="15">
      <c r="B45" s="339"/>
      <c r="C45" s="340"/>
      <c r="D45" s="839"/>
      <c r="E45" s="837"/>
      <c r="F45" s="837"/>
      <c r="G45" s="837"/>
      <c r="H45" s="837"/>
      <c r="I45" s="837"/>
      <c r="J45" s="837"/>
      <c r="K45" s="837"/>
      <c r="L45" s="837"/>
      <c r="M45" s="837"/>
      <c r="N45" s="837"/>
      <c r="O45" s="837"/>
      <c r="P45" s="837"/>
      <c r="Q45" s="837"/>
      <c r="R45" s="837"/>
      <c r="S45" s="837"/>
      <c r="T45" s="837"/>
      <c r="U45" s="838"/>
      <c r="V45" s="837"/>
      <c r="W45" s="837"/>
      <c r="X45" s="837"/>
      <c r="Y45" s="837"/>
      <c r="Z45" s="339"/>
      <c r="AA45" s="339"/>
      <c r="AB45" s="307"/>
      <c r="AC45" s="356"/>
      <c r="AD45" s="357"/>
      <c r="AH45" s="1042"/>
    </row>
    <row r="46" spans="2:36" s="344" customFormat="1" ht="15">
      <c r="B46" s="339"/>
      <c r="C46" s="340"/>
      <c r="D46" s="839"/>
      <c r="E46" s="837"/>
      <c r="F46" s="837"/>
      <c r="G46" s="837"/>
      <c r="H46" s="837"/>
      <c r="I46" s="837"/>
      <c r="J46" s="837"/>
      <c r="K46" s="837"/>
      <c r="L46" s="837"/>
      <c r="M46" s="837"/>
      <c r="N46" s="837"/>
      <c r="O46" s="837"/>
      <c r="P46" s="837"/>
      <c r="Q46" s="837"/>
      <c r="R46" s="837"/>
      <c r="S46" s="837"/>
      <c r="T46" s="837"/>
      <c r="U46" s="838"/>
      <c r="V46" s="837"/>
      <c r="W46" s="837"/>
      <c r="X46" s="837"/>
      <c r="Y46" s="837"/>
      <c r="Z46" s="339"/>
      <c r="AA46" s="339"/>
      <c r="AB46" s="307"/>
      <c r="AC46" s="356"/>
      <c r="AD46" s="357"/>
      <c r="AH46" s="1042"/>
    </row>
    <row r="47" spans="2:36" s="344" customFormat="1" ht="15">
      <c r="B47" s="339"/>
      <c r="C47" s="340"/>
      <c r="D47" s="839"/>
      <c r="E47" s="837"/>
      <c r="F47" s="837"/>
      <c r="G47" s="837"/>
      <c r="H47" s="837"/>
      <c r="I47" s="837"/>
      <c r="J47" s="837"/>
      <c r="K47" s="837"/>
      <c r="L47" s="837"/>
      <c r="M47" s="837"/>
      <c r="N47" s="837"/>
      <c r="O47" s="837"/>
      <c r="P47" s="837"/>
      <c r="Q47" s="837"/>
      <c r="R47" s="837"/>
      <c r="S47" s="837"/>
      <c r="T47" s="837"/>
      <c r="U47" s="838"/>
      <c r="V47" s="837"/>
      <c r="W47" s="837"/>
      <c r="X47" s="837"/>
      <c r="Y47" s="837"/>
      <c r="Z47" s="339"/>
      <c r="AA47" s="339"/>
      <c r="AB47" s="307"/>
      <c r="AC47" s="356"/>
      <c r="AD47" s="357"/>
      <c r="AH47" s="1042"/>
    </row>
    <row r="48" spans="2:36" s="344" customFormat="1" ht="15">
      <c r="B48" s="339"/>
      <c r="C48" s="340"/>
      <c r="D48" s="839"/>
      <c r="E48" s="837"/>
      <c r="F48" s="837"/>
      <c r="G48" s="837"/>
      <c r="H48" s="837"/>
      <c r="I48" s="837"/>
      <c r="J48" s="837"/>
      <c r="K48" s="837"/>
      <c r="L48" s="837"/>
      <c r="M48" s="837"/>
      <c r="N48" s="837"/>
      <c r="O48" s="837"/>
      <c r="P48" s="837"/>
      <c r="Q48" s="837"/>
      <c r="R48" s="837"/>
      <c r="S48" s="837"/>
      <c r="T48" s="837"/>
      <c r="U48" s="838"/>
      <c r="V48" s="837"/>
      <c r="W48" s="837"/>
      <c r="X48" s="837"/>
      <c r="Y48" s="837"/>
      <c r="Z48" s="339"/>
      <c r="AA48" s="339"/>
      <c r="AB48" s="307"/>
      <c r="AC48" s="356"/>
      <c r="AD48" s="357"/>
      <c r="AH48" s="1042"/>
    </row>
    <row r="49" spans="2:34" s="344" customFormat="1" ht="15">
      <c r="B49" s="339"/>
      <c r="C49" s="340"/>
      <c r="D49" s="839"/>
      <c r="E49" s="837"/>
      <c r="F49" s="837"/>
      <c r="G49" s="837"/>
      <c r="H49" s="837"/>
      <c r="I49" s="837"/>
      <c r="J49" s="837"/>
      <c r="K49" s="837"/>
      <c r="L49" s="837"/>
      <c r="M49" s="837"/>
      <c r="N49" s="837"/>
      <c r="O49" s="837"/>
      <c r="P49" s="837"/>
      <c r="Q49" s="837"/>
      <c r="R49" s="837"/>
      <c r="S49" s="837"/>
      <c r="T49" s="837"/>
      <c r="U49" s="838"/>
      <c r="V49" s="837"/>
      <c r="W49" s="837"/>
      <c r="X49" s="837"/>
      <c r="Y49" s="837"/>
      <c r="Z49" s="339"/>
      <c r="AA49" s="339"/>
      <c r="AB49" s="307"/>
      <c r="AC49" s="356"/>
      <c r="AD49" s="357"/>
      <c r="AH49" s="1042"/>
    </row>
    <row r="50" spans="2:34" s="344" customFormat="1" ht="15">
      <c r="B50" s="339"/>
      <c r="C50" s="340"/>
      <c r="D50" s="839"/>
      <c r="E50" s="837"/>
      <c r="F50" s="837"/>
      <c r="G50" s="837"/>
      <c r="H50" s="837"/>
      <c r="I50" s="837"/>
      <c r="J50" s="837"/>
      <c r="K50" s="837"/>
      <c r="L50" s="837"/>
      <c r="M50" s="837"/>
      <c r="N50" s="837"/>
      <c r="O50" s="837"/>
      <c r="P50" s="837"/>
      <c r="Q50" s="837"/>
      <c r="R50" s="837"/>
      <c r="S50" s="837"/>
      <c r="T50" s="837"/>
      <c r="U50" s="838"/>
      <c r="V50" s="837"/>
      <c r="W50" s="837"/>
      <c r="X50" s="837"/>
      <c r="Y50" s="837"/>
      <c r="Z50" s="339"/>
      <c r="AA50" s="339"/>
      <c r="AB50" s="307"/>
      <c r="AC50" s="356"/>
      <c r="AD50" s="357"/>
      <c r="AH50" s="1042"/>
    </row>
    <row r="51" spans="2:34" ht="12.75" customHeight="1">
      <c r="B51" s="331"/>
      <c r="C51" s="331"/>
      <c r="D51" s="840"/>
      <c r="E51" s="841"/>
      <c r="F51" s="841"/>
      <c r="G51" s="841"/>
      <c r="H51" s="841"/>
      <c r="I51" s="841"/>
      <c r="J51" s="841"/>
      <c r="K51" s="841"/>
      <c r="L51" s="841"/>
      <c r="M51" s="841"/>
      <c r="N51" s="841"/>
      <c r="O51" s="841"/>
      <c r="P51" s="841"/>
      <c r="Q51" s="841"/>
      <c r="R51" s="841"/>
      <c r="S51" s="841"/>
      <c r="T51" s="841"/>
      <c r="U51" s="841"/>
      <c r="V51" s="841"/>
      <c r="W51" s="841"/>
      <c r="X51" s="841"/>
      <c r="Y51" s="841"/>
      <c r="Z51" s="331"/>
      <c r="AA51" s="331"/>
      <c r="AC51" s="356"/>
      <c r="AD51" s="357"/>
      <c r="AH51" s="1043"/>
    </row>
    <row r="52" spans="2:34" ht="20.100000000000001" customHeight="1">
      <c r="D52" s="842"/>
      <c r="E52" s="843"/>
      <c r="F52" s="843"/>
      <c r="G52" s="843"/>
      <c r="H52" s="843"/>
      <c r="I52" s="843"/>
      <c r="J52" s="843"/>
      <c r="K52" s="843"/>
      <c r="L52" s="843"/>
      <c r="M52" s="843"/>
      <c r="N52" s="843"/>
      <c r="O52" s="843"/>
      <c r="P52" s="843"/>
      <c r="Q52" s="843"/>
      <c r="R52" s="843"/>
      <c r="S52" s="843"/>
      <c r="T52" s="843"/>
      <c r="U52" s="843"/>
      <c r="V52" s="843"/>
      <c r="W52" s="843"/>
      <c r="X52" s="843"/>
      <c r="Y52" s="843"/>
      <c r="AC52" s="356"/>
      <c r="AD52" s="357"/>
      <c r="AH52" s="1043"/>
    </row>
    <row r="53" spans="2:34" ht="20.100000000000001" customHeight="1">
      <c r="D53" s="842"/>
      <c r="E53" s="843"/>
      <c r="F53" s="843"/>
      <c r="G53" s="843"/>
      <c r="H53" s="843"/>
      <c r="I53" s="843"/>
      <c r="J53" s="843"/>
      <c r="K53" s="843"/>
      <c r="L53" s="843"/>
      <c r="M53" s="843"/>
      <c r="N53" s="843"/>
      <c r="O53" s="843"/>
      <c r="P53" s="843"/>
      <c r="Q53" s="843"/>
      <c r="R53" s="843"/>
      <c r="S53" s="843"/>
      <c r="T53" s="843"/>
      <c r="U53" s="843"/>
      <c r="V53" s="843"/>
      <c r="W53" s="843"/>
      <c r="X53" s="843"/>
      <c r="Y53" s="843"/>
      <c r="AC53" s="356"/>
      <c r="AD53" s="357"/>
      <c r="AH53" s="1043"/>
    </row>
    <row r="54" spans="2:34" ht="20.100000000000001" customHeight="1">
      <c r="D54" s="842"/>
      <c r="E54" s="843"/>
      <c r="F54" s="843"/>
      <c r="G54" s="843"/>
      <c r="H54" s="843"/>
      <c r="I54" s="843"/>
      <c r="J54" s="843"/>
      <c r="K54" s="843"/>
      <c r="L54" s="843"/>
      <c r="M54" s="843"/>
      <c r="N54" s="843"/>
      <c r="O54" s="843"/>
      <c r="P54" s="843"/>
      <c r="Q54" s="843"/>
      <c r="R54" s="843"/>
      <c r="S54" s="843"/>
      <c r="T54" s="843"/>
      <c r="U54" s="843"/>
      <c r="V54" s="843"/>
      <c r="W54" s="843"/>
      <c r="X54" s="843"/>
      <c r="Y54" s="843"/>
      <c r="AC54" s="356"/>
      <c r="AD54" s="357"/>
      <c r="AH54" s="1043"/>
    </row>
    <row r="55" spans="2:34" ht="20.100000000000001" customHeight="1">
      <c r="D55" s="842"/>
      <c r="E55" s="843"/>
      <c r="F55" s="843"/>
      <c r="G55" s="843"/>
      <c r="H55" s="843"/>
      <c r="I55" s="843"/>
      <c r="J55" s="843"/>
      <c r="K55" s="843"/>
      <c r="L55" s="843"/>
      <c r="M55" s="843"/>
      <c r="N55" s="843"/>
      <c r="O55" s="843"/>
      <c r="P55" s="843"/>
      <c r="Q55" s="843"/>
      <c r="R55" s="843"/>
      <c r="S55" s="843"/>
      <c r="T55" s="843"/>
      <c r="U55" s="843"/>
      <c r="V55" s="843"/>
      <c r="W55" s="843"/>
      <c r="X55" s="843"/>
      <c r="Y55" s="843"/>
      <c r="AC55" s="356"/>
      <c r="AD55" s="357"/>
      <c r="AH55" s="1043"/>
    </row>
    <row r="56" spans="2:34" ht="20.100000000000001" customHeight="1">
      <c r="D56" s="842"/>
      <c r="E56" s="843"/>
      <c r="F56" s="843"/>
      <c r="G56" s="843"/>
      <c r="H56" s="843"/>
      <c r="I56" s="843"/>
      <c r="J56" s="843"/>
      <c r="K56" s="843"/>
      <c r="L56" s="843"/>
      <c r="M56" s="843"/>
      <c r="N56" s="843"/>
      <c r="O56" s="843"/>
      <c r="P56" s="843"/>
      <c r="Q56" s="843"/>
      <c r="R56" s="843"/>
      <c r="S56" s="843"/>
      <c r="T56" s="843"/>
      <c r="U56" s="843"/>
      <c r="V56" s="843"/>
      <c r="W56" s="843"/>
      <c r="X56" s="843"/>
      <c r="Y56" s="843"/>
      <c r="AC56" s="356"/>
      <c r="AD56" s="357"/>
      <c r="AE56" s="358"/>
      <c r="AH56" s="1043"/>
    </row>
    <row r="57" spans="2:34" ht="20.100000000000001" customHeight="1">
      <c r="D57" s="842"/>
      <c r="E57" s="843"/>
      <c r="F57" s="843"/>
      <c r="G57" s="843"/>
      <c r="H57" s="843"/>
      <c r="I57" s="843"/>
      <c r="J57" s="843"/>
      <c r="K57" s="843"/>
      <c r="L57" s="843"/>
      <c r="M57" s="843"/>
      <c r="N57" s="843"/>
      <c r="O57" s="843"/>
      <c r="P57" s="843"/>
      <c r="Q57" s="843"/>
      <c r="R57" s="843"/>
      <c r="S57" s="843"/>
      <c r="T57" s="843"/>
      <c r="U57" s="843"/>
      <c r="V57" s="843"/>
      <c r="W57" s="843"/>
      <c r="X57" s="843"/>
      <c r="Y57" s="843"/>
      <c r="AC57" s="356"/>
      <c r="AD57" s="357"/>
      <c r="AH57" s="1043"/>
    </row>
    <row r="58" spans="2:34" ht="20.100000000000001" customHeight="1">
      <c r="D58" s="842"/>
      <c r="E58" s="843"/>
      <c r="F58" s="843"/>
      <c r="G58" s="843"/>
      <c r="H58" s="843"/>
      <c r="I58" s="843"/>
      <c r="J58" s="843"/>
      <c r="K58" s="843"/>
      <c r="L58" s="843"/>
      <c r="M58" s="843"/>
      <c r="N58" s="843"/>
      <c r="O58" s="843"/>
      <c r="P58" s="843"/>
      <c r="Q58" s="843"/>
      <c r="R58" s="843"/>
      <c r="S58" s="843"/>
      <c r="T58" s="843"/>
      <c r="U58" s="843"/>
      <c r="V58" s="843"/>
      <c r="W58" s="843"/>
      <c r="X58" s="843"/>
      <c r="Y58" s="843"/>
      <c r="AC58" s="356"/>
      <c r="AD58" s="357"/>
      <c r="AH58" s="1043"/>
    </row>
    <row r="59" spans="2:34" ht="20.100000000000001" customHeight="1">
      <c r="D59" s="842"/>
      <c r="E59" s="843"/>
      <c r="F59" s="843"/>
      <c r="G59" s="843"/>
      <c r="H59" s="843"/>
      <c r="I59" s="843"/>
      <c r="J59" s="843"/>
      <c r="K59" s="843"/>
      <c r="L59" s="843"/>
      <c r="M59" s="843"/>
      <c r="N59" s="843"/>
      <c r="O59" s="843"/>
      <c r="P59" s="843"/>
      <c r="Q59" s="843"/>
      <c r="R59" s="843"/>
      <c r="S59" s="843"/>
      <c r="T59" s="843"/>
      <c r="U59" s="843"/>
      <c r="V59" s="843"/>
      <c r="W59" s="843"/>
      <c r="X59" s="843"/>
      <c r="Y59" s="843"/>
      <c r="AC59" s="356"/>
      <c r="AD59" s="357"/>
      <c r="AH59" s="1043"/>
    </row>
    <row r="60" spans="2:34" ht="20.100000000000001" customHeight="1">
      <c r="D60" s="842"/>
      <c r="E60" s="843"/>
      <c r="F60" s="843"/>
      <c r="G60" s="843"/>
      <c r="H60" s="843"/>
      <c r="I60" s="843"/>
      <c r="J60" s="843"/>
      <c r="K60" s="843"/>
      <c r="L60" s="843"/>
      <c r="M60" s="843"/>
      <c r="N60" s="843"/>
      <c r="O60" s="843"/>
      <c r="P60" s="843"/>
      <c r="Q60" s="843"/>
      <c r="R60" s="843"/>
      <c r="S60" s="843"/>
      <c r="T60" s="843"/>
      <c r="U60" s="843"/>
      <c r="V60" s="843"/>
      <c r="W60" s="843"/>
      <c r="X60" s="843"/>
      <c r="Y60" s="843"/>
      <c r="AC60" s="356"/>
      <c r="AD60" s="357"/>
      <c r="AH60" s="1043"/>
    </row>
    <row r="61" spans="2:34" ht="20.100000000000001" customHeight="1">
      <c r="D61" s="842"/>
      <c r="E61" s="843"/>
      <c r="F61" s="843"/>
      <c r="G61" s="843"/>
      <c r="H61" s="843"/>
      <c r="I61" s="843"/>
      <c r="J61" s="843"/>
      <c r="K61" s="843"/>
      <c r="L61" s="843"/>
      <c r="M61" s="843"/>
      <c r="N61" s="843"/>
      <c r="O61" s="843"/>
      <c r="P61" s="843"/>
      <c r="Q61" s="843"/>
      <c r="R61" s="843"/>
      <c r="S61" s="843"/>
      <c r="T61" s="843"/>
      <c r="U61" s="843"/>
      <c r="V61" s="843"/>
      <c r="W61" s="843"/>
      <c r="X61" s="843"/>
      <c r="Y61" s="843"/>
      <c r="AC61" s="356"/>
      <c r="AD61" s="357"/>
      <c r="AH61" s="1043"/>
    </row>
    <row r="62" spans="2:34" ht="20.100000000000001" customHeight="1">
      <c r="D62" s="842"/>
      <c r="E62" s="843"/>
      <c r="F62" s="843"/>
      <c r="G62" s="843"/>
      <c r="H62" s="843"/>
      <c r="I62" s="843"/>
      <c r="J62" s="843"/>
      <c r="K62" s="843"/>
      <c r="L62" s="843"/>
      <c r="M62" s="843"/>
      <c r="N62" s="843"/>
      <c r="O62" s="843"/>
      <c r="P62" s="843"/>
      <c r="Q62" s="843"/>
      <c r="R62" s="843"/>
      <c r="S62" s="843"/>
      <c r="T62" s="843"/>
      <c r="U62" s="843"/>
      <c r="V62" s="843"/>
      <c r="W62" s="843"/>
      <c r="X62" s="843"/>
      <c r="Y62" s="843"/>
      <c r="AC62" s="356"/>
      <c r="AD62" s="357"/>
      <c r="AH62" s="1043"/>
    </row>
    <row r="63" spans="2:34" ht="20.100000000000001" customHeight="1">
      <c r="D63" s="844"/>
      <c r="E63" s="845"/>
      <c r="F63" s="845"/>
      <c r="G63" s="845"/>
      <c r="H63" s="845"/>
      <c r="I63" s="845"/>
      <c r="J63" s="845"/>
      <c r="K63" s="845"/>
      <c r="L63" s="845"/>
      <c r="M63" s="845"/>
      <c r="N63" s="845"/>
      <c r="O63" s="845"/>
      <c r="P63" s="845"/>
      <c r="Q63" s="845"/>
      <c r="R63" s="845"/>
      <c r="S63" s="845"/>
      <c r="T63" s="845"/>
      <c r="U63" s="845"/>
      <c r="V63" s="845"/>
      <c r="W63" s="845"/>
      <c r="X63" s="845"/>
      <c r="Y63" s="845"/>
      <c r="Z63" s="1044"/>
      <c r="AA63" s="1044"/>
      <c r="AB63" s="1045"/>
      <c r="AC63" s="1046"/>
      <c r="AD63" s="1047"/>
      <c r="AE63" s="1044"/>
      <c r="AF63" s="1044"/>
      <c r="AG63" s="1044"/>
      <c r="AH63" s="1048"/>
    </row>
    <row r="64" spans="2:34" ht="20.100000000000001" customHeight="1">
      <c r="AC64" s="356"/>
      <c r="AD64" s="357"/>
    </row>
    <row r="65" spans="29:30" ht="20.100000000000001" customHeight="1">
      <c r="AC65" s="356"/>
      <c r="AD65" s="357"/>
    </row>
    <row r="66" spans="29:30" ht="20.100000000000001" customHeight="1">
      <c r="AC66" s="356"/>
      <c r="AD66" s="357"/>
    </row>
    <row r="67" spans="29:30" ht="20.100000000000001" customHeight="1">
      <c r="AC67" s="356"/>
      <c r="AD67" s="357"/>
    </row>
    <row r="68" spans="29:30" ht="20.100000000000001" customHeight="1">
      <c r="AC68" s="359"/>
      <c r="AD68" s="360"/>
    </row>
    <row r="69" spans="29:30" ht="20.100000000000001" customHeight="1">
      <c r="AC69" s="356"/>
      <c r="AD69" s="357"/>
    </row>
    <row r="70" spans="29:30" ht="20.100000000000001" customHeight="1">
      <c r="AC70" s="356"/>
      <c r="AD70" s="357"/>
    </row>
    <row r="71" spans="29:30" ht="20.100000000000001" customHeight="1">
      <c r="AC71" s="356"/>
      <c r="AD71" s="357"/>
    </row>
    <row r="72" spans="29:30" ht="20.100000000000001" customHeight="1">
      <c r="AC72" s="356"/>
      <c r="AD72" s="357"/>
    </row>
    <row r="73" spans="29:30" ht="20.100000000000001" customHeight="1">
      <c r="AC73" s="356"/>
      <c r="AD73" s="357"/>
    </row>
    <row r="74" spans="29:30" ht="20.100000000000001" customHeight="1">
      <c r="AC74" s="356"/>
      <c r="AD74" s="357"/>
    </row>
    <row r="75" spans="29:30" ht="20.100000000000001" customHeight="1">
      <c r="AC75" s="356"/>
      <c r="AD75" s="357"/>
    </row>
    <row r="76" spans="29:30" ht="20.100000000000001" customHeight="1">
      <c r="AC76" s="356"/>
      <c r="AD76" s="357"/>
    </row>
    <row r="77" spans="29:30" ht="20.100000000000001" customHeight="1">
      <c r="AC77" s="356"/>
      <c r="AD77" s="357"/>
    </row>
    <row r="85" spans="30:30" ht="20.100000000000001" customHeight="1">
      <c r="AD85" s="361"/>
    </row>
    <row r="86" spans="30:30" ht="20.100000000000001" customHeight="1">
      <c r="AD86" s="362"/>
    </row>
    <row r="150" spans="29:30" ht="20.100000000000001" customHeight="1">
      <c r="AC150" s="363"/>
      <c r="AD150" s="364"/>
    </row>
    <row r="151" spans="29:30" ht="20.100000000000001" customHeight="1">
      <c r="AC151" s="363"/>
      <c r="AD151" s="364"/>
    </row>
    <row r="152" spans="29:30" ht="20.100000000000001" customHeight="1">
      <c r="AC152" s="363"/>
      <c r="AD152" s="364"/>
    </row>
    <row r="153" spans="29:30" ht="20.100000000000001" customHeight="1">
      <c r="AC153" s="363"/>
      <c r="AD153" s="364"/>
    </row>
    <row r="154" spans="29:30" ht="20.100000000000001" customHeight="1">
      <c r="AC154" s="363"/>
      <c r="AD154" s="364"/>
    </row>
    <row r="155" spans="29:30" ht="20.100000000000001" customHeight="1">
      <c r="AC155" s="363"/>
      <c r="AD155" s="364"/>
    </row>
    <row r="156" spans="29:30" ht="20.100000000000001" customHeight="1">
      <c r="AC156" s="363"/>
      <c r="AD156" s="364"/>
    </row>
    <row r="157" spans="29:30" ht="20.100000000000001" customHeight="1">
      <c r="AC157" s="363"/>
      <c r="AD157" s="364"/>
    </row>
    <row r="158" spans="29:30" ht="20.100000000000001" customHeight="1">
      <c r="AC158" s="363"/>
      <c r="AD158" s="364"/>
    </row>
    <row r="159" spans="29:30" ht="20.100000000000001" customHeight="1">
      <c r="AC159" s="363"/>
      <c r="AD159" s="364"/>
    </row>
    <row r="160" spans="29:30" ht="20.100000000000001" customHeight="1">
      <c r="AC160" s="363"/>
      <c r="AD160" s="364"/>
    </row>
    <row r="161" spans="29:30" ht="20.100000000000001" customHeight="1">
      <c r="AC161" s="363"/>
      <c r="AD161" s="364"/>
    </row>
    <row r="162" spans="29:30" ht="20.100000000000001" customHeight="1">
      <c r="AC162" s="363"/>
      <c r="AD162" s="364"/>
    </row>
    <row r="163" spans="29:30" ht="20.100000000000001" customHeight="1">
      <c r="AC163" s="363"/>
      <c r="AD163" s="364"/>
    </row>
    <row r="164" spans="29:30" ht="20.100000000000001" customHeight="1">
      <c r="AC164" s="363"/>
      <c r="AD164" s="364"/>
    </row>
    <row r="165" spans="29:30" ht="20.100000000000001" customHeight="1">
      <c r="AC165" s="363"/>
      <c r="AD165" s="364"/>
    </row>
    <row r="166" spans="29:30" ht="20.100000000000001" customHeight="1">
      <c r="AC166" s="363"/>
      <c r="AD166" s="364"/>
    </row>
    <row r="167" spans="29:30" ht="20.100000000000001" customHeight="1">
      <c r="AC167" s="363"/>
      <c r="AD167" s="364"/>
    </row>
    <row r="168" spans="29:30" ht="20.100000000000001" customHeight="1">
      <c r="AC168" s="363"/>
      <c r="AD168" s="364"/>
    </row>
    <row r="169" spans="29:30" ht="20.100000000000001" customHeight="1">
      <c r="AC169" s="363"/>
      <c r="AD169" s="364"/>
    </row>
    <row r="170" spans="29:30" ht="20.100000000000001" customHeight="1">
      <c r="AC170" s="363"/>
      <c r="AD170" s="364"/>
    </row>
    <row r="171" spans="29:30" ht="20.100000000000001" customHeight="1">
      <c r="AC171" s="363"/>
      <c r="AD171" s="364"/>
    </row>
    <row r="172" spans="29:30" ht="20.100000000000001" customHeight="1">
      <c r="AC172" s="363"/>
      <c r="AD172" s="364"/>
    </row>
    <row r="173" spans="29:30" ht="20.100000000000001" customHeight="1">
      <c r="AC173" s="363"/>
      <c r="AD173" s="364"/>
    </row>
    <row r="174" spans="29:30" ht="20.100000000000001" customHeight="1">
      <c r="AC174" s="363"/>
      <c r="AD174" s="364"/>
    </row>
    <row r="175" spans="29:30" ht="20.100000000000001" customHeight="1">
      <c r="AC175" s="363"/>
      <c r="AD175" s="364"/>
    </row>
    <row r="176" spans="29:30" ht="20.100000000000001" customHeight="1">
      <c r="AC176" s="363"/>
      <c r="AD176" s="364"/>
    </row>
    <row r="177" spans="29:30" ht="20.100000000000001" customHeight="1">
      <c r="AC177" s="363"/>
      <c r="AD177" s="364"/>
    </row>
    <row r="178" spans="29:30" ht="20.100000000000001" customHeight="1">
      <c r="AC178" s="363"/>
      <c r="AD178" s="364"/>
    </row>
    <row r="179" spans="29:30" ht="20.100000000000001" customHeight="1">
      <c r="AC179" s="363"/>
      <c r="AD179" s="364"/>
    </row>
    <row r="180" spans="29:30" ht="20.100000000000001" customHeight="1">
      <c r="AC180" s="363"/>
      <c r="AD180" s="364"/>
    </row>
    <row r="181" spans="29:30" ht="20.100000000000001" customHeight="1">
      <c r="AC181" s="363"/>
      <c r="AD181" s="364"/>
    </row>
    <row r="182" spans="29:30" ht="20.100000000000001" customHeight="1">
      <c r="AC182" s="363"/>
      <c r="AD182" s="364"/>
    </row>
    <row r="183" spans="29:30" ht="20.100000000000001" customHeight="1">
      <c r="AC183" s="363"/>
      <c r="AD183" s="364"/>
    </row>
    <row r="184" spans="29:30" ht="20.100000000000001" customHeight="1">
      <c r="AC184" s="363"/>
      <c r="AD184" s="364"/>
    </row>
    <row r="185" spans="29:30" ht="20.100000000000001" customHeight="1">
      <c r="AC185" s="363"/>
      <c r="AD185" s="364"/>
    </row>
    <row r="186" spans="29:30" ht="20.100000000000001" customHeight="1">
      <c r="AC186" s="363"/>
      <c r="AD186" s="364"/>
    </row>
    <row r="187" spans="29:30" ht="20.100000000000001" customHeight="1">
      <c r="AC187" s="363"/>
      <c r="AD187" s="364"/>
    </row>
    <row r="188" spans="29:30" ht="20.100000000000001" customHeight="1">
      <c r="AC188" s="363"/>
      <c r="AD188" s="364"/>
    </row>
    <row r="189" spans="29:30" ht="20.100000000000001" customHeight="1">
      <c r="AC189" s="363"/>
      <c r="AD189" s="364"/>
    </row>
    <row r="190" spans="29:30" ht="20.100000000000001" customHeight="1">
      <c r="AC190" s="363"/>
      <c r="AD190" s="364"/>
    </row>
    <row r="191" spans="29:30" ht="20.100000000000001" customHeight="1">
      <c r="AC191" s="365"/>
      <c r="AD191" s="309"/>
    </row>
    <row r="192" spans="29:30" ht="20.100000000000001" customHeight="1">
      <c r="AC192" s="365"/>
      <c r="AD192" s="309"/>
    </row>
    <row r="193" spans="29:30" ht="20.100000000000001" customHeight="1">
      <c r="AC193" s="366"/>
      <c r="AD193" s="310"/>
    </row>
    <row r="194" spans="29:30" ht="20.100000000000001" customHeight="1">
      <c r="AC194" s="366"/>
      <c r="AD194" s="310"/>
    </row>
    <row r="195" spans="29:30" ht="20.100000000000001" customHeight="1">
      <c r="AC195" s="366"/>
      <c r="AD195" s="310"/>
    </row>
    <row r="196" spans="29:30" ht="20.100000000000001" customHeight="1">
      <c r="AC196" s="366"/>
      <c r="AD196" s="310"/>
    </row>
  </sheetData>
  <sheetProtection formatCells="0" formatRows="0" insertRows="0" deleteRows="0" selectLockedCells="1" autoFilter="0" pivotTables="0"/>
  <mergeCells count="84">
    <mergeCell ref="D8:I8"/>
    <mergeCell ref="D34:I34"/>
    <mergeCell ref="J34:R34"/>
    <mergeCell ref="U34:Z34"/>
    <mergeCell ref="D28:I28"/>
    <mergeCell ref="J28:R28"/>
    <mergeCell ref="U28:Z28"/>
    <mergeCell ref="D31:I31"/>
    <mergeCell ref="J31:R31"/>
    <mergeCell ref="U31:Z31"/>
    <mergeCell ref="J8:S8"/>
    <mergeCell ref="T8:X8"/>
    <mergeCell ref="Z18:AB18"/>
    <mergeCell ref="Z20:AB20"/>
    <mergeCell ref="D21:G21"/>
    <mergeCell ref="H21:L21"/>
    <mergeCell ref="AC18:AH18"/>
    <mergeCell ref="D19:G19"/>
    <mergeCell ref="H19:L19"/>
    <mergeCell ref="N19:P19"/>
    <mergeCell ref="R19:T19"/>
    <mergeCell ref="V19:X19"/>
    <mergeCell ref="Z19:AB19"/>
    <mergeCell ref="AC19:AH19"/>
    <mergeCell ref="D18:G18"/>
    <mergeCell ref="H18:L18"/>
    <mergeCell ref="N18:P18"/>
    <mergeCell ref="R18:T18"/>
    <mergeCell ref="V18:X18"/>
    <mergeCell ref="AC20:AH20"/>
    <mergeCell ref="D20:G20"/>
    <mergeCell ref="H20:L20"/>
    <mergeCell ref="N20:P20"/>
    <mergeCell ref="R20:T20"/>
    <mergeCell ref="V20:X20"/>
    <mergeCell ref="N21:P21"/>
    <mergeCell ref="R21:T21"/>
    <mergeCell ref="V21:X21"/>
    <mergeCell ref="Z21:AB21"/>
    <mergeCell ref="AC21:AH21"/>
    <mergeCell ref="Z22:AB22"/>
    <mergeCell ref="AC22:AH22"/>
    <mergeCell ref="D23:G23"/>
    <mergeCell ref="H23:L23"/>
    <mergeCell ref="N23:P23"/>
    <mergeCell ref="R23:T23"/>
    <mergeCell ref="V23:X23"/>
    <mergeCell ref="Z23:AB23"/>
    <mergeCell ref="AC23:AH23"/>
    <mergeCell ref="D22:G22"/>
    <mergeCell ref="H22:L22"/>
    <mergeCell ref="N22:P22"/>
    <mergeCell ref="R22:T22"/>
    <mergeCell ref="V22:X22"/>
    <mergeCell ref="Z24:AB24"/>
    <mergeCell ref="AC24:AH24"/>
    <mergeCell ref="D24:P24"/>
    <mergeCell ref="R24:T24"/>
    <mergeCell ref="V24:X24"/>
    <mergeCell ref="AC14:AH15"/>
    <mergeCell ref="AC16:AH16"/>
    <mergeCell ref="AC17:AH17"/>
    <mergeCell ref="Q14:T14"/>
    <mergeCell ref="U14:X14"/>
    <mergeCell ref="R15:T15"/>
    <mergeCell ref="R16:T16"/>
    <mergeCell ref="V15:X15"/>
    <mergeCell ref="V16:X16"/>
    <mergeCell ref="Z15:AB15"/>
    <mergeCell ref="Y14:AB14"/>
    <mergeCell ref="Z16:AB16"/>
    <mergeCell ref="R17:T17"/>
    <mergeCell ref="V17:X17"/>
    <mergeCell ref="Z17:AB17"/>
    <mergeCell ref="H16:L16"/>
    <mergeCell ref="H17:L17"/>
    <mergeCell ref="N17:P17"/>
    <mergeCell ref="H14:L15"/>
    <mergeCell ref="D14:G15"/>
    <mergeCell ref="M14:M15"/>
    <mergeCell ref="N14:P15"/>
    <mergeCell ref="N16:P16"/>
    <mergeCell ref="D16:G16"/>
    <mergeCell ref="D17:G17"/>
  </mergeCells>
  <phoneticPr fontId="18"/>
  <conditionalFormatting sqref="AD85:AD86 AC150:AD196">
    <cfRule type="expression" priority="8">
      <formula>CELL("protect",AC85)=0</formula>
    </cfRule>
  </conditionalFormatting>
  <conditionalFormatting sqref="B1:B2">
    <cfRule type="expression" dxfId="20" priority="7">
      <formula>_xlfn.ISFORMULA(B1)=TRUE</formula>
    </cfRule>
  </conditionalFormatting>
  <conditionalFormatting sqref="J28">
    <cfRule type="containsBlanks" dxfId="19" priority="6">
      <formula>LEN(TRIM(J28))=0</formula>
    </cfRule>
  </conditionalFormatting>
  <conditionalFormatting sqref="B3">
    <cfRule type="expression" dxfId="18" priority="5">
      <formula>_xlfn.ISFORMULA(B3)=TRUE</formula>
    </cfRule>
  </conditionalFormatting>
  <conditionalFormatting sqref="T8">
    <cfRule type="containsBlanks" dxfId="17" priority="3">
      <formula>LEN(TRIM(T8))=0</formula>
    </cfRule>
  </conditionalFormatting>
  <conditionalFormatting sqref="T8:X8">
    <cfRule type="expression" dxfId="16" priority="2">
      <formula>_xlfn.ISFORMULA(T8)=TRUE</formula>
    </cfRule>
  </conditionalFormatting>
  <conditionalFormatting sqref="D16:P23">
    <cfRule type="containsBlanks" dxfId="15" priority="1">
      <formula>LEN(TRIM(D16))=0</formula>
    </cfRule>
  </conditionalFormatting>
  <dataValidations count="7">
    <dataValidation type="custom" imeMode="disabled" allowBlank="1" showInputMessage="1" showErrorMessage="1" error="小数点以下は第一位まで、二位以下切り捨てで入力して下さい。" sqref="L65492:R65492 HS65490:HY65490 RO65490:RU65490 ABK65490:ABQ65490 ALG65490:ALM65490 AVC65490:AVI65490 BEY65490:BFE65490 BOU65490:BPA65490 BYQ65490:BYW65490 CIM65490:CIS65490 CSI65490:CSO65490 DCE65490:DCK65490 DMA65490:DMG65490 DVW65490:DWC65490 EFS65490:EFY65490 EPO65490:EPU65490 EZK65490:EZQ65490 FJG65490:FJM65490 FTC65490:FTI65490 GCY65490:GDE65490 GMU65490:GNA65490 GWQ65490:GWW65490 HGM65490:HGS65490 HQI65490:HQO65490 IAE65490:IAK65490 IKA65490:IKG65490 ITW65490:IUC65490 JDS65490:JDY65490 JNO65490:JNU65490 JXK65490:JXQ65490 KHG65490:KHM65490 KRC65490:KRI65490 LAY65490:LBE65490 LKU65490:LLA65490 LUQ65490:LUW65490 MEM65490:MES65490 MOI65490:MOO65490 MYE65490:MYK65490 NIA65490:NIG65490 NRW65490:NSC65490 OBS65490:OBY65490 OLO65490:OLU65490 OVK65490:OVQ65490 PFG65490:PFM65490 PPC65490:PPI65490 PYY65490:PZE65490 QIU65490:QJA65490 QSQ65490:QSW65490 RCM65490:RCS65490 RMI65490:RMO65490 RWE65490:RWK65490 SGA65490:SGG65490 SPW65490:SQC65490 SZS65490:SZY65490 TJO65490:TJU65490 TTK65490:TTQ65490 UDG65490:UDM65490 UNC65490:UNI65490 UWY65490:UXE65490 VGU65490:VHA65490 VQQ65490:VQW65490 WAM65490:WAS65490 WKI65490:WKO65490 WUE65490:WUK65490 L131028:R131028 HS131026:HY131026 RO131026:RU131026 ABK131026:ABQ131026 ALG131026:ALM131026 AVC131026:AVI131026 BEY131026:BFE131026 BOU131026:BPA131026 BYQ131026:BYW131026 CIM131026:CIS131026 CSI131026:CSO131026 DCE131026:DCK131026 DMA131026:DMG131026 DVW131026:DWC131026 EFS131026:EFY131026 EPO131026:EPU131026 EZK131026:EZQ131026 FJG131026:FJM131026 FTC131026:FTI131026 GCY131026:GDE131026 GMU131026:GNA131026 GWQ131026:GWW131026 HGM131026:HGS131026 HQI131026:HQO131026 IAE131026:IAK131026 IKA131026:IKG131026 ITW131026:IUC131026 JDS131026:JDY131026 JNO131026:JNU131026 JXK131026:JXQ131026 KHG131026:KHM131026 KRC131026:KRI131026 LAY131026:LBE131026 LKU131026:LLA131026 LUQ131026:LUW131026 MEM131026:MES131026 MOI131026:MOO131026 MYE131026:MYK131026 NIA131026:NIG131026 NRW131026:NSC131026 OBS131026:OBY131026 OLO131026:OLU131026 OVK131026:OVQ131026 PFG131026:PFM131026 PPC131026:PPI131026 PYY131026:PZE131026 QIU131026:QJA131026 QSQ131026:QSW131026 RCM131026:RCS131026 RMI131026:RMO131026 RWE131026:RWK131026 SGA131026:SGG131026 SPW131026:SQC131026 SZS131026:SZY131026 TJO131026:TJU131026 TTK131026:TTQ131026 UDG131026:UDM131026 UNC131026:UNI131026 UWY131026:UXE131026 VGU131026:VHA131026 VQQ131026:VQW131026 WAM131026:WAS131026 WKI131026:WKO131026 WUE131026:WUK131026 L196564:R196564 HS196562:HY196562 RO196562:RU196562 ABK196562:ABQ196562 ALG196562:ALM196562 AVC196562:AVI196562 BEY196562:BFE196562 BOU196562:BPA196562 BYQ196562:BYW196562 CIM196562:CIS196562 CSI196562:CSO196562 DCE196562:DCK196562 DMA196562:DMG196562 DVW196562:DWC196562 EFS196562:EFY196562 EPO196562:EPU196562 EZK196562:EZQ196562 FJG196562:FJM196562 FTC196562:FTI196562 GCY196562:GDE196562 GMU196562:GNA196562 GWQ196562:GWW196562 HGM196562:HGS196562 HQI196562:HQO196562 IAE196562:IAK196562 IKA196562:IKG196562 ITW196562:IUC196562 JDS196562:JDY196562 JNO196562:JNU196562 JXK196562:JXQ196562 KHG196562:KHM196562 KRC196562:KRI196562 LAY196562:LBE196562 LKU196562:LLA196562 LUQ196562:LUW196562 MEM196562:MES196562 MOI196562:MOO196562 MYE196562:MYK196562 NIA196562:NIG196562 NRW196562:NSC196562 OBS196562:OBY196562 OLO196562:OLU196562 OVK196562:OVQ196562 PFG196562:PFM196562 PPC196562:PPI196562 PYY196562:PZE196562 QIU196562:QJA196562 QSQ196562:QSW196562 RCM196562:RCS196562 RMI196562:RMO196562 RWE196562:RWK196562 SGA196562:SGG196562 SPW196562:SQC196562 SZS196562:SZY196562 TJO196562:TJU196562 TTK196562:TTQ196562 UDG196562:UDM196562 UNC196562:UNI196562 UWY196562:UXE196562 VGU196562:VHA196562 VQQ196562:VQW196562 WAM196562:WAS196562 WKI196562:WKO196562 WUE196562:WUK196562 L262100:R262100 HS262098:HY262098 RO262098:RU262098 ABK262098:ABQ262098 ALG262098:ALM262098 AVC262098:AVI262098 BEY262098:BFE262098 BOU262098:BPA262098 BYQ262098:BYW262098 CIM262098:CIS262098 CSI262098:CSO262098 DCE262098:DCK262098 DMA262098:DMG262098 DVW262098:DWC262098 EFS262098:EFY262098 EPO262098:EPU262098 EZK262098:EZQ262098 FJG262098:FJM262098 FTC262098:FTI262098 GCY262098:GDE262098 GMU262098:GNA262098 GWQ262098:GWW262098 HGM262098:HGS262098 HQI262098:HQO262098 IAE262098:IAK262098 IKA262098:IKG262098 ITW262098:IUC262098 JDS262098:JDY262098 JNO262098:JNU262098 JXK262098:JXQ262098 KHG262098:KHM262098 KRC262098:KRI262098 LAY262098:LBE262098 LKU262098:LLA262098 LUQ262098:LUW262098 MEM262098:MES262098 MOI262098:MOO262098 MYE262098:MYK262098 NIA262098:NIG262098 NRW262098:NSC262098 OBS262098:OBY262098 OLO262098:OLU262098 OVK262098:OVQ262098 PFG262098:PFM262098 PPC262098:PPI262098 PYY262098:PZE262098 QIU262098:QJA262098 QSQ262098:QSW262098 RCM262098:RCS262098 RMI262098:RMO262098 RWE262098:RWK262098 SGA262098:SGG262098 SPW262098:SQC262098 SZS262098:SZY262098 TJO262098:TJU262098 TTK262098:TTQ262098 UDG262098:UDM262098 UNC262098:UNI262098 UWY262098:UXE262098 VGU262098:VHA262098 VQQ262098:VQW262098 WAM262098:WAS262098 WKI262098:WKO262098 WUE262098:WUK262098 L327636:R327636 HS327634:HY327634 RO327634:RU327634 ABK327634:ABQ327634 ALG327634:ALM327634 AVC327634:AVI327634 BEY327634:BFE327634 BOU327634:BPA327634 BYQ327634:BYW327634 CIM327634:CIS327634 CSI327634:CSO327634 DCE327634:DCK327634 DMA327634:DMG327634 DVW327634:DWC327634 EFS327634:EFY327634 EPO327634:EPU327634 EZK327634:EZQ327634 FJG327634:FJM327634 FTC327634:FTI327634 GCY327634:GDE327634 GMU327634:GNA327634 GWQ327634:GWW327634 HGM327634:HGS327634 HQI327634:HQO327634 IAE327634:IAK327634 IKA327634:IKG327634 ITW327634:IUC327634 JDS327634:JDY327634 JNO327634:JNU327634 JXK327634:JXQ327634 KHG327634:KHM327634 KRC327634:KRI327634 LAY327634:LBE327634 LKU327634:LLA327634 LUQ327634:LUW327634 MEM327634:MES327634 MOI327634:MOO327634 MYE327634:MYK327634 NIA327634:NIG327634 NRW327634:NSC327634 OBS327634:OBY327634 OLO327634:OLU327634 OVK327634:OVQ327634 PFG327634:PFM327634 PPC327634:PPI327634 PYY327634:PZE327634 QIU327634:QJA327634 QSQ327634:QSW327634 RCM327634:RCS327634 RMI327634:RMO327634 RWE327634:RWK327634 SGA327634:SGG327634 SPW327634:SQC327634 SZS327634:SZY327634 TJO327634:TJU327634 TTK327634:TTQ327634 UDG327634:UDM327634 UNC327634:UNI327634 UWY327634:UXE327634 VGU327634:VHA327634 VQQ327634:VQW327634 WAM327634:WAS327634 WKI327634:WKO327634 WUE327634:WUK327634 L393172:R393172 HS393170:HY393170 RO393170:RU393170 ABK393170:ABQ393170 ALG393170:ALM393170 AVC393170:AVI393170 BEY393170:BFE393170 BOU393170:BPA393170 BYQ393170:BYW393170 CIM393170:CIS393170 CSI393170:CSO393170 DCE393170:DCK393170 DMA393170:DMG393170 DVW393170:DWC393170 EFS393170:EFY393170 EPO393170:EPU393170 EZK393170:EZQ393170 FJG393170:FJM393170 FTC393170:FTI393170 GCY393170:GDE393170 GMU393170:GNA393170 GWQ393170:GWW393170 HGM393170:HGS393170 HQI393170:HQO393170 IAE393170:IAK393170 IKA393170:IKG393170 ITW393170:IUC393170 JDS393170:JDY393170 JNO393170:JNU393170 JXK393170:JXQ393170 KHG393170:KHM393170 KRC393170:KRI393170 LAY393170:LBE393170 LKU393170:LLA393170 LUQ393170:LUW393170 MEM393170:MES393170 MOI393170:MOO393170 MYE393170:MYK393170 NIA393170:NIG393170 NRW393170:NSC393170 OBS393170:OBY393170 OLO393170:OLU393170 OVK393170:OVQ393170 PFG393170:PFM393170 PPC393170:PPI393170 PYY393170:PZE393170 QIU393170:QJA393170 QSQ393170:QSW393170 RCM393170:RCS393170 RMI393170:RMO393170 RWE393170:RWK393170 SGA393170:SGG393170 SPW393170:SQC393170 SZS393170:SZY393170 TJO393170:TJU393170 TTK393170:TTQ393170 UDG393170:UDM393170 UNC393170:UNI393170 UWY393170:UXE393170 VGU393170:VHA393170 VQQ393170:VQW393170 WAM393170:WAS393170 WKI393170:WKO393170 WUE393170:WUK393170 L458708:R458708 HS458706:HY458706 RO458706:RU458706 ABK458706:ABQ458706 ALG458706:ALM458706 AVC458706:AVI458706 BEY458706:BFE458706 BOU458706:BPA458706 BYQ458706:BYW458706 CIM458706:CIS458706 CSI458706:CSO458706 DCE458706:DCK458706 DMA458706:DMG458706 DVW458706:DWC458706 EFS458706:EFY458706 EPO458706:EPU458706 EZK458706:EZQ458706 FJG458706:FJM458706 FTC458706:FTI458706 GCY458706:GDE458706 GMU458706:GNA458706 GWQ458706:GWW458706 HGM458706:HGS458706 HQI458706:HQO458706 IAE458706:IAK458706 IKA458706:IKG458706 ITW458706:IUC458706 JDS458706:JDY458706 JNO458706:JNU458706 JXK458706:JXQ458706 KHG458706:KHM458706 KRC458706:KRI458706 LAY458706:LBE458706 LKU458706:LLA458706 LUQ458706:LUW458706 MEM458706:MES458706 MOI458706:MOO458706 MYE458706:MYK458706 NIA458706:NIG458706 NRW458706:NSC458706 OBS458706:OBY458706 OLO458706:OLU458706 OVK458706:OVQ458706 PFG458706:PFM458706 PPC458706:PPI458706 PYY458706:PZE458706 QIU458706:QJA458706 QSQ458706:QSW458706 RCM458706:RCS458706 RMI458706:RMO458706 RWE458706:RWK458706 SGA458706:SGG458706 SPW458706:SQC458706 SZS458706:SZY458706 TJO458706:TJU458706 TTK458706:TTQ458706 UDG458706:UDM458706 UNC458706:UNI458706 UWY458706:UXE458706 VGU458706:VHA458706 VQQ458706:VQW458706 WAM458706:WAS458706 WKI458706:WKO458706 WUE458706:WUK458706 L524244:R524244 HS524242:HY524242 RO524242:RU524242 ABK524242:ABQ524242 ALG524242:ALM524242 AVC524242:AVI524242 BEY524242:BFE524242 BOU524242:BPA524242 BYQ524242:BYW524242 CIM524242:CIS524242 CSI524242:CSO524242 DCE524242:DCK524242 DMA524242:DMG524242 DVW524242:DWC524242 EFS524242:EFY524242 EPO524242:EPU524242 EZK524242:EZQ524242 FJG524242:FJM524242 FTC524242:FTI524242 GCY524242:GDE524242 GMU524242:GNA524242 GWQ524242:GWW524242 HGM524242:HGS524242 HQI524242:HQO524242 IAE524242:IAK524242 IKA524242:IKG524242 ITW524242:IUC524242 JDS524242:JDY524242 JNO524242:JNU524242 JXK524242:JXQ524242 KHG524242:KHM524242 KRC524242:KRI524242 LAY524242:LBE524242 LKU524242:LLA524242 LUQ524242:LUW524242 MEM524242:MES524242 MOI524242:MOO524242 MYE524242:MYK524242 NIA524242:NIG524242 NRW524242:NSC524242 OBS524242:OBY524242 OLO524242:OLU524242 OVK524242:OVQ524242 PFG524242:PFM524242 PPC524242:PPI524242 PYY524242:PZE524242 QIU524242:QJA524242 QSQ524242:QSW524242 RCM524242:RCS524242 RMI524242:RMO524242 RWE524242:RWK524242 SGA524242:SGG524242 SPW524242:SQC524242 SZS524242:SZY524242 TJO524242:TJU524242 TTK524242:TTQ524242 UDG524242:UDM524242 UNC524242:UNI524242 UWY524242:UXE524242 VGU524242:VHA524242 VQQ524242:VQW524242 WAM524242:WAS524242 WKI524242:WKO524242 WUE524242:WUK524242 L589780:R589780 HS589778:HY589778 RO589778:RU589778 ABK589778:ABQ589778 ALG589778:ALM589778 AVC589778:AVI589778 BEY589778:BFE589778 BOU589778:BPA589778 BYQ589778:BYW589778 CIM589778:CIS589778 CSI589778:CSO589778 DCE589778:DCK589778 DMA589778:DMG589778 DVW589778:DWC589778 EFS589778:EFY589778 EPO589778:EPU589778 EZK589778:EZQ589778 FJG589778:FJM589778 FTC589778:FTI589778 GCY589778:GDE589778 GMU589778:GNA589778 GWQ589778:GWW589778 HGM589778:HGS589778 HQI589778:HQO589778 IAE589778:IAK589778 IKA589778:IKG589778 ITW589778:IUC589778 JDS589778:JDY589778 JNO589778:JNU589778 JXK589778:JXQ589778 KHG589778:KHM589778 KRC589778:KRI589778 LAY589778:LBE589778 LKU589778:LLA589778 LUQ589778:LUW589778 MEM589778:MES589778 MOI589778:MOO589778 MYE589778:MYK589778 NIA589778:NIG589778 NRW589778:NSC589778 OBS589778:OBY589778 OLO589778:OLU589778 OVK589778:OVQ589778 PFG589778:PFM589778 PPC589778:PPI589778 PYY589778:PZE589778 QIU589778:QJA589778 QSQ589778:QSW589778 RCM589778:RCS589778 RMI589778:RMO589778 RWE589778:RWK589778 SGA589778:SGG589778 SPW589778:SQC589778 SZS589778:SZY589778 TJO589778:TJU589778 TTK589778:TTQ589778 UDG589778:UDM589778 UNC589778:UNI589778 UWY589778:UXE589778 VGU589778:VHA589778 VQQ589778:VQW589778 WAM589778:WAS589778 WKI589778:WKO589778 WUE589778:WUK589778 L655316:R655316 HS655314:HY655314 RO655314:RU655314 ABK655314:ABQ655314 ALG655314:ALM655314 AVC655314:AVI655314 BEY655314:BFE655314 BOU655314:BPA655314 BYQ655314:BYW655314 CIM655314:CIS655314 CSI655314:CSO655314 DCE655314:DCK655314 DMA655314:DMG655314 DVW655314:DWC655314 EFS655314:EFY655314 EPO655314:EPU655314 EZK655314:EZQ655314 FJG655314:FJM655314 FTC655314:FTI655314 GCY655314:GDE655314 GMU655314:GNA655314 GWQ655314:GWW655314 HGM655314:HGS655314 HQI655314:HQO655314 IAE655314:IAK655314 IKA655314:IKG655314 ITW655314:IUC655314 JDS655314:JDY655314 JNO655314:JNU655314 JXK655314:JXQ655314 KHG655314:KHM655314 KRC655314:KRI655314 LAY655314:LBE655314 LKU655314:LLA655314 LUQ655314:LUW655314 MEM655314:MES655314 MOI655314:MOO655314 MYE655314:MYK655314 NIA655314:NIG655314 NRW655314:NSC655314 OBS655314:OBY655314 OLO655314:OLU655314 OVK655314:OVQ655314 PFG655314:PFM655314 PPC655314:PPI655314 PYY655314:PZE655314 QIU655314:QJA655314 QSQ655314:QSW655314 RCM655314:RCS655314 RMI655314:RMO655314 RWE655314:RWK655314 SGA655314:SGG655314 SPW655314:SQC655314 SZS655314:SZY655314 TJO655314:TJU655314 TTK655314:TTQ655314 UDG655314:UDM655314 UNC655314:UNI655314 UWY655314:UXE655314 VGU655314:VHA655314 VQQ655314:VQW655314 WAM655314:WAS655314 WKI655314:WKO655314 WUE655314:WUK655314 L720852:R720852 HS720850:HY720850 RO720850:RU720850 ABK720850:ABQ720850 ALG720850:ALM720850 AVC720850:AVI720850 BEY720850:BFE720850 BOU720850:BPA720850 BYQ720850:BYW720850 CIM720850:CIS720850 CSI720850:CSO720850 DCE720850:DCK720850 DMA720850:DMG720850 DVW720850:DWC720850 EFS720850:EFY720850 EPO720850:EPU720850 EZK720850:EZQ720850 FJG720850:FJM720850 FTC720850:FTI720850 GCY720850:GDE720850 GMU720850:GNA720850 GWQ720850:GWW720850 HGM720850:HGS720850 HQI720850:HQO720850 IAE720850:IAK720850 IKA720850:IKG720850 ITW720850:IUC720850 JDS720850:JDY720850 JNO720850:JNU720850 JXK720850:JXQ720850 KHG720850:KHM720850 KRC720850:KRI720850 LAY720850:LBE720850 LKU720850:LLA720850 LUQ720850:LUW720850 MEM720850:MES720850 MOI720850:MOO720850 MYE720850:MYK720850 NIA720850:NIG720850 NRW720850:NSC720850 OBS720850:OBY720850 OLO720850:OLU720850 OVK720850:OVQ720850 PFG720850:PFM720850 PPC720850:PPI720850 PYY720850:PZE720850 QIU720850:QJA720850 QSQ720850:QSW720850 RCM720850:RCS720850 RMI720850:RMO720850 RWE720850:RWK720850 SGA720850:SGG720850 SPW720850:SQC720850 SZS720850:SZY720850 TJO720850:TJU720850 TTK720850:TTQ720850 UDG720850:UDM720850 UNC720850:UNI720850 UWY720850:UXE720850 VGU720850:VHA720850 VQQ720850:VQW720850 WAM720850:WAS720850 WKI720850:WKO720850 WUE720850:WUK720850 L786388:R786388 HS786386:HY786386 RO786386:RU786386 ABK786386:ABQ786386 ALG786386:ALM786386 AVC786386:AVI786386 BEY786386:BFE786386 BOU786386:BPA786386 BYQ786386:BYW786386 CIM786386:CIS786386 CSI786386:CSO786386 DCE786386:DCK786386 DMA786386:DMG786386 DVW786386:DWC786386 EFS786386:EFY786386 EPO786386:EPU786386 EZK786386:EZQ786386 FJG786386:FJM786386 FTC786386:FTI786386 GCY786386:GDE786386 GMU786386:GNA786386 GWQ786386:GWW786386 HGM786386:HGS786386 HQI786386:HQO786386 IAE786386:IAK786386 IKA786386:IKG786386 ITW786386:IUC786386 JDS786386:JDY786386 JNO786386:JNU786386 JXK786386:JXQ786386 KHG786386:KHM786386 KRC786386:KRI786386 LAY786386:LBE786386 LKU786386:LLA786386 LUQ786386:LUW786386 MEM786386:MES786386 MOI786386:MOO786386 MYE786386:MYK786386 NIA786386:NIG786386 NRW786386:NSC786386 OBS786386:OBY786386 OLO786386:OLU786386 OVK786386:OVQ786386 PFG786386:PFM786386 PPC786386:PPI786386 PYY786386:PZE786386 QIU786386:QJA786386 QSQ786386:QSW786386 RCM786386:RCS786386 RMI786386:RMO786386 RWE786386:RWK786386 SGA786386:SGG786386 SPW786386:SQC786386 SZS786386:SZY786386 TJO786386:TJU786386 TTK786386:TTQ786386 UDG786386:UDM786386 UNC786386:UNI786386 UWY786386:UXE786386 VGU786386:VHA786386 VQQ786386:VQW786386 WAM786386:WAS786386 WKI786386:WKO786386 WUE786386:WUK786386 L851924:R851924 HS851922:HY851922 RO851922:RU851922 ABK851922:ABQ851922 ALG851922:ALM851922 AVC851922:AVI851922 BEY851922:BFE851922 BOU851922:BPA851922 BYQ851922:BYW851922 CIM851922:CIS851922 CSI851922:CSO851922 DCE851922:DCK851922 DMA851922:DMG851922 DVW851922:DWC851922 EFS851922:EFY851922 EPO851922:EPU851922 EZK851922:EZQ851922 FJG851922:FJM851922 FTC851922:FTI851922 GCY851922:GDE851922 GMU851922:GNA851922 GWQ851922:GWW851922 HGM851922:HGS851922 HQI851922:HQO851922 IAE851922:IAK851922 IKA851922:IKG851922 ITW851922:IUC851922 JDS851922:JDY851922 JNO851922:JNU851922 JXK851922:JXQ851922 KHG851922:KHM851922 KRC851922:KRI851922 LAY851922:LBE851922 LKU851922:LLA851922 LUQ851922:LUW851922 MEM851922:MES851922 MOI851922:MOO851922 MYE851922:MYK851922 NIA851922:NIG851922 NRW851922:NSC851922 OBS851922:OBY851922 OLO851922:OLU851922 OVK851922:OVQ851922 PFG851922:PFM851922 PPC851922:PPI851922 PYY851922:PZE851922 QIU851922:QJA851922 QSQ851922:QSW851922 RCM851922:RCS851922 RMI851922:RMO851922 RWE851922:RWK851922 SGA851922:SGG851922 SPW851922:SQC851922 SZS851922:SZY851922 TJO851922:TJU851922 TTK851922:TTQ851922 UDG851922:UDM851922 UNC851922:UNI851922 UWY851922:UXE851922 VGU851922:VHA851922 VQQ851922:VQW851922 WAM851922:WAS851922 WKI851922:WKO851922 WUE851922:WUK851922 L917460:R917460 HS917458:HY917458 RO917458:RU917458 ABK917458:ABQ917458 ALG917458:ALM917458 AVC917458:AVI917458 BEY917458:BFE917458 BOU917458:BPA917458 BYQ917458:BYW917458 CIM917458:CIS917458 CSI917458:CSO917458 DCE917458:DCK917458 DMA917458:DMG917458 DVW917458:DWC917458 EFS917458:EFY917458 EPO917458:EPU917458 EZK917458:EZQ917458 FJG917458:FJM917458 FTC917458:FTI917458 GCY917458:GDE917458 GMU917458:GNA917458 GWQ917458:GWW917458 HGM917458:HGS917458 HQI917458:HQO917458 IAE917458:IAK917458 IKA917458:IKG917458 ITW917458:IUC917458 JDS917458:JDY917458 JNO917458:JNU917458 JXK917458:JXQ917458 KHG917458:KHM917458 KRC917458:KRI917458 LAY917458:LBE917458 LKU917458:LLA917458 LUQ917458:LUW917458 MEM917458:MES917458 MOI917458:MOO917458 MYE917458:MYK917458 NIA917458:NIG917458 NRW917458:NSC917458 OBS917458:OBY917458 OLO917458:OLU917458 OVK917458:OVQ917458 PFG917458:PFM917458 PPC917458:PPI917458 PYY917458:PZE917458 QIU917458:QJA917458 QSQ917458:QSW917458 RCM917458:RCS917458 RMI917458:RMO917458 RWE917458:RWK917458 SGA917458:SGG917458 SPW917458:SQC917458 SZS917458:SZY917458 TJO917458:TJU917458 TTK917458:TTQ917458 UDG917458:UDM917458 UNC917458:UNI917458 UWY917458:UXE917458 VGU917458:VHA917458 VQQ917458:VQW917458 WAM917458:WAS917458 WKI917458:WKO917458 WUE917458:WUK917458 L982996:R982996 HS982994:HY982994 RO982994:RU982994 ABK982994:ABQ982994 ALG982994:ALM982994 AVC982994:AVI982994 BEY982994:BFE982994 BOU982994:BPA982994 BYQ982994:BYW982994 CIM982994:CIS982994 CSI982994:CSO982994 DCE982994:DCK982994 DMA982994:DMG982994 DVW982994:DWC982994 EFS982994:EFY982994 EPO982994:EPU982994 EZK982994:EZQ982994 FJG982994:FJM982994 FTC982994:FTI982994 GCY982994:GDE982994 GMU982994:GNA982994 GWQ982994:GWW982994 HGM982994:HGS982994 HQI982994:HQO982994 IAE982994:IAK982994 IKA982994:IKG982994 ITW982994:IUC982994 JDS982994:JDY982994 JNO982994:JNU982994 JXK982994:JXQ982994 KHG982994:KHM982994 KRC982994:KRI982994 LAY982994:LBE982994 LKU982994:LLA982994 LUQ982994:LUW982994 MEM982994:MES982994 MOI982994:MOO982994 MYE982994:MYK982994 NIA982994:NIG982994 NRW982994:NSC982994 OBS982994:OBY982994 OLO982994:OLU982994 OVK982994:OVQ982994 PFG982994:PFM982994 PPC982994:PPI982994 PYY982994:PZE982994 QIU982994:QJA982994 QSQ982994:QSW982994 RCM982994:RCS982994 RMI982994:RMO982994 RWE982994:RWK982994 SGA982994:SGG982994 SPW982994:SQC982994 SZS982994:SZY982994 TJO982994:TJU982994 TTK982994:TTQ982994 UDG982994:UDM982994 UNC982994:UNI982994 UWY982994:UXE982994 VGU982994:VHA982994 VQQ982994:VQW982994 WAM982994:WAS982994 WKI982994:WKO982994 WUE982994:WUK982994" xr:uid="{4ED20DB1-99B8-4B62-94F7-EE371F2D0953}">
      <formula1>L65490-ROUNDDOWN(L65490,1)=0</formula1>
    </dataValidation>
    <dataValidation type="list" allowBlank="1" showInputMessage="1" showErrorMessage="1" sqref="Z65577:AA65577 IG65575 SC65575 ABY65575 ALU65575 AVQ65575 BFM65575 BPI65575 BZE65575 CJA65575 CSW65575 DCS65575 DMO65575 DWK65575 EGG65575 EQC65575 EZY65575 FJU65575 FTQ65575 GDM65575 GNI65575 GXE65575 HHA65575 HQW65575 IAS65575 IKO65575 IUK65575 JEG65575 JOC65575 JXY65575 KHU65575 KRQ65575 LBM65575 LLI65575 LVE65575 MFA65575 MOW65575 MYS65575 NIO65575 NSK65575 OCG65575 OMC65575 OVY65575 PFU65575 PPQ65575 PZM65575 QJI65575 QTE65575 RDA65575 RMW65575 RWS65575 SGO65575 SQK65575 TAG65575 TKC65575 TTY65575 UDU65575 UNQ65575 UXM65575 VHI65575 VRE65575 WBA65575 WKW65575 WUS65575 Z131113:AA131113 IG131111 SC131111 ABY131111 ALU131111 AVQ131111 BFM131111 BPI131111 BZE131111 CJA131111 CSW131111 DCS131111 DMO131111 DWK131111 EGG131111 EQC131111 EZY131111 FJU131111 FTQ131111 GDM131111 GNI131111 GXE131111 HHA131111 HQW131111 IAS131111 IKO131111 IUK131111 JEG131111 JOC131111 JXY131111 KHU131111 KRQ131111 LBM131111 LLI131111 LVE131111 MFA131111 MOW131111 MYS131111 NIO131111 NSK131111 OCG131111 OMC131111 OVY131111 PFU131111 PPQ131111 PZM131111 QJI131111 QTE131111 RDA131111 RMW131111 RWS131111 SGO131111 SQK131111 TAG131111 TKC131111 TTY131111 UDU131111 UNQ131111 UXM131111 VHI131111 VRE131111 WBA131111 WKW131111 WUS131111 Z196649:AA196649 IG196647 SC196647 ABY196647 ALU196647 AVQ196647 BFM196647 BPI196647 BZE196647 CJA196647 CSW196647 DCS196647 DMO196647 DWK196647 EGG196647 EQC196647 EZY196647 FJU196647 FTQ196647 GDM196647 GNI196647 GXE196647 HHA196647 HQW196647 IAS196647 IKO196647 IUK196647 JEG196647 JOC196647 JXY196647 KHU196647 KRQ196647 LBM196647 LLI196647 LVE196647 MFA196647 MOW196647 MYS196647 NIO196647 NSK196647 OCG196647 OMC196647 OVY196647 PFU196647 PPQ196647 PZM196647 QJI196647 QTE196647 RDA196647 RMW196647 RWS196647 SGO196647 SQK196647 TAG196647 TKC196647 TTY196647 UDU196647 UNQ196647 UXM196647 VHI196647 VRE196647 WBA196647 WKW196647 WUS196647 Z262185:AA262185 IG262183 SC262183 ABY262183 ALU262183 AVQ262183 BFM262183 BPI262183 BZE262183 CJA262183 CSW262183 DCS262183 DMO262183 DWK262183 EGG262183 EQC262183 EZY262183 FJU262183 FTQ262183 GDM262183 GNI262183 GXE262183 HHA262183 HQW262183 IAS262183 IKO262183 IUK262183 JEG262183 JOC262183 JXY262183 KHU262183 KRQ262183 LBM262183 LLI262183 LVE262183 MFA262183 MOW262183 MYS262183 NIO262183 NSK262183 OCG262183 OMC262183 OVY262183 PFU262183 PPQ262183 PZM262183 QJI262183 QTE262183 RDA262183 RMW262183 RWS262183 SGO262183 SQK262183 TAG262183 TKC262183 TTY262183 UDU262183 UNQ262183 UXM262183 VHI262183 VRE262183 WBA262183 WKW262183 WUS262183 Z327721:AA327721 IG327719 SC327719 ABY327719 ALU327719 AVQ327719 BFM327719 BPI327719 BZE327719 CJA327719 CSW327719 DCS327719 DMO327719 DWK327719 EGG327719 EQC327719 EZY327719 FJU327719 FTQ327719 GDM327719 GNI327719 GXE327719 HHA327719 HQW327719 IAS327719 IKO327719 IUK327719 JEG327719 JOC327719 JXY327719 KHU327719 KRQ327719 LBM327719 LLI327719 LVE327719 MFA327719 MOW327719 MYS327719 NIO327719 NSK327719 OCG327719 OMC327719 OVY327719 PFU327719 PPQ327719 PZM327719 QJI327719 QTE327719 RDA327719 RMW327719 RWS327719 SGO327719 SQK327719 TAG327719 TKC327719 TTY327719 UDU327719 UNQ327719 UXM327719 VHI327719 VRE327719 WBA327719 WKW327719 WUS327719 Z393257:AA393257 IG393255 SC393255 ABY393255 ALU393255 AVQ393255 BFM393255 BPI393255 BZE393255 CJA393255 CSW393255 DCS393255 DMO393255 DWK393255 EGG393255 EQC393255 EZY393255 FJU393255 FTQ393255 GDM393255 GNI393255 GXE393255 HHA393255 HQW393255 IAS393255 IKO393255 IUK393255 JEG393255 JOC393255 JXY393255 KHU393255 KRQ393255 LBM393255 LLI393255 LVE393255 MFA393255 MOW393255 MYS393255 NIO393255 NSK393255 OCG393255 OMC393255 OVY393255 PFU393255 PPQ393255 PZM393255 QJI393255 QTE393255 RDA393255 RMW393255 RWS393255 SGO393255 SQK393255 TAG393255 TKC393255 TTY393255 UDU393255 UNQ393255 UXM393255 VHI393255 VRE393255 WBA393255 WKW393255 WUS393255 Z458793:AA458793 IG458791 SC458791 ABY458791 ALU458791 AVQ458791 BFM458791 BPI458791 BZE458791 CJA458791 CSW458791 DCS458791 DMO458791 DWK458791 EGG458791 EQC458791 EZY458791 FJU458791 FTQ458791 GDM458791 GNI458791 GXE458791 HHA458791 HQW458791 IAS458791 IKO458791 IUK458791 JEG458791 JOC458791 JXY458791 KHU458791 KRQ458791 LBM458791 LLI458791 LVE458791 MFA458791 MOW458791 MYS458791 NIO458791 NSK458791 OCG458791 OMC458791 OVY458791 PFU458791 PPQ458791 PZM458791 QJI458791 QTE458791 RDA458791 RMW458791 RWS458791 SGO458791 SQK458791 TAG458791 TKC458791 TTY458791 UDU458791 UNQ458791 UXM458791 VHI458791 VRE458791 WBA458791 WKW458791 WUS458791 Z524329:AA524329 IG524327 SC524327 ABY524327 ALU524327 AVQ524327 BFM524327 BPI524327 BZE524327 CJA524327 CSW524327 DCS524327 DMO524327 DWK524327 EGG524327 EQC524327 EZY524327 FJU524327 FTQ524327 GDM524327 GNI524327 GXE524327 HHA524327 HQW524327 IAS524327 IKO524327 IUK524327 JEG524327 JOC524327 JXY524327 KHU524327 KRQ524327 LBM524327 LLI524327 LVE524327 MFA524327 MOW524327 MYS524327 NIO524327 NSK524327 OCG524327 OMC524327 OVY524327 PFU524327 PPQ524327 PZM524327 QJI524327 QTE524327 RDA524327 RMW524327 RWS524327 SGO524327 SQK524327 TAG524327 TKC524327 TTY524327 UDU524327 UNQ524327 UXM524327 VHI524327 VRE524327 WBA524327 WKW524327 WUS524327 Z589865:AA589865 IG589863 SC589863 ABY589863 ALU589863 AVQ589863 BFM589863 BPI589863 BZE589863 CJA589863 CSW589863 DCS589863 DMO589863 DWK589863 EGG589863 EQC589863 EZY589863 FJU589863 FTQ589863 GDM589863 GNI589863 GXE589863 HHA589863 HQW589863 IAS589863 IKO589863 IUK589863 JEG589863 JOC589863 JXY589863 KHU589863 KRQ589863 LBM589863 LLI589863 LVE589863 MFA589863 MOW589863 MYS589863 NIO589863 NSK589863 OCG589863 OMC589863 OVY589863 PFU589863 PPQ589863 PZM589863 QJI589863 QTE589863 RDA589863 RMW589863 RWS589863 SGO589863 SQK589863 TAG589863 TKC589863 TTY589863 UDU589863 UNQ589863 UXM589863 VHI589863 VRE589863 WBA589863 WKW589863 WUS589863 Z655401:AA655401 IG655399 SC655399 ABY655399 ALU655399 AVQ655399 BFM655399 BPI655399 BZE655399 CJA655399 CSW655399 DCS655399 DMO655399 DWK655399 EGG655399 EQC655399 EZY655399 FJU655399 FTQ655399 GDM655399 GNI655399 GXE655399 HHA655399 HQW655399 IAS655399 IKO655399 IUK655399 JEG655399 JOC655399 JXY655399 KHU655399 KRQ655399 LBM655399 LLI655399 LVE655399 MFA655399 MOW655399 MYS655399 NIO655399 NSK655399 OCG655399 OMC655399 OVY655399 PFU655399 PPQ655399 PZM655399 QJI655399 QTE655399 RDA655399 RMW655399 RWS655399 SGO655399 SQK655399 TAG655399 TKC655399 TTY655399 UDU655399 UNQ655399 UXM655399 VHI655399 VRE655399 WBA655399 WKW655399 WUS655399 Z720937:AA720937 IG720935 SC720935 ABY720935 ALU720935 AVQ720935 BFM720935 BPI720935 BZE720935 CJA720935 CSW720935 DCS720935 DMO720935 DWK720935 EGG720935 EQC720935 EZY720935 FJU720935 FTQ720935 GDM720935 GNI720935 GXE720935 HHA720935 HQW720935 IAS720935 IKO720935 IUK720935 JEG720935 JOC720935 JXY720935 KHU720935 KRQ720935 LBM720935 LLI720935 LVE720935 MFA720935 MOW720935 MYS720935 NIO720935 NSK720935 OCG720935 OMC720935 OVY720935 PFU720935 PPQ720935 PZM720935 QJI720935 QTE720935 RDA720935 RMW720935 RWS720935 SGO720935 SQK720935 TAG720935 TKC720935 TTY720935 UDU720935 UNQ720935 UXM720935 VHI720935 VRE720935 WBA720935 WKW720935 WUS720935 Z786473:AA786473 IG786471 SC786471 ABY786471 ALU786471 AVQ786471 BFM786471 BPI786471 BZE786471 CJA786471 CSW786471 DCS786471 DMO786471 DWK786471 EGG786471 EQC786471 EZY786471 FJU786471 FTQ786471 GDM786471 GNI786471 GXE786471 HHA786471 HQW786471 IAS786471 IKO786471 IUK786471 JEG786471 JOC786471 JXY786471 KHU786471 KRQ786471 LBM786471 LLI786471 LVE786471 MFA786471 MOW786471 MYS786471 NIO786471 NSK786471 OCG786471 OMC786471 OVY786471 PFU786471 PPQ786471 PZM786471 QJI786471 QTE786471 RDA786471 RMW786471 RWS786471 SGO786471 SQK786471 TAG786471 TKC786471 TTY786471 UDU786471 UNQ786471 UXM786471 VHI786471 VRE786471 WBA786471 WKW786471 WUS786471 Z852009:AA852009 IG852007 SC852007 ABY852007 ALU852007 AVQ852007 BFM852007 BPI852007 BZE852007 CJA852007 CSW852007 DCS852007 DMO852007 DWK852007 EGG852007 EQC852007 EZY852007 FJU852007 FTQ852007 GDM852007 GNI852007 GXE852007 HHA852007 HQW852007 IAS852007 IKO852007 IUK852007 JEG852007 JOC852007 JXY852007 KHU852007 KRQ852007 LBM852007 LLI852007 LVE852007 MFA852007 MOW852007 MYS852007 NIO852007 NSK852007 OCG852007 OMC852007 OVY852007 PFU852007 PPQ852007 PZM852007 QJI852007 QTE852007 RDA852007 RMW852007 RWS852007 SGO852007 SQK852007 TAG852007 TKC852007 TTY852007 UDU852007 UNQ852007 UXM852007 VHI852007 VRE852007 WBA852007 WKW852007 WUS852007 Z917545:AA917545 IG917543 SC917543 ABY917543 ALU917543 AVQ917543 BFM917543 BPI917543 BZE917543 CJA917543 CSW917543 DCS917543 DMO917543 DWK917543 EGG917543 EQC917543 EZY917543 FJU917543 FTQ917543 GDM917543 GNI917543 GXE917543 HHA917543 HQW917543 IAS917543 IKO917543 IUK917543 JEG917543 JOC917543 JXY917543 KHU917543 KRQ917543 LBM917543 LLI917543 LVE917543 MFA917543 MOW917543 MYS917543 NIO917543 NSK917543 OCG917543 OMC917543 OVY917543 PFU917543 PPQ917543 PZM917543 QJI917543 QTE917543 RDA917543 RMW917543 RWS917543 SGO917543 SQK917543 TAG917543 TKC917543 TTY917543 UDU917543 UNQ917543 UXM917543 VHI917543 VRE917543 WBA917543 WKW917543 WUS917543 Z983081:AA983081 IG983079 SC983079 ABY983079 ALU983079 AVQ983079 BFM983079 BPI983079 BZE983079 CJA983079 CSW983079 DCS983079 DMO983079 DWK983079 EGG983079 EQC983079 EZY983079 FJU983079 FTQ983079 GDM983079 GNI983079 GXE983079 HHA983079 HQW983079 IAS983079 IKO983079 IUK983079 JEG983079 JOC983079 JXY983079 KHU983079 KRQ983079 LBM983079 LLI983079 LVE983079 MFA983079 MOW983079 MYS983079 NIO983079 NSK983079 OCG983079 OMC983079 OVY983079 PFU983079 PPQ983079 PZM983079 QJI983079 QTE983079 RDA983079 RMW983079 RWS983079 SGO983079 SQK983079 TAG983079 TKC983079 TTY983079 UDU983079 UNQ983079 UXM983079 VHI983079 VRE983079 WBA983079 WKW983079 WUS983079 Z65575:AA65575 IG65573 SC65573 ABY65573 ALU65573 AVQ65573 BFM65573 BPI65573 BZE65573 CJA65573 CSW65573 DCS65573 DMO65573 DWK65573 EGG65573 EQC65573 EZY65573 FJU65573 FTQ65573 GDM65573 GNI65573 GXE65573 HHA65573 HQW65573 IAS65573 IKO65573 IUK65573 JEG65573 JOC65573 JXY65573 KHU65573 KRQ65573 LBM65573 LLI65573 LVE65573 MFA65573 MOW65573 MYS65573 NIO65573 NSK65573 OCG65573 OMC65573 OVY65573 PFU65573 PPQ65573 PZM65573 QJI65573 QTE65573 RDA65573 RMW65573 RWS65573 SGO65573 SQK65573 TAG65573 TKC65573 TTY65573 UDU65573 UNQ65573 UXM65573 VHI65573 VRE65573 WBA65573 WKW65573 WUS65573 Z131111:AA131111 IG131109 SC131109 ABY131109 ALU131109 AVQ131109 BFM131109 BPI131109 BZE131109 CJA131109 CSW131109 DCS131109 DMO131109 DWK131109 EGG131109 EQC131109 EZY131109 FJU131109 FTQ131109 GDM131109 GNI131109 GXE131109 HHA131109 HQW131109 IAS131109 IKO131109 IUK131109 JEG131109 JOC131109 JXY131109 KHU131109 KRQ131109 LBM131109 LLI131109 LVE131109 MFA131109 MOW131109 MYS131109 NIO131109 NSK131109 OCG131109 OMC131109 OVY131109 PFU131109 PPQ131109 PZM131109 QJI131109 QTE131109 RDA131109 RMW131109 RWS131109 SGO131109 SQK131109 TAG131109 TKC131109 TTY131109 UDU131109 UNQ131109 UXM131109 VHI131109 VRE131109 WBA131109 WKW131109 WUS131109 Z196647:AA196647 IG196645 SC196645 ABY196645 ALU196645 AVQ196645 BFM196645 BPI196645 BZE196645 CJA196645 CSW196645 DCS196645 DMO196645 DWK196645 EGG196645 EQC196645 EZY196645 FJU196645 FTQ196645 GDM196645 GNI196645 GXE196645 HHA196645 HQW196645 IAS196645 IKO196645 IUK196645 JEG196645 JOC196645 JXY196645 KHU196645 KRQ196645 LBM196645 LLI196645 LVE196645 MFA196645 MOW196645 MYS196645 NIO196645 NSK196645 OCG196645 OMC196645 OVY196645 PFU196645 PPQ196645 PZM196645 QJI196645 QTE196645 RDA196645 RMW196645 RWS196645 SGO196645 SQK196645 TAG196645 TKC196645 TTY196645 UDU196645 UNQ196645 UXM196645 VHI196645 VRE196645 WBA196645 WKW196645 WUS196645 Z262183:AA262183 IG262181 SC262181 ABY262181 ALU262181 AVQ262181 BFM262181 BPI262181 BZE262181 CJA262181 CSW262181 DCS262181 DMO262181 DWK262181 EGG262181 EQC262181 EZY262181 FJU262181 FTQ262181 GDM262181 GNI262181 GXE262181 HHA262181 HQW262181 IAS262181 IKO262181 IUK262181 JEG262181 JOC262181 JXY262181 KHU262181 KRQ262181 LBM262181 LLI262181 LVE262181 MFA262181 MOW262181 MYS262181 NIO262181 NSK262181 OCG262181 OMC262181 OVY262181 PFU262181 PPQ262181 PZM262181 QJI262181 QTE262181 RDA262181 RMW262181 RWS262181 SGO262181 SQK262181 TAG262181 TKC262181 TTY262181 UDU262181 UNQ262181 UXM262181 VHI262181 VRE262181 WBA262181 WKW262181 WUS262181 Z327719:AA327719 IG327717 SC327717 ABY327717 ALU327717 AVQ327717 BFM327717 BPI327717 BZE327717 CJA327717 CSW327717 DCS327717 DMO327717 DWK327717 EGG327717 EQC327717 EZY327717 FJU327717 FTQ327717 GDM327717 GNI327717 GXE327717 HHA327717 HQW327717 IAS327717 IKO327717 IUK327717 JEG327717 JOC327717 JXY327717 KHU327717 KRQ327717 LBM327717 LLI327717 LVE327717 MFA327717 MOW327717 MYS327717 NIO327717 NSK327717 OCG327717 OMC327717 OVY327717 PFU327717 PPQ327717 PZM327717 QJI327717 QTE327717 RDA327717 RMW327717 RWS327717 SGO327717 SQK327717 TAG327717 TKC327717 TTY327717 UDU327717 UNQ327717 UXM327717 VHI327717 VRE327717 WBA327717 WKW327717 WUS327717 Z393255:AA393255 IG393253 SC393253 ABY393253 ALU393253 AVQ393253 BFM393253 BPI393253 BZE393253 CJA393253 CSW393253 DCS393253 DMO393253 DWK393253 EGG393253 EQC393253 EZY393253 FJU393253 FTQ393253 GDM393253 GNI393253 GXE393253 HHA393253 HQW393253 IAS393253 IKO393253 IUK393253 JEG393253 JOC393253 JXY393253 KHU393253 KRQ393253 LBM393253 LLI393253 LVE393253 MFA393253 MOW393253 MYS393253 NIO393253 NSK393253 OCG393253 OMC393253 OVY393253 PFU393253 PPQ393253 PZM393253 QJI393253 QTE393253 RDA393253 RMW393253 RWS393253 SGO393253 SQK393253 TAG393253 TKC393253 TTY393253 UDU393253 UNQ393253 UXM393253 VHI393253 VRE393253 WBA393253 WKW393253 WUS393253 Z458791:AA458791 IG458789 SC458789 ABY458789 ALU458789 AVQ458789 BFM458789 BPI458789 BZE458789 CJA458789 CSW458789 DCS458789 DMO458789 DWK458789 EGG458789 EQC458789 EZY458789 FJU458789 FTQ458789 GDM458789 GNI458789 GXE458789 HHA458789 HQW458789 IAS458789 IKO458789 IUK458789 JEG458789 JOC458789 JXY458789 KHU458789 KRQ458789 LBM458789 LLI458789 LVE458789 MFA458789 MOW458789 MYS458789 NIO458789 NSK458789 OCG458789 OMC458789 OVY458789 PFU458789 PPQ458789 PZM458789 QJI458789 QTE458789 RDA458789 RMW458789 RWS458789 SGO458789 SQK458789 TAG458789 TKC458789 TTY458789 UDU458789 UNQ458789 UXM458789 VHI458789 VRE458789 WBA458789 WKW458789 WUS458789 Z524327:AA524327 IG524325 SC524325 ABY524325 ALU524325 AVQ524325 BFM524325 BPI524325 BZE524325 CJA524325 CSW524325 DCS524325 DMO524325 DWK524325 EGG524325 EQC524325 EZY524325 FJU524325 FTQ524325 GDM524325 GNI524325 GXE524325 HHA524325 HQW524325 IAS524325 IKO524325 IUK524325 JEG524325 JOC524325 JXY524325 KHU524325 KRQ524325 LBM524325 LLI524325 LVE524325 MFA524325 MOW524325 MYS524325 NIO524325 NSK524325 OCG524325 OMC524325 OVY524325 PFU524325 PPQ524325 PZM524325 QJI524325 QTE524325 RDA524325 RMW524325 RWS524325 SGO524325 SQK524325 TAG524325 TKC524325 TTY524325 UDU524325 UNQ524325 UXM524325 VHI524325 VRE524325 WBA524325 WKW524325 WUS524325 Z589863:AA589863 IG589861 SC589861 ABY589861 ALU589861 AVQ589861 BFM589861 BPI589861 BZE589861 CJA589861 CSW589861 DCS589861 DMO589861 DWK589861 EGG589861 EQC589861 EZY589861 FJU589861 FTQ589861 GDM589861 GNI589861 GXE589861 HHA589861 HQW589861 IAS589861 IKO589861 IUK589861 JEG589861 JOC589861 JXY589861 KHU589861 KRQ589861 LBM589861 LLI589861 LVE589861 MFA589861 MOW589861 MYS589861 NIO589861 NSK589861 OCG589861 OMC589861 OVY589861 PFU589861 PPQ589861 PZM589861 QJI589861 QTE589861 RDA589861 RMW589861 RWS589861 SGO589861 SQK589861 TAG589861 TKC589861 TTY589861 UDU589861 UNQ589861 UXM589861 VHI589861 VRE589861 WBA589861 WKW589861 WUS589861 Z655399:AA655399 IG655397 SC655397 ABY655397 ALU655397 AVQ655397 BFM655397 BPI655397 BZE655397 CJA655397 CSW655397 DCS655397 DMO655397 DWK655397 EGG655397 EQC655397 EZY655397 FJU655397 FTQ655397 GDM655397 GNI655397 GXE655397 HHA655397 HQW655397 IAS655397 IKO655397 IUK655397 JEG655397 JOC655397 JXY655397 KHU655397 KRQ655397 LBM655397 LLI655397 LVE655397 MFA655397 MOW655397 MYS655397 NIO655397 NSK655397 OCG655397 OMC655397 OVY655397 PFU655397 PPQ655397 PZM655397 QJI655397 QTE655397 RDA655397 RMW655397 RWS655397 SGO655397 SQK655397 TAG655397 TKC655397 TTY655397 UDU655397 UNQ655397 UXM655397 VHI655397 VRE655397 WBA655397 WKW655397 WUS655397 Z720935:AA720935 IG720933 SC720933 ABY720933 ALU720933 AVQ720933 BFM720933 BPI720933 BZE720933 CJA720933 CSW720933 DCS720933 DMO720933 DWK720933 EGG720933 EQC720933 EZY720933 FJU720933 FTQ720933 GDM720933 GNI720933 GXE720933 HHA720933 HQW720933 IAS720933 IKO720933 IUK720933 JEG720933 JOC720933 JXY720933 KHU720933 KRQ720933 LBM720933 LLI720933 LVE720933 MFA720933 MOW720933 MYS720933 NIO720933 NSK720933 OCG720933 OMC720933 OVY720933 PFU720933 PPQ720933 PZM720933 QJI720933 QTE720933 RDA720933 RMW720933 RWS720933 SGO720933 SQK720933 TAG720933 TKC720933 TTY720933 UDU720933 UNQ720933 UXM720933 VHI720933 VRE720933 WBA720933 WKW720933 WUS720933 Z786471:AA786471 IG786469 SC786469 ABY786469 ALU786469 AVQ786469 BFM786469 BPI786469 BZE786469 CJA786469 CSW786469 DCS786469 DMO786469 DWK786469 EGG786469 EQC786469 EZY786469 FJU786469 FTQ786469 GDM786469 GNI786469 GXE786469 HHA786469 HQW786469 IAS786469 IKO786469 IUK786469 JEG786469 JOC786469 JXY786469 KHU786469 KRQ786469 LBM786469 LLI786469 LVE786469 MFA786469 MOW786469 MYS786469 NIO786469 NSK786469 OCG786469 OMC786469 OVY786469 PFU786469 PPQ786469 PZM786469 QJI786469 QTE786469 RDA786469 RMW786469 RWS786469 SGO786469 SQK786469 TAG786469 TKC786469 TTY786469 UDU786469 UNQ786469 UXM786469 VHI786469 VRE786469 WBA786469 WKW786469 WUS786469 Z852007:AA852007 IG852005 SC852005 ABY852005 ALU852005 AVQ852005 BFM852005 BPI852005 BZE852005 CJA852005 CSW852005 DCS852005 DMO852005 DWK852005 EGG852005 EQC852005 EZY852005 FJU852005 FTQ852005 GDM852005 GNI852005 GXE852005 HHA852005 HQW852005 IAS852005 IKO852005 IUK852005 JEG852005 JOC852005 JXY852005 KHU852005 KRQ852005 LBM852005 LLI852005 LVE852005 MFA852005 MOW852005 MYS852005 NIO852005 NSK852005 OCG852005 OMC852005 OVY852005 PFU852005 PPQ852005 PZM852005 QJI852005 QTE852005 RDA852005 RMW852005 RWS852005 SGO852005 SQK852005 TAG852005 TKC852005 TTY852005 UDU852005 UNQ852005 UXM852005 VHI852005 VRE852005 WBA852005 WKW852005 WUS852005 Z917543:AA917543 IG917541 SC917541 ABY917541 ALU917541 AVQ917541 BFM917541 BPI917541 BZE917541 CJA917541 CSW917541 DCS917541 DMO917541 DWK917541 EGG917541 EQC917541 EZY917541 FJU917541 FTQ917541 GDM917541 GNI917541 GXE917541 HHA917541 HQW917541 IAS917541 IKO917541 IUK917541 JEG917541 JOC917541 JXY917541 KHU917541 KRQ917541 LBM917541 LLI917541 LVE917541 MFA917541 MOW917541 MYS917541 NIO917541 NSK917541 OCG917541 OMC917541 OVY917541 PFU917541 PPQ917541 PZM917541 QJI917541 QTE917541 RDA917541 RMW917541 RWS917541 SGO917541 SQK917541 TAG917541 TKC917541 TTY917541 UDU917541 UNQ917541 UXM917541 VHI917541 VRE917541 WBA917541 WKW917541 WUS917541 Z983079:AA983079 IG983077 SC983077 ABY983077 ALU983077 AVQ983077 BFM983077 BPI983077 BZE983077 CJA983077 CSW983077 DCS983077 DMO983077 DWK983077 EGG983077 EQC983077 EZY983077 FJU983077 FTQ983077 GDM983077 GNI983077 GXE983077 HHA983077 HQW983077 IAS983077 IKO983077 IUK983077 JEG983077 JOC983077 JXY983077 KHU983077 KRQ983077 LBM983077 LLI983077 LVE983077 MFA983077 MOW983077 MYS983077 NIO983077 NSK983077 OCG983077 OMC983077 OVY983077 PFU983077 PPQ983077 PZM983077 QJI983077 QTE983077 RDA983077 RMW983077 RWS983077 SGO983077 SQK983077 TAG983077 TKC983077 TTY983077 UDU983077 UNQ983077 UXM983077 VHI983077 VRE983077 WBA983077 WKW983077 WUS983077" xr:uid="{AC1F67E1-AA72-481B-8216-35056A21C9EF}">
      <formula1>"無,有"</formula1>
    </dataValidation>
    <dataValidation type="list" allowBlank="1" showInputMessage="1" showErrorMessage="1" sqref="WUE982997:WUK982997 L65495:R65495 HS65493:HY65493 RO65493:RU65493 ABK65493:ABQ65493 ALG65493:ALM65493 AVC65493:AVI65493 BEY65493:BFE65493 BOU65493:BPA65493 BYQ65493:BYW65493 CIM65493:CIS65493 CSI65493:CSO65493 DCE65493:DCK65493 DMA65493:DMG65493 DVW65493:DWC65493 EFS65493:EFY65493 EPO65493:EPU65493 EZK65493:EZQ65493 FJG65493:FJM65493 FTC65493:FTI65493 GCY65493:GDE65493 GMU65493:GNA65493 GWQ65493:GWW65493 HGM65493:HGS65493 HQI65493:HQO65493 IAE65493:IAK65493 IKA65493:IKG65493 ITW65493:IUC65493 JDS65493:JDY65493 JNO65493:JNU65493 JXK65493:JXQ65493 KHG65493:KHM65493 KRC65493:KRI65493 LAY65493:LBE65493 LKU65493:LLA65493 LUQ65493:LUW65493 MEM65493:MES65493 MOI65493:MOO65493 MYE65493:MYK65493 NIA65493:NIG65493 NRW65493:NSC65493 OBS65493:OBY65493 OLO65493:OLU65493 OVK65493:OVQ65493 PFG65493:PFM65493 PPC65493:PPI65493 PYY65493:PZE65493 QIU65493:QJA65493 QSQ65493:QSW65493 RCM65493:RCS65493 RMI65493:RMO65493 RWE65493:RWK65493 SGA65493:SGG65493 SPW65493:SQC65493 SZS65493:SZY65493 TJO65493:TJU65493 TTK65493:TTQ65493 UDG65493:UDM65493 UNC65493:UNI65493 UWY65493:UXE65493 VGU65493:VHA65493 VQQ65493:VQW65493 WAM65493:WAS65493 WKI65493:WKO65493 WUE65493:WUK65493 L131031:R131031 HS131029:HY131029 RO131029:RU131029 ABK131029:ABQ131029 ALG131029:ALM131029 AVC131029:AVI131029 BEY131029:BFE131029 BOU131029:BPA131029 BYQ131029:BYW131029 CIM131029:CIS131029 CSI131029:CSO131029 DCE131029:DCK131029 DMA131029:DMG131029 DVW131029:DWC131029 EFS131029:EFY131029 EPO131029:EPU131029 EZK131029:EZQ131029 FJG131029:FJM131029 FTC131029:FTI131029 GCY131029:GDE131029 GMU131029:GNA131029 GWQ131029:GWW131029 HGM131029:HGS131029 HQI131029:HQO131029 IAE131029:IAK131029 IKA131029:IKG131029 ITW131029:IUC131029 JDS131029:JDY131029 JNO131029:JNU131029 JXK131029:JXQ131029 KHG131029:KHM131029 KRC131029:KRI131029 LAY131029:LBE131029 LKU131029:LLA131029 LUQ131029:LUW131029 MEM131029:MES131029 MOI131029:MOO131029 MYE131029:MYK131029 NIA131029:NIG131029 NRW131029:NSC131029 OBS131029:OBY131029 OLO131029:OLU131029 OVK131029:OVQ131029 PFG131029:PFM131029 PPC131029:PPI131029 PYY131029:PZE131029 QIU131029:QJA131029 QSQ131029:QSW131029 RCM131029:RCS131029 RMI131029:RMO131029 RWE131029:RWK131029 SGA131029:SGG131029 SPW131029:SQC131029 SZS131029:SZY131029 TJO131029:TJU131029 TTK131029:TTQ131029 UDG131029:UDM131029 UNC131029:UNI131029 UWY131029:UXE131029 VGU131029:VHA131029 VQQ131029:VQW131029 WAM131029:WAS131029 WKI131029:WKO131029 WUE131029:WUK131029 L196567:R196567 HS196565:HY196565 RO196565:RU196565 ABK196565:ABQ196565 ALG196565:ALM196565 AVC196565:AVI196565 BEY196565:BFE196565 BOU196565:BPA196565 BYQ196565:BYW196565 CIM196565:CIS196565 CSI196565:CSO196565 DCE196565:DCK196565 DMA196565:DMG196565 DVW196565:DWC196565 EFS196565:EFY196565 EPO196565:EPU196565 EZK196565:EZQ196565 FJG196565:FJM196565 FTC196565:FTI196565 GCY196565:GDE196565 GMU196565:GNA196565 GWQ196565:GWW196565 HGM196565:HGS196565 HQI196565:HQO196565 IAE196565:IAK196565 IKA196565:IKG196565 ITW196565:IUC196565 JDS196565:JDY196565 JNO196565:JNU196565 JXK196565:JXQ196565 KHG196565:KHM196565 KRC196565:KRI196565 LAY196565:LBE196565 LKU196565:LLA196565 LUQ196565:LUW196565 MEM196565:MES196565 MOI196565:MOO196565 MYE196565:MYK196565 NIA196565:NIG196565 NRW196565:NSC196565 OBS196565:OBY196565 OLO196565:OLU196565 OVK196565:OVQ196565 PFG196565:PFM196565 PPC196565:PPI196565 PYY196565:PZE196565 QIU196565:QJA196565 QSQ196565:QSW196565 RCM196565:RCS196565 RMI196565:RMO196565 RWE196565:RWK196565 SGA196565:SGG196565 SPW196565:SQC196565 SZS196565:SZY196565 TJO196565:TJU196565 TTK196565:TTQ196565 UDG196565:UDM196565 UNC196565:UNI196565 UWY196565:UXE196565 VGU196565:VHA196565 VQQ196565:VQW196565 WAM196565:WAS196565 WKI196565:WKO196565 WUE196565:WUK196565 L262103:R262103 HS262101:HY262101 RO262101:RU262101 ABK262101:ABQ262101 ALG262101:ALM262101 AVC262101:AVI262101 BEY262101:BFE262101 BOU262101:BPA262101 BYQ262101:BYW262101 CIM262101:CIS262101 CSI262101:CSO262101 DCE262101:DCK262101 DMA262101:DMG262101 DVW262101:DWC262101 EFS262101:EFY262101 EPO262101:EPU262101 EZK262101:EZQ262101 FJG262101:FJM262101 FTC262101:FTI262101 GCY262101:GDE262101 GMU262101:GNA262101 GWQ262101:GWW262101 HGM262101:HGS262101 HQI262101:HQO262101 IAE262101:IAK262101 IKA262101:IKG262101 ITW262101:IUC262101 JDS262101:JDY262101 JNO262101:JNU262101 JXK262101:JXQ262101 KHG262101:KHM262101 KRC262101:KRI262101 LAY262101:LBE262101 LKU262101:LLA262101 LUQ262101:LUW262101 MEM262101:MES262101 MOI262101:MOO262101 MYE262101:MYK262101 NIA262101:NIG262101 NRW262101:NSC262101 OBS262101:OBY262101 OLO262101:OLU262101 OVK262101:OVQ262101 PFG262101:PFM262101 PPC262101:PPI262101 PYY262101:PZE262101 QIU262101:QJA262101 QSQ262101:QSW262101 RCM262101:RCS262101 RMI262101:RMO262101 RWE262101:RWK262101 SGA262101:SGG262101 SPW262101:SQC262101 SZS262101:SZY262101 TJO262101:TJU262101 TTK262101:TTQ262101 UDG262101:UDM262101 UNC262101:UNI262101 UWY262101:UXE262101 VGU262101:VHA262101 VQQ262101:VQW262101 WAM262101:WAS262101 WKI262101:WKO262101 WUE262101:WUK262101 L327639:R327639 HS327637:HY327637 RO327637:RU327637 ABK327637:ABQ327637 ALG327637:ALM327637 AVC327637:AVI327637 BEY327637:BFE327637 BOU327637:BPA327637 BYQ327637:BYW327637 CIM327637:CIS327637 CSI327637:CSO327637 DCE327637:DCK327637 DMA327637:DMG327637 DVW327637:DWC327637 EFS327637:EFY327637 EPO327637:EPU327637 EZK327637:EZQ327637 FJG327637:FJM327637 FTC327637:FTI327637 GCY327637:GDE327637 GMU327637:GNA327637 GWQ327637:GWW327637 HGM327637:HGS327637 HQI327637:HQO327637 IAE327637:IAK327637 IKA327637:IKG327637 ITW327637:IUC327637 JDS327637:JDY327637 JNO327637:JNU327637 JXK327637:JXQ327637 KHG327637:KHM327637 KRC327637:KRI327637 LAY327637:LBE327637 LKU327637:LLA327637 LUQ327637:LUW327637 MEM327637:MES327637 MOI327637:MOO327637 MYE327637:MYK327637 NIA327637:NIG327637 NRW327637:NSC327637 OBS327637:OBY327637 OLO327637:OLU327637 OVK327637:OVQ327637 PFG327637:PFM327637 PPC327637:PPI327637 PYY327637:PZE327637 QIU327637:QJA327637 QSQ327637:QSW327637 RCM327637:RCS327637 RMI327637:RMO327637 RWE327637:RWK327637 SGA327637:SGG327637 SPW327637:SQC327637 SZS327637:SZY327637 TJO327637:TJU327637 TTK327637:TTQ327637 UDG327637:UDM327637 UNC327637:UNI327637 UWY327637:UXE327637 VGU327637:VHA327637 VQQ327637:VQW327637 WAM327637:WAS327637 WKI327637:WKO327637 WUE327637:WUK327637 L393175:R393175 HS393173:HY393173 RO393173:RU393173 ABK393173:ABQ393173 ALG393173:ALM393173 AVC393173:AVI393173 BEY393173:BFE393173 BOU393173:BPA393173 BYQ393173:BYW393173 CIM393173:CIS393173 CSI393173:CSO393173 DCE393173:DCK393173 DMA393173:DMG393173 DVW393173:DWC393173 EFS393173:EFY393173 EPO393173:EPU393173 EZK393173:EZQ393173 FJG393173:FJM393173 FTC393173:FTI393173 GCY393173:GDE393173 GMU393173:GNA393173 GWQ393173:GWW393173 HGM393173:HGS393173 HQI393173:HQO393173 IAE393173:IAK393173 IKA393173:IKG393173 ITW393173:IUC393173 JDS393173:JDY393173 JNO393173:JNU393173 JXK393173:JXQ393173 KHG393173:KHM393173 KRC393173:KRI393173 LAY393173:LBE393173 LKU393173:LLA393173 LUQ393173:LUW393173 MEM393173:MES393173 MOI393173:MOO393173 MYE393173:MYK393173 NIA393173:NIG393173 NRW393173:NSC393173 OBS393173:OBY393173 OLO393173:OLU393173 OVK393173:OVQ393173 PFG393173:PFM393173 PPC393173:PPI393173 PYY393173:PZE393173 QIU393173:QJA393173 QSQ393173:QSW393173 RCM393173:RCS393173 RMI393173:RMO393173 RWE393173:RWK393173 SGA393173:SGG393173 SPW393173:SQC393173 SZS393173:SZY393173 TJO393173:TJU393173 TTK393173:TTQ393173 UDG393173:UDM393173 UNC393173:UNI393173 UWY393173:UXE393173 VGU393173:VHA393173 VQQ393173:VQW393173 WAM393173:WAS393173 WKI393173:WKO393173 WUE393173:WUK393173 L458711:R458711 HS458709:HY458709 RO458709:RU458709 ABK458709:ABQ458709 ALG458709:ALM458709 AVC458709:AVI458709 BEY458709:BFE458709 BOU458709:BPA458709 BYQ458709:BYW458709 CIM458709:CIS458709 CSI458709:CSO458709 DCE458709:DCK458709 DMA458709:DMG458709 DVW458709:DWC458709 EFS458709:EFY458709 EPO458709:EPU458709 EZK458709:EZQ458709 FJG458709:FJM458709 FTC458709:FTI458709 GCY458709:GDE458709 GMU458709:GNA458709 GWQ458709:GWW458709 HGM458709:HGS458709 HQI458709:HQO458709 IAE458709:IAK458709 IKA458709:IKG458709 ITW458709:IUC458709 JDS458709:JDY458709 JNO458709:JNU458709 JXK458709:JXQ458709 KHG458709:KHM458709 KRC458709:KRI458709 LAY458709:LBE458709 LKU458709:LLA458709 LUQ458709:LUW458709 MEM458709:MES458709 MOI458709:MOO458709 MYE458709:MYK458709 NIA458709:NIG458709 NRW458709:NSC458709 OBS458709:OBY458709 OLO458709:OLU458709 OVK458709:OVQ458709 PFG458709:PFM458709 PPC458709:PPI458709 PYY458709:PZE458709 QIU458709:QJA458709 QSQ458709:QSW458709 RCM458709:RCS458709 RMI458709:RMO458709 RWE458709:RWK458709 SGA458709:SGG458709 SPW458709:SQC458709 SZS458709:SZY458709 TJO458709:TJU458709 TTK458709:TTQ458709 UDG458709:UDM458709 UNC458709:UNI458709 UWY458709:UXE458709 VGU458709:VHA458709 VQQ458709:VQW458709 WAM458709:WAS458709 WKI458709:WKO458709 WUE458709:WUK458709 L524247:R524247 HS524245:HY524245 RO524245:RU524245 ABK524245:ABQ524245 ALG524245:ALM524245 AVC524245:AVI524245 BEY524245:BFE524245 BOU524245:BPA524245 BYQ524245:BYW524245 CIM524245:CIS524245 CSI524245:CSO524245 DCE524245:DCK524245 DMA524245:DMG524245 DVW524245:DWC524245 EFS524245:EFY524245 EPO524245:EPU524245 EZK524245:EZQ524245 FJG524245:FJM524245 FTC524245:FTI524245 GCY524245:GDE524245 GMU524245:GNA524245 GWQ524245:GWW524245 HGM524245:HGS524245 HQI524245:HQO524245 IAE524245:IAK524245 IKA524245:IKG524245 ITW524245:IUC524245 JDS524245:JDY524245 JNO524245:JNU524245 JXK524245:JXQ524245 KHG524245:KHM524245 KRC524245:KRI524245 LAY524245:LBE524245 LKU524245:LLA524245 LUQ524245:LUW524245 MEM524245:MES524245 MOI524245:MOO524245 MYE524245:MYK524245 NIA524245:NIG524245 NRW524245:NSC524245 OBS524245:OBY524245 OLO524245:OLU524245 OVK524245:OVQ524245 PFG524245:PFM524245 PPC524245:PPI524245 PYY524245:PZE524245 QIU524245:QJA524245 QSQ524245:QSW524245 RCM524245:RCS524245 RMI524245:RMO524245 RWE524245:RWK524245 SGA524245:SGG524245 SPW524245:SQC524245 SZS524245:SZY524245 TJO524245:TJU524245 TTK524245:TTQ524245 UDG524245:UDM524245 UNC524245:UNI524245 UWY524245:UXE524245 VGU524245:VHA524245 VQQ524245:VQW524245 WAM524245:WAS524245 WKI524245:WKO524245 WUE524245:WUK524245 L589783:R589783 HS589781:HY589781 RO589781:RU589781 ABK589781:ABQ589781 ALG589781:ALM589781 AVC589781:AVI589781 BEY589781:BFE589781 BOU589781:BPA589781 BYQ589781:BYW589781 CIM589781:CIS589781 CSI589781:CSO589781 DCE589781:DCK589781 DMA589781:DMG589781 DVW589781:DWC589781 EFS589781:EFY589781 EPO589781:EPU589781 EZK589781:EZQ589781 FJG589781:FJM589781 FTC589781:FTI589781 GCY589781:GDE589781 GMU589781:GNA589781 GWQ589781:GWW589781 HGM589781:HGS589781 HQI589781:HQO589781 IAE589781:IAK589781 IKA589781:IKG589781 ITW589781:IUC589781 JDS589781:JDY589781 JNO589781:JNU589781 JXK589781:JXQ589781 KHG589781:KHM589781 KRC589781:KRI589781 LAY589781:LBE589781 LKU589781:LLA589781 LUQ589781:LUW589781 MEM589781:MES589781 MOI589781:MOO589781 MYE589781:MYK589781 NIA589781:NIG589781 NRW589781:NSC589781 OBS589781:OBY589781 OLO589781:OLU589781 OVK589781:OVQ589781 PFG589781:PFM589781 PPC589781:PPI589781 PYY589781:PZE589781 QIU589781:QJA589781 QSQ589781:QSW589781 RCM589781:RCS589781 RMI589781:RMO589781 RWE589781:RWK589781 SGA589781:SGG589781 SPW589781:SQC589781 SZS589781:SZY589781 TJO589781:TJU589781 TTK589781:TTQ589781 UDG589781:UDM589781 UNC589781:UNI589781 UWY589781:UXE589781 VGU589781:VHA589781 VQQ589781:VQW589781 WAM589781:WAS589781 WKI589781:WKO589781 WUE589781:WUK589781 L655319:R655319 HS655317:HY655317 RO655317:RU655317 ABK655317:ABQ655317 ALG655317:ALM655317 AVC655317:AVI655317 BEY655317:BFE655317 BOU655317:BPA655317 BYQ655317:BYW655317 CIM655317:CIS655317 CSI655317:CSO655317 DCE655317:DCK655317 DMA655317:DMG655317 DVW655317:DWC655317 EFS655317:EFY655317 EPO655317:EPU655317 EZK655317:EZQ655317 FJG655317:FJM655317 FTC655317:FTI655317 GCY655317:GDE655317 GMU655317:GNA655317 GWQ655317:GWW655317 HGM655317:HGS655317 HQI655317:HQO655317 IAE655317:IAK655317 IKA655317:IKG655317 ITW655317:IUC655317 JDS655317:JDY655317 JNO655317:JNU655317 JXK655317:JXQ655317 KHG655317:KHM655317 KRC655317:KRI655317 LAY655317:LBE655317 LKU655317:LLA655317 LUQ655317:LUW655317 MEM655317:MES655317 MOI655317:MOO655317 MYE655317:MYK655317 NIA655317:NIG655317 NRW655317:NSC655317 OBS655317:OBY655317 OLO655317:OLU655317 OVK655317:OVQ655317 PFG655317:PFM655317 PPC655317:PPI655317 PYY655317:PZE655317 QIU655317:QJA655317 QSQ655317:QSW655317 RCM655317:RCS655317 RMI655317:RMO655317 RWE655317:RWK655317 SGA655317:SGG655317 SPW655317:SQC655317 SZS655317:SZY655317 TJO655317:TJU655317 TTK655317:TTQ655317 UDG655317:UDM655317 UNC655317:UNI655317 UWY655317:UXE655317 VGU655317:VHA655317 VQQ655317:VQW655317 WAM655317:WAS655317 WKI655317:WKO655317 WUE655317:WUK655317 L720855:R720855 HS720853:HY720853 RO720853:RU720853 ABK720853:ABQ720853 ALG720853:ALM720853 AVC720853:AVI720853 BEY720853:BFE720853 BOU720853:BPA720853 BYQ720853:BYW720853 CIM720853:CIS720853 CSI720853:CSO720853 DCE720853:DCK720853 DMA720853:DMG720853 DVW720853:DWC720853 EFS720853:EFY720853 EPO720853:EPU720853 EZK720853:EZQ720853 FJG720853:FJM720853 FTC720853:FTI720853 GCY720853:GDE720853 GMU720853:GNA720853 GWQ720853:GWW720853 HGM720853:HGS720853 HQI720853:HQO720853 IAE720853:IAK720853 IKA720853:IKG720853 ITW720853:IUC720853 JDS720853:JDY720853 JNO720853:JNU720853 JXK720853:JXQ720853 KHG720853:KHM720853 KRC720853:KRI720853 LAY720853:LBE720853 LKU720853:LLA720853 LUQ720853:LUW720853 MEM720853:MES720853 MOI720853:MOO720853 MYE720853:MYK720853 NIA720853:NIG720853 NRW720853:NSC720853 OBS720853:OBY720853 OLO720853:OLU720853 OVK720853:OVQ720853 PFG720853:PFM720853 PPC720853:PPI720853 PYY720853:PZE720853 QIU720853:QJA720853 QSQ720853:QSW720853 RCM720853:RCS720853 RMI720853:RMO720853 RWE720853:RWK720853 SGA720853:SGG720853 SPW720853:SQC720853 SZS720853:SZY720853 TJO720853:TJU720853 TTK720853:TTQ720853 UDG720853:UDM720853 UNC720853:UNI720853 UWY720853:UXE720853 VGU720853:VHA720853 VQQ720853:VQW720853 WAM720853:WAS720853 WKI720853:WKO720853 WUE720853:WUK720853 L786391:R786391 HS786389:HY786389 RO786389:RU786389 ABK786389:ABQ786389 ALG786389:ALM786389 AVC786389:AVI786389 BEY786389:BFE786389 BOU786389:BPA786389 BYQ786389:BYW786389 CIM786389:CIS786389 CSI786389:CSO786389 DCE786389:DCK786389 DMA786389:DMG786389 DVW786389:DWC786389 EFS786389:EFY786389 EPO786389:EPU786389 EZK786389:EZQ786389 FJG786389:FJM786389 FTC786389:FTI786389 GCY786389:GDE786389 GMU786389:GNA786389 GWQ786389:GWW786389 HGM786389:HGS786389 HQI786389:HQO786389 IAE786389:IAK786389 IKA786389:IKG786389 ITW786389:IUC786389 JDS786389:JDY786389 JNO786389:JNU786389 JXK786389:JXQ786389 KHG786389:KHM786389 KRC786389:KRI786389 LAY786389:LBE786389 LKU786389:LLA786389 LUQ786389:LUW786389 MEM786389:MES786389 MOI786389:MOO786389 MYE786389:MYK786389 NIA786389:NIG786389 NRW786389:NSC786389 OBS786389:OBY786389 OLO786389:OLU786389 OVK786389:OVQ786389 PFG786389:PFM786389 PPC786389:PPI786389 PYY786389:PZE786389 QIU786389:QJA786389 QSQ786389:QSW786389 RCM786389:RCS786389 RMI786389:RMO786389 RWE786389:RWK786389 SGA786389:SGG786389 SPW786389:SQC786389 SZS786389:SZY786389 TJO786389:TJU786389 TTK786389:TTQ786389 UDG786389:UDM786389 UNC786389:UNI786389 UWY786389:UXE786389 VGU786389:VHA786389 VQQ786389:VQW786389 WAM786389:WAS786389 WKI786389:WKO786389 WUE786389:WUK786389 L851927:R851927 HS851925:HY851925 RO851925:RU851925 ABK851925:ABQ851925 ALG851925:ALM851925 AVC851925:AVI851925 BEY851925:BFE851925 BOU851925:BPA851925 BYQ851925:BYW851925 CIM851925:CIS851925 CSI851925:CSO851925 DCE851925:DCK851925 DMA851925:DMG851925 DVW851925:DWC851925 EFS851925:EFY851925 EPO851925:EPU851925 EZK851925:EZQ851925 FJG851925:FJM851925 FTC851925:FTI851925 GCY851925:GDE851925 GMU851925:GNA851925 GWQ851925:GWW851925 HGM851925:HGS851925 HQI851925:HQO851925 IAE851925:IAK851925 IKA851925:IKG851925 ITW851925:IUC851925 JDS851925:JDY851925 JNO851925:JNU851925 JXK851925:JXQ851925 KHG851925:KHM851925 KRC851925:KRI851925 LAY851925:LBE851925 LKU851925:LLA851925 LUQ851925:LUW851925 MEM851925:MES851925 MOI851925:MOO851925 MYE851925:MYK851925 NIA851925:NIG851925 NRW851925:NSC851925 OBS851925:OBY851925 OLO851925:OLU851925 OVK851925:OVQ851925 PFG851925:PFM851925 PPC851925:PPI851925 PYY851925:PZE851925 QIU851925:QJA851925 QSQ851925:QSW851925 RCM851925:RCS851925 RMI851925:RMO851925 RWE851925:RWK851925 SGA851925:SGG851925 SPW851925:SQC851925 SZS851925:SZY851925 TJO851925:TJU851925 TTK851925:TTQ851925 UDG851925:UDM851925 UNC851925:UNI851925 UWY851925:UXE851925 VGU851925:VHA851925 VQQ851925:VQW851925 WAM851925:WAS851925 WKI851925:WKO851925 WUE851925:WUK851925 L917463:R917463 HS917461:HY917461 RO917461:RU917461 ABK917461:ABQ917461 ALG917461:ALM917461 AVC917461:AVI917461 BEY917461:BFE917461 BOU917461:BPA917461 BYQ917461:BYW917461 CIM917461:CIS917461 CSI917461:CSO917461 DCE917461:DCK917461 DMA917461:DMG917461 DVW917461:DWC917461 EFS917461:EFY917461 EPO917461:EPU917461 EZK917461:EZQ917461 FJG917461:FJM917461 FTC917461:FTI917461 GCY917461:GDE917461 GMU917461:GNA917461 GWQ917461:GWW917461 HGM917461:HGS917461 HQI917461:HQO917461 IAE917461:IAK917461 IKA917461:IKG917461 ITW917461:IUC917461 JDS917461:JDY917461 JNO917461:JNU917461 JXK917461:JXQ917461 KHG917461:KHM917461 KRC917461:KRI917461 LAY917461:LBE917461 LKU917461:LLA917461 LUQ917461:LUW917461 MEM917461:MES917461 MOI917461:MOO917461 MYE917461:MYK917461 NIA917461:NIG917461 NRW917461:NSC917461 OBS917461:OBY917461 OLO917461:OLU917461 OVK917461:OVQ917461 PFG917461:PFM917461 PPC917461:PPI917461 PYY917461:PZE917461 QIU917461:QJA917461 QSQ917461:QSW917461 RCM917461:RCS917461 RMI917461:RMO917461 RWE917461:RWK917461 SGA917461:SGG917461 SPW917461:SQC917461 SZS917461:SZY917461 TJO917461:TJU917461 TTK917461:TTQ917461 UDG917461:UDM917461 UNC917461:UNI917461 UWY917461:UXE917461 VGU917461:VHA917461 VQQ917461:VQW917461 WAM917461:WAS917461 WKI917461:WKO917461 WUE917461:WUK917461 L982999:R982999 HS982997:HY982997 RO982997:RU982997 ABK982997:ABQ982997 ALG982997:ALM982997 AVC982997:AVI982997 BEY982997:BFE982997 BOU982997:BPA982997 BYQ982997:BYW982997 CIM982997:CIS982997 CSI982997:CSO982997 DCE982997:DCK982997 DMA982997:DMG982997 DVW982997:DWC982997 EFS982997:EFY982997 EPO982997:EPU982997 EZK982997:EZQ982997 FJG982997:FJM982997 FTC982997:FTI982997 GCY982997:GDE982997 GMU982997:GNA982997 GWQ982997:GWW982997 HGM982997:HGS982997 HQI982997:HQO982997 IAE982997:IAK982997 IKA982997:IKG982997 ITW982997:IUC982997 JDS982997:JDY982997 JNO982997:JNU982997 JXK982997:JXQ982997 KHG982997:KHM982997 KRC982997:KRI982997 LAY982997:LBE982997 LKU982997:LLA982997 LUQ982997:LUW982997 MEM982997:MES982997 MOI982997:MOO982997 MYE982997:MYK982997 NIA982997:NIG982997 NRW982997:NSC982997 OBS982997:OBY982997 OLO982997:OLU982997 OVK982997:OVQ982997 PFG982997:PFM982997 PPC982997:PPI982997 PYY982997:PZE982997 QIU982997:QJA982997 QSQ982997:QSW982997 RCM982997:RCS982997 RMI982997:RMO982997 RWE982997:RWK982997 SGA982997:SGG982997 SPW982997:SQC982997 SZS982997:SZY982997 TJO982997:TJU982997 TTK982997:TTQ982997 UDG982997:UDM982997 UNC982997:UNI982997 UWY982997:UXE982997 VGU982997:VHA982997 VQQ982997:VQW982997 WAM982997:WAS982997 WKI982997:WKO982997" xr:uid="{FBE0427D-BAFE-4C6E-8767-1FD783CA11B1}">
      <formula1>"専用,ハイブリット"</formula1>
    </dataValidation>
    <dataValidation type="list" allowBlank="1" showInputMessage="1" showErrorMessage="1" sqref="L65489:M65489 HS65487:HT65487 RO65487:RP65487 ABK65487:ABL65487 ALG65487:ALH65487 AVC65487:AVD65487 BEY65487:BEZ65487 BOU65487:BOV65487 BYQ65487:BYR65487 CIM65487:CIN65487 CSI65487:CSJ65487 DCE65487:DCF65487 DMA65487:DMB65487 DVW65487:DVX65487 EFS65487:EFT65487 EPO65487:EPP65487 EZK65487:EZL65487 FJG65487:FJH65487 FTC65487:FTD65487 GCY65487:GCZ65487 GMU65487:GMV65487 GWQ65487:GWR65487 HGM65487:HGN65487 HQI65487:HQJ65487 IAE65487:IAF65487 IKA65487:IKB65487 ITW65487:ITX65487 JDS65487:JDT65487 JNO65487:JNP65487 JXK65487:JXL65487 KHG65487:KHH65487 KRC65487:KRD65487 LAY65487:LAZ65487 LKU65487:LKV65487 LUQ65487:LUR65487 MEM65487:MEN65487 MOI65487:MOJ65487 MYE65487:MYF65487 NIA65487:NIB65487 NRW65487:NRX65487 OBS65487:OBT65487 OLO65487:OLP65487 OVK65487:OVL65487 PFG65487:PFH65487 PPC65487:PPD65487 PYY65487:PYZ65487 QIU65487:QIV65487 QSQ65487:QSR65487 RCM65487:RCN65487 RMI65487:RMJ65487 RWE65487:RWF65487 SGA65487:SGB65487 SPW65487:SPX65487 SZS65487:SZT65487 TJO65487:TJP65487 TTK65487:TTL65487 UDG65487:UDH65487 UNC65487:UND65487 UWY65487:UWZ65487 VGU65487:VGV65487 VQQ65487:VQR65487 WAM65487:WAN65487 WKI65487:WKJ65487 WUE65487:WUF65487 L131025:M131025 HS131023:HT131023 RO131023:RP131023 ABK131023:ABL131023 ALG131023:ALH131023 AVC131023:AVD131023 BEY131023:BEZ131023 BOU131023:BOV131023 BYQ131023:BYR131023 CIM131023:CIN131023 CSI131023:CSJ131023 DCE131023:DCF131023 DMA131023:DMB131023 DVW131023:DVX131023 EFS131023:EFT131023 EPO131023:EPP131023 EZK131023:EZL131023 FJG131023:FJH131023 FTC131023:FTD131023 GCY131023:GCZ131023 GMU131023:GMV131023 GWQ131023:GWR131023 HGM131023:HGN131023 HQI131023:HQJ131023 IAE131023:IAF131023 IKA131023:IKB131023 ITW131023:ITX131023 JDS131023:JDT131023 JNO131023:JNP131023 JXK131023:JXL131023 KHG131023:KHH131023 KRC131023:KRD131023 LAY131023:LAZ131023 LKU131023:LKV131023 LUQ131023:LUR131023 MEM131023:MEN131023 MOI131023:MOJ131023 MYE131023:MYF131023 NIA131023:NIB131023 NRW131023:NRX131023 OBS131023:OBT131023 OLO131023:OLP131023 OVK131023:OVL131023 PFG131023:PFH131023 PPC131023:PPD131023 PYY131023:PYZ131023 QIU131023:QIV131023 QSQ131023:QSR131023 RCM131023:RCN131023 RMI131023:RMJ131023 RWE131023:RWF131023 SGA131023:SGB131023 SPW131023:SPX131023 SZS131023:SZT131023 TJO131023:TJP131023 TTK131023:TTL131023 UDG131023:UDH131023 UNC131023:UND131023 UWY131023:UWZ131023 VGU131023:VGV131023 VQQ131023:VQR131023 WAM131023:WAN131023 WKI131023:WKJ131023 WUE131023:WUF131023 L196561:M196561 HS196559:HT196559 RO196559:RP196559 ABK196559:ABL196559 ALG196559:ALH196559 AVC196559:AVD196559 BEY196559:BEZ196559 BOU196559:BOV196559 BYQ196559:BYR196559 CIM196559:CIN196559 CSI196559:CSJ196559 DCE196559:DCF196559 DMA196559:DMB196559 DVW196559:DVX196559 EFS196559:EFT196559 EPO196559:EPP196559 EZK196559:EZL196559 FJG196559:FJH196559 FTC196559:FTD196559 GCY196559:GCZ196559 GMU196559:GMV196559 GWQ196559:GWR196559 HGM196559:HGN196559 HQI196559:HQJ196559 IAE196559:IAF196559 IKA196559:IKB196559 ITW196559:ITX196559 JDS196559:JDT196559 JNO196559:JNP196559 JXK196559:JXL196559 KHG196559:KHH196559 KRC196559:KRD196559 LAY196559:LAZ196559 LKU196559:LKV196559 LUQ196559:LUR196559 MEM196559:MEN196559 MOI196559:MOJ196559 MYE196559:MYF196559 NIA196559:NIB196559 NRW196559:NRX196559 OBS196559:OBT196559 OLO196559:OLP196559 OVK196559:OVL196559 PFG196559:PFH196559 PPC196559:PPD196559 PYY196559:PYZ196559 QIU196559:QIV196559 QSQ196559:QSR196559 RCM196559:RCN196559 RMI196559:RMJ196559 RWE196559:RWF196559 SGA196559:SGB196559 SPW196559:SPX196559 SZS196559:SZT196559 TJO196559:TJP196559 TTK196559:TTL196559 UDG196559:UDH196559 UNC196559:UND196559 UWY196559:UWZ196559 VGU196559:VGV196559 VQQ196559:VQR196559 WAM196559:WAN196559 WKI196559:WKJ196559 WUE196559:WUF196559 L262097:M262097 HS262095:HT262095 RO262095:RP262095 ABK262095:ABL262095 ALG262095:ALH262095 AVC262095:AVD262095 BEY262095:BEZ262095 BOU262095:BOV262095 BYQ262095:BYR262095 CIM262095:CIN262095 CSI262095:CSJ262095 DCE262095:DCF262095 DMA262095:DMB262095 DVW262095:DVX262095 EFS262095:EFT262095 EPO262095:EPP262095 EZK262095:EZL262095 FJG262095:FJH262095 FTC262095:FTD262095 GCY262095:GCZ262095 GMU262095:GMV262095 GWQ262095:GWR262095 HGM262095:HGN262095 HQI262095:HQJ262095 IAE262095:IAF262095 IKA262095:IKB262095 ITW262095:ITX262095 JDS262095:JDT262095 JNO262095:JNP262095 JXK262095:JXL262095 KHG262095:KHH262095 KRC262095:KRD262095 LAY262095:LAZ262095 LKU262095:LKV262095 LUQ262095:LUR262095 MEM262095:MEN262095 MOI262095:MOJ262095 MYE262095:MYF262095 NIA262095:NIB262095 NRW262095:NRX262095 OBS262095:OBT262095 OLO262095:OLP262095 OVK262095:OVL262095 PFG262095:PFH262095 PPC262095:PPD262095 PYY262095:PYZ262095 QIU262095:QIV262095 QSQ262095:QSR262095 RCM262095:RCN262095 RMI262095:RMJ262095 RWE262095:RWF262095 SGA262095:SGB262095 SPW262095:SPX262095 SZS262095:SZT262095 TJO262095:TJP262095 TTK262095:TTL262095 UDG262095:UDH262095 UNC262095:UND262095 UWY262095:UWZ262095 VGU262095:VGV262095 VQQ262095:VQR262095 WAM262095:WAN262095 WKI262095:WKJ262095 WUE262095:WUF262095 L327633:M327633 HS327631:HT327631 RO327631:RP327631 ABK327631:ABL327631 ALG327631:ALH327631 AVC327631:AVD327631 BEY327631:BEZ327631 BOU327631:BOV327631 BYQ327631:BYR327631 CIM327631:CIN327631 CSI327631:CSJ327631 DCE327631:DCF327631 DMA327631:DMB327631 DVW327631:DVX327631 EFS327631:EFT327631 EPO327631:EPP327631 EZK327631:EZL327631 FJG327631:FJH327631 FTC327631:FTD327631 GCY327631:GCZ327631 GMU327631:GMV327631 GWQ327631:GWR327631 HGM327631:HGN327631 HQI327631:HQJ327631 IAE327631:IAF327631 IKA327631:IKB327631 ITW327631:ITX327631 JDS327631:JDT327631 JNO327631:JNP327631 JXK327631:JXL327631 KHG327631:KHH327631 KRC327631:KRD327631 LAY327631:LAZ327631 LKU327631:LKV327631 LUQ327631:LUR327631 MEM327631:MEN327631 MOI327631:MOJ327631 MYE327631:MYF327631 NIA327631:NIB327631 NRW327631:NRX327631 OBS327631:OBT327631 OLO327631:OLP327631 OVK327631:OVL327631 PFG327631:PFH327631 PPC327631:PPD327631 PYY327631:PYZ327631 QIU327631:QIV327631 QSQ327631:QSR327631 RCM327631:RCN327631 RMI327631:RMJ327631 RWE327631:RWF327631 SGA327631:SGB327631 SPW327631:SPX327631 SZS327631:SZT327631 TJO327631:TJP327631 TTK327631:TTL327631 UDG327631:UDH327631 UNC327631:UND327631 UWY327631:UWZ327631 VGU327631:VGV327631 VQQ327631:VQR327631 WAM327631:WAN327631 WKI327631:WKJ327631 WUE327631:WUF327631 L393169:M393169 HS393167:HT393167 RO393167:RP393167 ABK393167:ABL393167 ALG393167:ALH393167 AVC393167:AVD393167 BEY393167:BEZ393167 BOU393167:BOV393167 BYQ393167:BYR393167 CIM393167:CIN393167 CSI393167:CSJ393167 DCE393167:DCF393167 DMA393167:DMB393167 DVW393167:DVX393167 EFS393167:EFT393167 EPO393167:EPP393167 EZK393167:EZL393167 FJG393167:FJH393167 FTC393167:FTD393167 GCY393167:GCZ393167 GMU393167:GMV393167 GWQ393167:GWR393167 HGM393167:HGN393167 HQI393167:HQJ393167 IAE393167:IAF393167 IKA393167:IKB393167 ITW393167:ITX393167 JDS393167:JDT393167 JNO393167:JNP393167 JXK393167:JXL393167 KHG393167:KHH393167 KRC393167:KRD393167 LAY393167:LAZ393167 LKU393167:LKV393167 LUQ393167:LUR393167 MEM393167:MEN393167 MOI393167:MOJ393167 MYE393167:MYF393167 NIA393167:NIB393167 NRW393167:NRX393167 OBS393167:OBT393167 OLO393167:OLP393167 OVK393167:OVL393167 PFG393167:PFH393167 PPC393167:PPD393167 PYY393167:PYZ393167 QIU393167:QIV393167 QSQ393167:QSR393167 RCM393167:RCN393167 RMI393167:RMJ393167 RWE393167:RWF393167 SGA393167:SGB393167 SPW393167:SPX393167 SZS393167:SZT393167 TJO393167:TJP393167 TTK393167:TTL393167 UDG393167:UDH393167 UNC393167:UND393167 UWY393167:UWZ393167 VGU393167:VGV393167 VQQ393167:VQR393167 WAM393167:WAN393167 WKI393167:WKJ393167 WUE393167:WUF393167 L458705:M458705 HS458703:HT458703 RO458703:RP458703 ABK458703:ABL458703 ALG458703:ALH458703 AVC458703:AVD458703 BEY458703:BEZ458703 BOU458703:BOV458703 BYQ458703:BYR458703 CIM458703:CIN458703 CSI458703:CSJ458703 DCE458703:DCF458703 DMA458703:DMB458703 DVW458703:DVX458703 EFS458703:EFT458703 EPO458703:EPP458703 EZK458703:EZL458703 FJG458703:FJH458703 FTC458703:FTD458703 GCY458703:GCZ458703 GMU458703:GMV458703 GWQ458703:GWR458703 HGM458703:HGN458703 HQI458703:HQJ458703 IAE458703:IAF458703 IKA458703:IKB458703 ITW458703:ITX458703 JDS458703:JDT458703 JNO458703:JNP458703 JXK458703:JXL458703 KHG458703:KHH458703 KRC458703:KRD458703 LAY458703:LAZ458703 LKU458703:LKV458703 LUQ458703:LUR458703 MEM458703:MEN458703 MOI458703:MOJ458703 MYE458703:MYF458703 NIA458703:NIB458703 NRW458703:NRX458703 OBS458703:OBT458703 OLO458703:OLP458703 OVK458703:OVL458703 PFG458703:PFH458703 PPC458703:PPD458703 PYY458703:PYZ458703 QIU458703:QIV458703 QSQ458703:QSR458703 RCM458703:RCN458703 RMI458703:RMJ458703 RWE458703:RWF458703 SGA458703:SGB458703 SPW458703:SPX458703 SZS458703:SZT458703 TJO458703:TJP458703 TTK458703:TTL458703 UDG458703:UDH458703 UNC458703:UND458703 UWY458703:UWZ458703 VGU458703:VGV458703 VQQ458703:VQR458703 WAM458703:WAN458703 WKI458703:WKJ458703 WUE458703:WUF458703 L524241:M524241 HS524239:HT524239 RO524239:RP524239 ABK524239:ABL524239 ALG524239:ALH524239 AVC524239:AVD524239 BEY524239:BEZ524239 BOU524239:BOV524239 BYQ524239:BYR524239 CIM524239:CIN524239 CSI524239:CSJ524239 DCE524239:DCF524239 DMA524239:DMB524239 DVW524239:DVX524239 EFS524239:EFT524239 EPO524239:EPP524239 EZK524239:EZL524239 FJG524239:FJH524239 FTC524239:FTD524239 GCY524239:GCZ524239 GMU524239:GMV524239 GWQ524239:GWR524239 HGM524239:HGN524239 HQI524239:HQJ524239 IAE524239:IAF524239 IKA524239:IKB524239 ITW524239:ITX524239 JDS524239:JDT524239 JNO524239:JNP524239 JXK524239:JXL524239 KHG524239:KHH524239 KRC524239:KRD524239 LAY524239:LAZ524239 LKU524239:LKV524239 LUQ524239:LUR524239 MEM524239:MEN524239 MOI524239:MOJ524239 MYE524239:MYF524239 NIA524239:NIB524239 NRW524239:NRX524239 OBS524239:OBT524239 OLO524239:OLP524239 OVK524239:OVL524239 PFG524239:PFH524239 PPC524239:PPD524239 PYY524239:PYZ524239 QIU524239:QIV524239 QSQ524239:QSR524239 RCM524239:RCN524239 RMI524239:RMJ524239 RWE524239:RWF524239 SGA524239:SGB524239 SPW524239:SPX524239 SZS524239:SZT524239 TJO524239:TJP524239 TTK524239:TTL524239 UDG524239:UDH524239 UNC524239:UND524239 UWY524239:UWZ524239 VGU524239:VGV524239 VQQ524239:VQR524239 WAM524239:WAN524239 WKI524239:WKJ524239 WUE524239:WUF524239 L589777:M589777 HS589775:HT589775 RO589775:RP589775 ABK589775:ABL589775 ALG589775:ALH589775 AVC589775:AVD589775 BEY589775:BEZ589775 BOU589775:BOV589775 BYQ589775:BYR589775 CIM589775:CIN589775 CSI589775:CSJ589775 DCE589775:DCF589775 DMA589775:DMB589775 DVW589775:DVX589775 EFS589775:EFT589775 EPO589775:EPP589775 EZK589775:EZL589775 FJG589775:FJH589775 FTC589775:FTD589775 GCY589775:GCZ589775 GMU589775:GMV589775 GWQ589775:GWR589775 HGM589775:HGN589775 HQI589775:HQJ589775 IAE589775:IAF589775 IKA589775:IKB589775 ITW589775:ITX589775 JDS589775:JDT589775 JNO589775:JNP589775 JXK589775:JXL589775 KHG589775:KHH589775 KRC589775:KRD589775 LAY589775:LAZ589775 LKU589775:LKV589775 LUQ589775:LUR589775 MEM589775:MEN589775 MOI589775:MOJ589775 MYE589775:MYF589775 NIA589775:NIB589775 NRW589775:NRX589775 OBS589775:OBT589775 OLO589775:OLP589775 OVK589775:OVL589775 PFG589775:PFH589775 PPC589775:PPD589775 PYY589775:PYZ589775 QIU589775:QIV589775 QSQ589775:QSR589775 RCM589775:RCN589775 RMI589775:RMJ589775 RWE589775:RWF589775 SGA589775:SGB589775 SPW589775:SPX589775 SZS589775:SZT589775 TJO589775:TJP589775 TTK589775:TTL589775 UDG589775:UDH589775 UNC589775:UND589775 UWY589775:UWZ589775 VGU589775:VGV589775 VQQ589775:VQR589775 WAM589775:WAN589775 WKI589775:WKJ589775 WUE589775:WUF589775 L655313:M655313 HS655311:HT655311 RO655311:RP655311 ABK655311:ABL655311 ALG655311:ALH655311 AVC655311:AVD655311 BEY655311:BEZ655311 BOU655311:BOV655311 BYQ655311:BYR655311 CIM655311:CIN655311 CSI655311:CSJ655311 DCE655311:DCF655311 DMA655311:DMB655311 DVW655311:DVX655311 EFS655311:EFT655311 EPO655311:EPP655311 EZK655311:EZL655311 FJG655311:FJH655311 FTC655311:FTD655311 GCY655311:GCZ655311 GMU655311:GMV655311 GWQ655311:GWR655311 HGM655311:HGN655311 HQI655311:HQJ655311 IAE655311:IAF655311 IKA655311:IKB655311 ITW655311:ITX655311 JDS655311:JDT655311 JNO655311:JNP655311 JXK655311:JXL655311 KHG655311:KHH655311 KRC655311:KRD655311 LAY655311:LAZ655311 LKU655311:LKV655311 LUQ655311:LUR655311 MEM655311:MEN655311 MOI655311:MOJ655311 MYE655311:MYF655311 NIA655311:NIB655311 NRW655311:NRX655311 OBS655311:OBT655311 OLO655311:OLP655311 OVK655311:OVL655311 PFG655311:PFH655311 PPC655311:PPD655311 PYY655311:PYZ655311 QIU655311:QIV655311 QSQ655311:QSR655311 RCM655311:RCN655311 RMI655311:RMJ655311 RWE655311:RWF655311 SGA655311:SGB655311 SPW655311:SPX655311 SZS655311:SZT655311 TJO655311:TJP655311 TTK655311:TTL655311 UDG655311:UDH655311 UNC655311:UND655311 UWY655311:UWZ655311 VGU655311:VGV655311 VQQ655311:VQR655311 WAM655311:WAN655311 WKI655311:WKJ655311 WUE655311:WUF655311 L720849:M720849 HS720847:HT720847 RO720847:RP720847 ABK720847:ABL720847 ALG720847:ALH720847 AVC720847:AVD720847 BEY720847:BEZ720847 BOU720847:BOV720847 BYQ720847:BYR720847 CIM720847:CIN720847 CSI720847:CSJ720847 DCE720847:DCF720847 DMA720847:DMB720847 DVW720847:DVX720847 EFS720847:EFT720847 EPO720847:EPP720847 EZK720847:EZL720847 FJG720847:FJH720847 FTC720847:FTD720847 GCY720847:GCZ720847 GMU720847:GMV720847 GWQ720847:GWR720847 HGM720847:HGN720847 HQI720847:HQJ720847 IAE720847:IAF720847 IKA720847:IKB720847 ITW720847:ITX720847 JDS720847:JDT720847 JNO720847:JNP720847 JXK720847:JXL720847 KHG720847:KHH720847 KRC720847:KRD720847 LAY720847:LAZ720847 LKU720847:LKV720847 LUQ720847:LUR720847 MEM720847:MEN720847 MOI720847:MOJ720847 MYE720847:MYF720847 NIA720847:NIB720847 NRW720847:NRX720847 OBS720847:OBT720847 OLO720847:OLP720847 OVK720847:OVL720847 PFG720847:PFH720847 PPC720847:PPD720847 PYY720847:PYZ720847 QIU720847:QIV720847 QSQ720847:QSR720847 RCM720847:RCN720847 RMI720847:RMJ720847 RWE720847:RWF720847 SGA720847:SGB720847 SPW720847:SPX720847 SZS720847:SZT720847 TJO720847:TJP720847 TTK720847:TTL720847 UDG720847:UDH720847 UNC720847:UND720847 UWY720847:UWZ720847 VGU720847:VGV720847 VQQ720847:VQR720847 WAM720847:WAN720847 WKI720847:WKJ720847 WUE720847:WUF720847 L786385:M786385 HS786383:HT786383 RO786383:RP786383 ABK786383:ABL786383 ALG786383:ALH786383 AVC786383:AVD786383 BEY786383:BEZ786383 BOU786383:BOV786383 BYQ786383:BYR786383 CIM786383:CIN786383 CSI786383:CSJ786383 DCE786383:DCF786383 DMA786383:DMB786383 DVW786383:DVX786383 EFS786383:EFT786383 EPO786383:EPP786383 EZK786383:EZL786383 FJG786383:FJH786383 FTC786383:FTD786383 GCY786383:GCZ786383 GMU786383:GMV786383 GWQ786383:GWR786383 HGM786383:HGN786383 HQI786383:HQJ786383 IAE786383:IAF786383 IKA786383:IKB786383 ITW786383:ITX786383 JDS786383:JDT786383 JNO786383:JNP786383 JXK786383:JXL786383 KHG786383:KHH786383 KRC786383:KRD786383 LAY786383:LAZ786383 LKU786383:LKV786383 LUQ786383:LUR786383 MEM786383:MEN786383 MOI786383:MOJ786383 MYE786383:MYF786383 NIA786383:NIB786383 NRW786383:NRX786383 OBS786383:OBT786383 OLO786383:OLP786383 OVK786383:OVL786383 PFG786383:PFH786383 PPC786383:PPD786383 PYY786383:PYZ786383 QIU786383:QIV786383 QSQ786383:QSR786383 RCM786383:RCN786383 RMI786383:RMJ786383 RWE786383:RWF786383 SGA786383:SGB786383 SPW786383:SPX786383 SZS786383:SZT786383 TJO786383:TJP786383 TTK786383:TTL786383 UDG786383:UDH786383 UNC786383:UND786383 UWY786383:UWZ786383 VGU786383:VGV786383 VQQ786383:VQR786383 WAM786383:WAN786383 WKI786383:WKJ786383 WUE786383:WUF786383 L851921:M851921 HS851919:HT851919 RO851919:RP851919 ABK851919:ABL851919 ALG851919:ALH851919 AVC851919:AVD851919 BEY851919:BEZ851919 BOU851919:BOV851919 BYQ851919:BYR851919 CIM851919:CIN851919 CSI851919:CSJ851919 DCE851919:DCF851919 DMA851919:DMB851919 DVW851919:DVX851919 EFS851919:EFT851919 EPO851919:EPP851919 EZK851919:EZL851919 FJG851919:FJH851919 FTC851919:FTD851919 GCY851919:GCZ851919 GMU851919:GMV851919 GWQ851919:GWR851919 HGM851919:HGN851919 HQI851919:HQJ851919 IAE851919:IAF851919 IKA851919:IKB851919 ITW851919:ITX851919 JDS851919:JDT851919 JNO851919:JNP851919 JXK851919:JXL851919 KHG851919:KHH851919 KRC851919:KRD851919 LAY851919:LAZ851919 LKU851919:LKV851919 LUQ851919:LUR851919 MEM851919:MEN851919 MOI851919:MOJ851919 MYE851919:MYF851919 NIA851919:NIB851919 NRW851919:NRX851919 OBS851919:OBT851919 OLO851919:OLP851919 OVK851919:OVL851919 PFG851919:PFH851919 PPC851919:PPD851919 PYY851919:PYZ851919 QIU851919:QIV851919 QSQ851919:QSR851919 RCM851919:RCN851919 RMI851919:RMJ851919 RWE851919:RWF851919 SGA851919:SGB851919 SPW851919:SPX851919 SZS851919:SZT851919 TJO851919:TJP851919 TTK851919:TTL851919 UDG851919:UDH851919 UNC851919:UND851919 UWY851919:UWZ851919 VGU851919:VGV851919 VQQ851919:VQR851919 WAM851919:WAN851919 WKI851919:WKJ851919 WUE851919:WUF851919 L917457:M917457 HS917455:HT917455 RO917455:RP917455 ABK917455:ABL917455 ALG917455:ALH917455 AVC917455:AVD917455 BEY917455:BEZ917455 BOU917455:BOV917455 BYQ917455:BYR917455 CIM917455:CIN917455 CSI917455:CSJ917455 DCE917455:DCF917455 DMA917455:DMB917455 DVW917455:DVX917455 EFS917455:EFT917455 EPO917455:EPP917455 EZK917455:EZL917455 FJG917455:FJH917455 FTC917455:FTD917455 GCY917455:GCZ917455 GMU917455:GMV917455 GWQ917455:GWR917455 HGM917455:HGN917455 HQI917455:HQJ917455 IAE917455:IAF917455 IKA917455:IKB917455 ITW917455:ITX917455 JDS917455:JDT917455 JNO917455:JNP917455 JXK917455:JXL917455 KHG917455:KHH917455 KRC917455:KRD917455 LAY917455:LAZ917455 LKU917455:LKV917455 LUQ917455:LUR917455 MEM917455:MEN917455 MOI917455:MOJ917455 MYE917455:MYF917455 NIA917455:NIB917455 NRW917455:NRX917455 OBS917455:OBT917455 OLO917455:OLP917455 OVK917455:OVL917455 PFG917455:PFH917455 PPC917455:PPD917455 PYY917455:PYZ917455 QIU917455:QIV917455 QSQ917455:QSR917455 RCM917455:RCN917455 RMI917455:RMJ917455 RWE917455:RWF917455 SGA917455:SGB917455 SPW917455:SPX917455 SZS917455:SZT917455 TJO917455:TJP917455 TTK917455:TTL917455 UDG917455:UDH917455 UNC917455:UND917455 UWY917455:UWZ917455 VGU917455:VGV917455 VQQ917455:VQR917455 WAM917455:WAN917455 WKI917455:WKJ917455 WUE917455:WUF917455 L982993:M982993 HS982991:HT982991 RO982991:RP982991 ABK982991:ABL982991 ALG982991:ALH982991 AVC982991:AVD982991 BEY982991:BEZ982991 BOU982991:BOV982991 BYQ982991:BYR982991 CIM982991:CIN982991 CSI982991:CSJ982991 DCE982991:DCF982991 DMA982991:DMB982991 DVW982991:DVX982991 EFS982991:EFT982991 EPO982991:EPP982991 EZK982991:EZL982991 FJG982991:FJH982991 FTC982991:FTD982991 GCY982991:GCZ982991 GMU982991:GMV982991 GWQ982991:GWR982991 HGM982991:HGN982991 HQI982991:HQJ982991 IAE982991:IAF982991 IKA982991:IKB982991 ITW982991:ITX982991 JDS982991:JDT982991 JNO982991:JNP982991 JXK982991:JXL982991 KHG982991:KHH982991 KRC982991:KRD982991 LAY982991:LAZ982991 LKU982991:LKV982991 LUQ982991:LUR982991 MEM982991:MEN982991 MOI982991:MOJ982991 MYE982991:MYF982991 NIA982991:NIB982991 NRW982991:NRX982991 OBS982991:OBT982991 OLO982991:OLP982991 OVK982991:OVL982991 PFG982991:PFH982991 PPC982991:PPD982991 PYY982991:PYZ982991 QIU982991:QIV982991 QSQ982991:QSR982991 RCM982991:RCN982991 RMI982991:RMJ982991 RWE982991:RWF982991 SGA982991:SGB982991 SPW982991:SPX982991 SZS982991:SZT982991 TJO982991:TJP982991 TTK982991:TTL982991 UDG982991:UDH982991 UNC982991:UND982991 UWY982991:UWZ982991 VGU982991:VGV982991 VQQ982991:VQR982991 WAM982991:WAN982991 WKI982991:WKJ982991 WUE982991:WUF982991" xr:uid="{FE0AB0CE-CA8B-487D-B1C1-81BC79090017}">
      <formula1>"□,■"</formula1>
    </dataValidation>
    <dataValidation type="custom" imeMode="disabled" allowBlank="1" showInputMessage="1" showErrorMessage="1" error="整数で入力してください。" sqref="WVH983069:WVK983069 L65500:R65500 HS65498:HY65498 RO65498:RU65498 ABK65498:ABQ65498 ALG65498:ALM65498 AVC65498:AVI65498 BEY65498:BFE65498 BOU65498:BPA65498 BYQ65498:BYW65498 CIM65498:CIS65498 CSI65498:CSO65498 DCE65498:DCK65498 DMA65498:DMG65498 DVW65498:DWC65498 EFS65498:EFY65498 EPO65498:EPU65498 EZK65498:EZQ65498 FJG65498:FJM65498 FTC65498:FTI65498 GCY65498:GDE65498 GMU65498:GNA65498 GWQ65498:GWW65498 HGM65498:HGS65498 HQI65498:HQO65498 IAE65498:IAK65498 IKA65498:IKG65498 ITW65498:IUC65498 JDS65498:JDY65498 JNO65498:JNU65498 JXK65498:JXQ65498 KHG65498:KHM65498 KRC65498:KRI65498 LAY65498:LBE65498 LKU65498:LLA65498 LUQ65498:LUW65498 MEM65498:MES65498 MOI65498:MOO65498 MYE65498:MYK65498 NIA65498:NIG65498 NRW65498:NSC65498 OBS65498:OBY65498 OLO65498:OLU65498 OVK65498:OVQ65498 PFG65498:PFM65498 PPC65498:PPI65498 PYY65498:PZE65498 QIU65498:QJA65498 QSQ65498:QSW65498 RCM65498:RCS65498 RMI65498:RMO65498 RWE65498:RWK65498 SGA65498:SGG65498 SPW65498:SQC65498 SZS65498:SZY65498 TJO65498:TJU65498 TTK65498:TTQ65498 UDG65498:UDM65498 UNC65498:UNI65498 UWY65498:UXE65498 VGU65498:VHA65498 VQQ65498:VQW65498 WAM65498:WAS65498 WKI65498:WKO65498 WUE65498:WUK65498 L131036:R131036 HS131034:HY131034 RO131034:RU131034 ABK131034:ABQ131034 ALG131034:ALM131034 AVC131034:AVI131034 BEY131034:BFE131034 BOU131034:BPA131034 BYQ131034:BYW131034 CIM131034:CIS131034 CSI131034:CSO131034 DCE131034:DCK131034 DMA131034:DMG131034 DVW131034:DWC131034 EFS131034:EFY131034 EPO131034:EPU131034 EZK131034:EZQ131034 FJG131034:FJM131034 FTC131034:FTI131034 GCY131034:GDE131034 GMU131034:GNA131034 GWQ131034:GWW131034 HGM131034:HGS131034 HQI131034:HQO131034 IAE131034:IAK131034 IKA131034:IKG131034 ITW131034:IUC131034 JDS131034:JDY131034 JNO131034:JNU131034 JXK131034:JXQ131034 KHG131034:KHM131034 KRC131034:KRI131034 LAY131034:LBE131034 LKU131034:LLA131034 LUQ131034:LUW131034 MEM131034:MES131034 MOI131034:MOO131034 MYE131034:MYK131034 NIA131034:NIG131034 NRW131034:NSC131034 OBS131034:OBY131034 OLO131034:OLU131034 OVK131034:OVQ131034 PFG131034:PFM131034 PPC131034:PPI131034 PYY131034:PZE131034 QIU131034:QJA131034 QSQ131034:QSW131034 RCM131034:RCS131034 RMI131034:RMO131034 RWE131034:RWK131034 SGA131034:SGG131034 SPW131034:SQC131034 SZS131034:SZY131034 TJO131034:TJU131034 TTK131034:TTQ131034 UDG131034:UDM131034 UNC131034:UNI131034 UWY131034:UXE131034 VGU131034:VHA131034 VQQ131034:VQW131034 WAM131034:WAS131034 WKI131034:WKO131034 WUE131034:WUK131034 L196572:R196572 HS196570:HY196570 RO196570:RU196570 ABK196570:ABQ196570 ALG196570:ALM196570 AVC196570:AVI196570 BEY196570:BFE196570 BOU196570:BPA196570 BYQ196570:BYW196570 CIM196570:CIS196570 CSI196570:CSO196570 DCE196570:DCK196570 DMA196570:DMG196570 DVW196570:DWC196570 EFS196570:EFY196570 EPO196570:EPU196570 EZK196570:EZQ196570 FJG196570:FJM196570 FTC196570:FTI196570 GCY196570:GDE196570 GMU196570:GNA196570 GWQ196570:GWW196570 HGM196570:HGS196570 HQI196570:HQO196570 IAE196570:IAK196570 IKA196570:IKG196570 ITW196570:IUC196570 JDS196570:JDY196570 JNO196570:JNU196570 JXK196570:JXQ196570 KHG196570:KHM196570 KRC196570:KRI196570 LAY196570:LBE196570 LKU196570:LLA196570 LUQ196570:LUW196570 MEM196570:MES196570 MOI196570:MOO196570 MYE196570:MYK196570 NIA196570:NIG196570 NRW196570:NSC196570 OBS196570:OBY196570 OLO196570:OLU196570 OVK196570:OVQ196570 PFG196570:PFM196570 PPC196570:PPI196570 PYY196570:PZE196570 QIU196570:QJA196570 QSQ196570:QSW196570 RCM196570:RCS196570 RMI196570:RMO196570 RWE196570:RWK196570 SGA196570:SGG196570 SPW196570:SQC196570 SZS196570:SZY196570 TJO196570:TJU196570 TTK196570:TTQ196570 UDG196570:UDM196570 UNC196570:UNI196570 UWY196570:UXE196570 VGU196570:VHA196570 VQQ196570:VQW196570 WAM196570:WAS196570 WKI196570:WKO196570 WUE196570:WUK196570 L262108:R262108 HS262106:HY262106 RO262106:RU262106 ABK262106:ABQ262106 ALG262106:ALM262106 AVC262106:AVI262106 BEY262106:BFE262106 BOU262106:BPA262106 BYQ262106:BYW262106 CIM262106:CIS262106 CSI262106:CSO262106 DCE262106:DCK262106 DMA262106:DMG262106 DVW262106:DWC262106 EFS262106:EFY262106 EPO262106:EPU262106 EZK262106:EZQ262106 FJG262106:FJM262106 FTC262106:FTI262106 GCY262106:GDE262106 GMU262106:GNA262106 GWQ262106:GWW262106 HGM262106:HGS262106 HQI262106:HQO262106 IAE262106:IAK262106 IKA262106:IKG262106 ITW262106:IUC262106 JDS262106:JDY262106 JNO262106:JNU262106 JXK262106:JXQ262106 KHG262106:KHM262106 KRC262106:KRI262106 LAY262106:LBE262106 LKU262106:LLA262106 LUQ262106:LUW262106 MEM262106:MES262106 MOI262106:MOO262106 MYE262106:MYK262106 NIA262106:NIG262106 NRW262106:NSC262106 OBS262106:OBY262106 OLO262106:OLU262106 OVK262106:OVQ262106 PFG262106:PFM262106 PPC262106:PPI262106 PYY262106:PZE262106 QIU262106:QJA262106 QSQ262106:QSW262106 RCM262106:RCS262106 RMI262106:RMO262106 RWE262106:RWK262106 SGA262106:SGG262106 SPW262106:SQC262106 SZS262106:SZY262106 TJO262106:TJU262106 TTK262106:TTQ262106 UDG262106:UDM262106 UNC262106:UNI262106 UWY262106:UXE262106 VGU262106:VHA262106 VQQ262106:VQW262106 WAM262106:WAS262106 WKI262106:WKO262106 WUE262106:WUK262106 L327644:R327644 HS327642:HY327642 RO327642:RU327642 ABK327642:ABQ327642 ALG327642:ALM327642 AVC327642:AVI327642 BEY327642:BFE327642 BOU327642:BPA327642 BYQ327642:BYW327642 CIM327642:CIS327642 CSI327642:CSO327642 DCE327642:DCK327642 DMA327642:DMG327642 DVW327642:DWC327642 EFS327642:EFY327642 EPO327642:EPU327642 EZK327642:EZQ327642 FJG327642:FJM327642 FTC327642:FTI327642 GCY327642:GDE327642 GMU327642:GNA327642 GWQ327642:GWW327642 HGM327642:HGS327642 HQI327642:HQO327642 IAE327642:IAK327642 IKA327642:IKG327642 ITW327642:IUC327642 JDS327642:JDY327642 JNO327642:JNU327642 JXK327642:JXQ327642 KHG327642:KHM327642 KRC327642:KRI327642 LAY327642:LBE327642 LKU327642:LLA327642 LUQ327642:LUW327642 MEM327642:MES327642 MOI327642:MOO327642 MYE327642:MYK327642 NIA327642:NIG327642 NRW327642:NSC327642 OBS327642:OBY327642 OLO327642:OLU327642 OVK327642:OVQ327642 PFG327642:PFM327642 PPC327642:PPI327642 PYY327642:PZE327642 QIU327642:QJA327642 QSQ327642:QSW327642 RCM327642:RCS327642 RMI327642:RMO327642 RWE327642:RWK327642 SGA327642:SGG327642 SPW327642:SQC327642 SZS327642:SZY327642 TJO327642:TJU327642 TTK327642:TTQ327642 UDG327642:UDM327642 UNC327642:UNI327642 UWY327642:UXE327642 VGU327642:VHA327642 VQQ327642:VQW327642 WAM327642:WAS327642 WKI327642:WKO327642 WUE327642:WUK327642 L393180:R393180 HS393178:HY393178 RO393178:RU393178 ABK393178:ABQ393178 ALG393178:ALM393178 AVC393178:AVI393178 BEY393178:BFE393178 BOU393178:BPA393178 BYQ393178:BYW393178 CIM393178:CIS393178 CSI393178:CSO393178 DCE393178:DCK393178 DMA393178:DMG393178 DVW393178:DWC393178 EFS393178:EFY393178 EPO393178:EPU393178 EZK393178:EZQ393178 FJG393178:FJM393178 FTC393178:FTI393178 GCY393178:GDE393178 GMU393178:GNA393178 GWQ393178:GWW393178 HGM393178:HGS393178 HQI393178:HQO393178 IAE393178:IAK393178 IKA393178:IKG393178 ITW393178:IUC393178 JDS393178:JDY393178 JNO393178:JNU393178 JXK393178:JXQ393178 KHG393178:KHM393178 KRC393178:KRI393178 LAY393178:LBE393178 LKU393178:LLA393178 LUQ393178:LUW393178 MEM393178:MES393178 MOI393178:MOO393178 MYE393178:MYK393178 NIA393178:NIG393178 NRW393178:NSC393178 OBS393178:OBY393178 OLO393178:OLU393178 OVK393178:OVQ393178 PFG393178:PFM393178 PPC393178:PPI393178 PYY393178:PZE393178 QIU393178:QJA393178 QSQ393178:QSW393178 RCM393178:RCS393178 RMI393178:RMO393178 RWE393178:RWK393178 SGA393178:SGG393178 SPW393178:SQC393178 SZS393178:SZY393178 TJO393178:TJU393178 TTK393178:TTQ393178 UDG393178:UDM393178 UNC393178:UNI393178 UWY393178:UXE393178 VGU393178:VHA393178 VQQ393178:VQW393178 WAM393178:WAS393178 WKI393178:WKO393178 WUE393178:WUK393178 L458716:R458716 HS458714:HY458714 RO458714:RU458714 ABK458714:ABQ458714 ALG458714:ALM458714 AVC458714:AVI458714 BEY458714:BFE458714 BOU458714:BPA458714 BYQ458714:BYW458714 CIM458714:CIS458714 CSI458714:CSO458714 DCE458714:DCK458714 DMA458714:DMG458714 DVW458714:DWC458714 EFS458714:EFY458714 EPO458714:EPU458714 EZK458714:EZQ458714 FJG458714:FJM458714 FTC458714:FTI458714 GCY458714:GDE458714 GMU458714:GNA458714 GWQ458714:GWW458714 HGM458714:HGS458714 HQI458714:HQO458714 IAE458714:IAK458714 IKA458714:IKG458714 ITW458714:IUC458714 JDS458714:JDY458714 JNO458714:JNU458714 JXK458714:JXQ458714 KHG458714:KHM458714 KRC458714:KRI458714 LAY458714:LBE458714 LKU458714:LLA458714 LUQ458714:LUW458714 MEM458714:MES458714 MOI458714:MOO458714 MYE458714:MYK458714 NIA458714:NIG458714 NRW458714:NSC458714 OBS458714:OBY458714 OLO458714:OLU458714 OVK458714:OVQ458714 PFG458714:PFM458714 PPC458714:PPI458714 PYY458714:PZE458714 QIU458714:QJA458714 QSQ458714:QSW458714 RCM458714:RCS458714 RMI458714:RMO458714 RWE458714:RWK458714 SGA458714:SGG458714 SPW458714:SQC458714 SZS458714:SZY458714 TJO458714:TJU458714 TTK458714:TTQ458714 UDG458714:UDM458714 UNC458714:UNI458714 UWY458714:UXE458714 VGU458714:VHA458714 VQQ458714:VQW458714 WAM458714:WAS458714 WKI458714:WKO458714 WUE458714:WUK458714 L524252:R524252 HS524250:HY524250 RO524250:RU524250 ABK524250:ABQ524250 ALG524250:ALM524250 AVC524250:AVI524250 BEY524250:BFE524250 BOU524250:BPA524250 BYQ524250:BYW524250 CIM524250:CIS524250 CSI524250:CSO524250 DCE524250:DCK524250 DMA524250:DMG524250 DVW524250:DWC524250 EFS524250:EFY524250 EPO524250:EPU524250 EZK524250:EZQ524250 FJG524250:FJM524250 FTC524250:FTI524250 GCY524250:GDE524250 GMU524250:GNA524250 GWQ524250:GWW524250 HGM524250:HGS524250 HQI524250:HQO524250 IAE524250:IAK524250 IKA524250:IKG524250 ITW524250:IUC524250 JDS524250:JDY524250 JNO524250:JNU524250 JXK524250:JXQ524250 KHG524250:KHM524250 KRC524250:KRI524250 LAY524250:LBE524250 LKU524250:LLA524250 LUQ524250:LUW524250 MEM524250:MES524250 MOI524250:MOO524250 MYE524250:MYK524250 NIA524250:NIG524250 NRW524250:NSC524250 OBS524250:OBY524250 OLO524250:OLU524250 OVK524250:OVQ524250 PFG524250:PFM524250 PPC524250:PPI524250 PYY524250:PZE524250 QIU524250:QJA524250 QSQ524250:QSW524250 RCM524250:RCS524250 RMI524250:RMO524250 RWE524250:RWK524250 SGA524250:SGG524250 SPW524250:SQC524250 SZS524250:SZY524250 TJO524250:TJU524250 TTK524250:TTQ524250 UDG524250:UDM524250 UNC524250:UNI524250 UWY524250:UXE524250 VGU524250:VHA524250 VQQ524250:VQW524250 WAM524250:WAS524250 WKI524250:WKO524250 WUE524250:WUK524250 L589788:R589788 HS589786:HY589786 RO589786:RU589786 ABK589786:ABQ589786 ALG589786:ALM589786 AVC589786:AVI589786 BEY589786:BFE589786 BOU589786:BPA589786 BYQ589786:BYW589786 CIM589786:CIS589786 CSI589786:CSO589786 DCE589786:DCK589786 DMA589786:DMG589786 DVW589786:DWC589786 EFS589786:EFY589786 EPO589786:EPU589786 EZK589786:EZQ589786 FJG589786:FJM589786 FTC589786:FTI589786 GCY589786:GDE589786 GMU589786:GNA589786 GWQ589786:GWW589786 HGM589786:HGS589786 HQI589786:HQO589786 IAE589786:IAK589786 IKA589786:IKG589786 ITW589786:IUC589786 JDS589786:JDY589786 JNO589786:JNU589786 JXK589786:JXQ589786 KHG589786:KHM589786 KRC589786:KRI589786 LAY589786:LBE589786 LKU589786:LLA589786 LUQ589786:LUW589786 MEM589786:MES589786 MOI589786:MOO589786 MYE589786:MYK589786 NIA589786:NIG589786 NRW589786:NSC589786 OBS589786:OBY589786 OLO589786:OLU589786 OVK589786:OVQ589786 PFG589786:PFM589786 PPC589786:PPI589786 PYY589786:PZE589786 QIU589786:QJA589786 QSQ589786:QSW589786 RCM589786:RCS589786 RMI589786:RMO589786 RWE589786:RWK589786 SGA589786:SGG589786 SPW589786:SQC589786 SZS589786:SZY589786 TJO589786:TJU589786 TTK589786:TTQ589786 UDG589786:UDM589786 UNC589786:UNI589786 UWY589786:UXE589786 VGU589786:VHA589786 VQQ589786:VQW589786 WAM589786:WAS589786 WKI589786:WKO589786 WUE589786:WUK589786 L655324:R655324 HS655322:HY655322 RO655322:RU655322 ABK655322:ABQ655322 ALG655322:ALM655322 AVC655322:AVI655322 BEY655322:BFE655322 BOU655322:BPA655322 BYQ655322:BYW655322 CIM655322:CIS655322 CSI655322:CSO655322 DCE655322:DCK655322 DMA655322:DMG655322 DVW655322:DWC655322 EFS655322:EFY655322 EPO655322:EPU655322 EZK655322:EZQ655322 FJG655322:FJM655322 FTC655322:FTI655322 GCY655322:GDE655322 GMU655322:GNA655322 GWQ655322:GWW655322 HGM655322:HGS655322 HQI655322:HQO655322 IAE655322:IAK655322 IKA655322:IKG655322 ITW655322:IUC655322 JDS655322:JDY655322 JNO655322:JNU655322 JXK655322:JXQ655322 KHG655322:KHM655322 KRC655322:KRI655322 LAY655322:LBE655322 LKU655322:LLA655322 LUQ655322:LUW655322 MEM655322:MES655322 MOI655322:MOO655322 MYE655322:MYK655322 NIA655322:NIG655322 NRW655322:NSC655322 OBS655322:OBY655322 OLO655322:OLU655322 OVK655322:OVQ655322 PFG655322:PFM655322 PPC655322:PPI655322 PYY655322:PZE655322 QIU655322:QJA655322 QSQ655322:QSW655322 RCM655322:RCS655322 RMI655322:RMO655322 RWE655322:RWK655322 SGA655322:SGG655322 SPW655322:SQC655322 SZS655322:SZY655322 TJO655322:TJU655322 TTK655322:TTQ655322 UDG655322:UDM655322 UNC655322:UNI655322 UWY655322:UXE655322 VGU655322:VHA655322 VQQ655322:VQW655322 WAM655322:WAS655322 WKI655322:WKO655322 WUE655322:WUK655322 L720860:R720860 HS720858:HY720858 RO720858:RU720858 ABK720858:ABQ720858 ALG720858:ALM720858 AVC720858:AVI720858 BEY720858:BFE720858 BOU720858:BPA720858 BYQ720858:BYW720858 CIM720858:CIS720858 CSI720858:CSO720858 DCE720858:DCK720858 DMA720858:DMG720858 DVW720858:DWC720858 EFS720858:EFY720858 EPO720858:EPU720858 EZK720858:EZQ720858 FJG720858:FJM720858 FTC720858:FTI720858 GCY720858:GDE720858 GMU720858:GNA720858 GWQ720858:GWW720858 HGM720858:HGS720858 HQI720858:HQO720858 IAE720858:IAK720858 IKA720858:IKG720858 ITW720858:IUC720858 JDS720858:JDY720858 JNO720858:JNU720858 JXK720858:JXQ720858 KHG720858:KHM720858 KRC720858:KRI720858 LAY720858:LBE720858 LKU720858:LLA720858 LUQ720858:LUW720858 MEM720858:MES720858 MOI720858:MOO720858 MYE720858:MYK720858 NIA720858:NIG720858 NRW720858:NSC720858 OBS720858:OBY720858 OLO720858:OLU720858 OVK720858:OVQ720858 PFG720858:PFM720858 PPC720858:PPI720858 PYY720858:PZE720858 QIU720858:QJA720858 QSQ720858:QSW720858 RCM720858:RCS720858 RMI720858:RMO720858 RWE720858:RWK720858 SGA720858:SGG720858 SPW720858:SQC720858 SZS720858:SZY720858 TJO720858:TJU720858 TTK720858:TTQ720858 UDG720858:UDM720858 UNC720858:UNI720858 UWY720858:UXE720858 VGU720858:VHA720858 VQQ720858:VQW720858 WAM720858:WAS720858 WKI720858:WKO720858 WUE720858:WUK720858 L786396:R786396 HS786394:HY786394 RO786394:RU786394 ABK786394:ABQ786394 ALG786394:ALM786394 AVC786394:AVI786394 BEY786394:BFE786394 BOU786394:BPA786394 BYQ786394:BYW786394 CIM786394:CIS786394 CSI786394:CSO786394 DCE786394:DCK786394 DMA786394:DMG786394 DVW786394:DWC786394 EFS786394:EFY786394 EPO786394:EPU786394 EZK786394:EZQ786394 FJG786394:FJM786394 FTC786394:FTI786394 GCY786394:GDE786394 GMU786394:GNA786394 GWQ786394:GWW786394 HGM786394:HGS786394 HQI786394:HQO786394 IAE786394:IAK786394 IKA786394:IKG786394 ITW786394:IUC786394 JDS786394:JDY786394 JNO786394:JNU786394 JXK786394:JXQ786394 KHG786394:KHM786394 KRC786394:KRI786394 LAY786394:LBE786394 LKU786394:LLA786394 LUQ786394:LUW786394 MEM786394:MES786394 MOI786394:MOO786394 MYE786394:MYK786394 NIA786394:NIG786394 NRW786394:NSC786394 OBS786394:OBY786394 OLO786394:OLU786394 OVK786394:OVQ786394 PFG786394:PFM786394 PPC786394:PPI786394 PYY786394:PZE786394 QIU786394:QJA786394 QSQ786394:QSW786394 RCM786394:RCS786394 RMI786394:RMO786394 RWE786394:RWK786394 SGA786394:SGG786394 SPW786394:SQC786394 SZS786394:SZY786394 TJO786394:TJU786394 TTK786394:TTQ786394 UDG786394:UDM786394 UNC786394:UNI786394 UWY786394:UXE786394 VGU786394:VHA786394 VQQ786394:VQW786394 WAM786394:WAS786394 WKI786394:WKO786394 WUE786394:WUK786394 L851932:R851932 HS851930:HY851930 RO851930:RU851930 ABK851930:ABQ851930 ALG851930:ALM851930 AVC851930:AVI851930 BEY851930:BFE851930 BOU851930:BPA851930 BYQ851930:BYW851930 CIM851930:CIS851930 CSI851930:CSO851930 DCE851930:DCK851930 DMA851930:DMG851930 DVW851930:DWC851930 EFS851930:EFY851930 EPO851930:EPU851930 EZK851930:EZQ851930 FJG851930:FJM851930 FTC851930:FTI851930 GCY851930:GDE851930 GMU851930:GNA851930 GWQ851930:GWW851930 HGM851930:HGS851930 HQI851930:HQO851930 IAE851930:IAK851930 IKA851930:IKG851930 ITW851930:IUC851930 JDS851930:JDY851930 JNO851930:JNU851930 JXK851930:JXQ851930 KHG851930:KHM851930 KRC851930:KRI851930 LAY851930:LBE851930 LKU851930:LLA851930 LUQ851930:LUW851930 MEM851930:MES851930 MOI851930:MOO851930 MYE851930:MYK851930 NIA851930:NIG851930 NRW851930:NSC851930 OBS851930:OBY851930 OLO851930:OLU851930 OVK851930:OVQ851930 PFG851930:PFM851930 PPC851930:PPI851930 PYY851930:PZE851930 QIU851930:QJA851930 QSQ851930:QSW851930 RCM851930:RCS851930 RMI851930:RMO851930 RWE851930:RWK851930 SGA851930:SGG851930 SPW851930:SQC851930 SZS851930:SZY851930 TJO851930:TJU851930 TTK851930:TTQ851930 UDG851930:UDM851930 UNC851930:UNI851930 UWY851930:UXE851930 VGU851930:VHA851930 VQQ851930:VQW851930 WAM851930:WAS851930 WKI851930:WKO851930 WUE851930:WUK851930 L917468:R917468 HS917466:HY917466 RO917466:RU917466 ABK917466:ABQ917466 ALG917466:ALM917466 AVC917466:AVI917466 BEY917466:BFE917466 BOU917466:BPA917466 BYQ917466:BYW917466 CIM917466:CIS917466 CSI917466:CSO917466 DCE917466:DCK917466 DMA917466:DMG917466 DVW917466:DWC917466 EFS917466:EFY917466 EPO917466:EPU917466 EZK917466:EZQ917466 FJG917466:FJM917466 FTC917466:FTI917466 GCY917466:GDE917466 GMU917466:GNA917466 GWQ917466:GWW917466 HGM917466:HGS917466 HQI917466:HQO917466 IAE917466:IAK917466 IKA917466:IKG917466 ITW917466:IUC917466 JDS917466:JDY917466 JNO917466:JNU917466 JXK917466:JXQ917466 KHG917466:KHM917466 KRC917466:KRI917466 LAY917466:LBE917466 LKU917466:LLA917466 LUQ917466:LUW917466 MEM917466:MES917466 MOI917466:MOO917466 MYE917466:MYK917466 NIA917466:NIG917466 NRW917466:NSC917466 OBS917466:OBY917466 OLO917466:OLU917466 OVK917466:OVQ917466 PFG917466:PFM917466 PPC917466:PPI917466 PYY917466:PZE917466 QIU917466:QJA917466 QSQ917466:QSW917466 RCM917466:RCS917466 RMI917466:RMO917466 RWE917466:RWK917466 SGA917466:SGG917466 SPW917466:SQC917466 SZS917466:SZY917466 TJO917466:TJU917466 TTK917466:TTQ917466 UDG917466:UDM917466 UNC917466:UNI917466 UWY917466:UXE917466 VGU917466:VHA917466 VQQ917466:VQW917466 WAM917466:WAS917466 WKI917466:WKO917466 WUE917466:WUK917466 L983004:R983004 HS983002:HY983002 RO983002:RU983002 ABK983002:ABQ983002 ALG983002:ALM983002 AVC983002:AVI983002 BEY983002:BFE983002 BOU983002:BPA983002 BYQ983002:BYW983002 CIM983002:CIS983002 CSI983002:CSO983002 DCE983002:DCK983002 DMA983002:DMG983002 DVW983002:DWC983002 EFS983002:EFY983002 EPO983002:EPU983002 EZK983002:EZQ983002 FJG983002:FJM983002 FTC983002:FTI983002 GCY983002:GDE983002 GMU983002:GNA983002 GWQ983002:GWW983002 HGM983002:HGS983002 HQI983002:HQO983002 IAE983002:IAK983002 IKA983002:IKG983002 ITW983002:IUC983002 JDS983002:JDY983002 JNO983002:JNU983002 JXK983002:JXQ983002 KHG983002:KHM983002 KRC983002:KRI983002 LAY983002:LBE983002 LKU983002:LLA983002 LUQ983002:LUW983002 MEM983002:MES983002 MOI983002:MOO983002 MYE983002:MYK983002 NIA983002:NIG983002 NRW983002:NSC983002 OBS983002:OBY983002 OLO983002:OLU983002 OVK983002:OVQ983002 PFG983002:PFM983002 PPC983002:PPI983002 PYY983002:PZE983002 QIU983002:QJA983002 QSQ983002:QSW983002 RCM983002:RCS983002 RMI983002:RMO983002 RWE983002:RWK983002 SGA983002:SGG983002 SPW983002:SQC983002 SZS983002:SZY983002 TJO983002:TJU983002 TTK983002:TTQ983002 UDG983002:UDM983002 UNC983002:UNI983002 UWY983002:UXE983002 VGU983002:VHA983002 VQQ983002:VQW983002 WAM983002:WAS983002 WKI983002:WKO983002 WUE983002:WUK983002 IV65557:IY65559 SR65557:SU65559 ACN65557:ACQ65559 AMJ65557:AMM65559 AWF65557:AWI65559 BGB65557:BGE65559 BPX65557:BQA65559 BZT65557:BZW65559 CJP65557:CJS65559 CTL65557:CTO65559 DDH65557:DDK65559 DND65557:DNG65559 DWZ65557:DXC65559 EGV65557:EGY65559 EQR65557:EQU65559 FAN65557:FAQ65559 FKJ65557:FKM65559 FUF65557:FUI65559 GEB65557:GEE65559 GNX65557:GOA65559 GXT65557:GXW65559 HHP65557:HHS65559 HRL65557:HRO65559 IBH65557:IBK65559 ILD65557:ILG65559 IUZ65557:IVC65559 JEV65557:JEY65559 JOR65557:JOU65559 JYN65557:JYQ65559 KIJ65557:KIM65559 KSF65557:KSI65559 LCB65557:LCE65559 LLX65557:LMA65559 LVT65557:LVW65559 MFP65557:MFS65559 MPL65557:MPO65559 MZH65557:MZK65559 NJD65557:NJG65559 NSZ65557:NTC65559 OCV65557:OCY65559 OMR65557:OMU65559 OWN65557:OWQ65559 PGJ65557:PGM65559 PQF65557:PQI65559 QAB65557:QAE65559 QJX65557:QKA65559 QTT65557:QTW65559 RDP65557:RDS65559 RNL65557:RNO65559 RXH65557:RXK65559 SHD65557:SHG65559 SQZ65557:SRC65559 TAV65557:TAY65559 TKR65557:TKU65559 TUN65557:TUQ65559 UEJ65557:UEM65559 UOF65557:UOI65559 UYB65557:UYE65559 VHX65557:VIA65559 VRT65557:VRW65559 WBP65557:WBS65559 WLL65557:WLO65559 WVH65557:WVK65559 IV131093:IY131095 SR131093:SU131095 ACN131093:ACQ131095 AMJ131093:AMM131095 AWF131093:AWI131095 BGB131093:BGE131095 BPX131093:BQA131095 BZT131093:BZW131095 CJP131093:CJS131095 CTL131093:CTO131095 DDH131093:DDK131095 DND131093:DNG131095 DWZ131093:DXC131095 EGV131093:EGY131095 EQR131093:EQU131095 FAN131093:FAQ131095 FKJ131093:FKM131095 FUF131093:FUI131095 GEB131093:GEE131095 GNX131093:GOA131095 GXT131093:GXW131095 HHP131093:HHS131095 HRL131093:HRO131095 IBH131093:IBK131095 ILD131093:ILG131095 IUZ131093:IVC131095 JEV131093:JEY131095 JOR131093:JOU131095 JYN131093:JYQ131095 KIJ131093:KIM131095 KSF131093:KSI131095 LCB131093:LCE131095 LLX131093:LMA131095 LVT131093:LVW131095 MFP131093:MFS131095 MPL131093:MPO131095 MZH131093:MZK131095 NJD131093:NJG131095 NSZ131093:NTC131095 OCV131093:OCY131095 OMR131093:OMU131095 OWN131093:OWQ131095 PGJ131093:PGM131095 PQF131093:PQI131095 QAB131093:QAE131095 QJX131093:QKA131095 QTT131093:QTW131095 RDP131093:RDS131095 RNL131093:RNO131095 RXH131093:RXK131095 SHD131093:SHG131095 SQZ131093:SRC131095 TAV131093:TAY131095 TKR131093:TKU131095 TUN131093:TUQ131095 UEJ131093:UEM131095 UOF131093:UOI131095 UYB131093:UYE131095 VHX131093:VIA131095 VRT131093:VRW131095 WBP131093:WBS131095 WLL131093:WLO131095 WVH131093:WVK131095 IV196629:IY196631 SR196629:SU196631 ACN196629:ACQ196631 AMJ196629:AMM196631 AWF196629:AWI196631 BGB196629:BGE196631 BPX196629:BQA196631 BZT196629:BZW196631 CJP196629:CJS196631 CTL196629:CTO196631 DDH196629:DDK196631 DND196629:DNG196631 DWZ196629:DXC196631 EGV196629:EGY196631 EQR196629:EQU196631 FAN196629:FAQ196631 FKJ196629:FKM196631 FUF196629:FUI196631 GEB196629:GEE196631 GNX196629:GOA196631 GXT196629:GXW196631 HHP196629:HHS196631 HRL196629:HRO196631 IBH196629:IBK196631 ILD196629:ILG196631 IUZ196629:IVC196631 JEV196629:JEY196631 JOR196629:JOU196631 JYN196629:JYQ196631 KIJ196629:KIM196631 KSF196629:KSI196631 LCB196629:LCE196631 LLX196629:LMA196631 LVT196629:LVW196631 MFP196629:MFS196631 MPL196629:MPO196631 MZH196629:MZK196631 NJD196629:NJG196631 NSZ196629:NTC196631 OCV196629:OCY196631 OMR196629:OMU196631 OWN196629:OWQ196631 PGJ196629:PGM196631 PQF196629:PQI196631 QAB196629:QAE196631 QJX196629:QKA196631 QTT196629:QTW196631 RDP196629:RDS196631 RNL196629:RNO196631 RXH196629:RXK196631 SHD196629:SHG196631 SQZ196629:SRC196631 TAV196629:TAY196631 TKR196629:TKU196631 TUN196629:TUQ196631 UEJ196629:UEM196631 UOF196629:UOI196631 UYB196629:UYE196631 VHX196629:VIA196631 VRT196629:VRW196631 WBP196629:WBS196631 WLL196629:WLO196631 WVH196629:WVK196631 IV262165:IY262167 SR262165:SU262167 ACN262165:ACQ262167 AMJ262165:AMM262167 AWF262165:AWI262167 BGB262165:BGE262167 BPX262165:BQA262167 BZT262165:BZW262167 CJP262165:CJS262167 CTL262165:CTO262167 DDH262165:DDK262167 DND262165:DNG262167 DWZ262165:DXC262167 EGV262165:EGY262167 EQR262165:EQU262167 FAN262165:FAQ262167 FKJ262165:FKM262167 FUF262165:FUI262167 GEB262165:GEE262167 GNX262165:GOA262167 GXT262165:GXW262167 HHP262165:HHS262167 HRL262165:HRO262167 IBH262165:IBK262167 ILD262165:ILG262167 IUZ262165:IVC262167 JEV262165:JEY262167 JOR262165:JOU262167 JYN262165:JYQ262167 KIJ262165:KIM262167 KSF262165:KSI262167 LCB262165:LCE262167 LLX262165:LMA262167 LVT262165:LVW262167 MFP262165:MFS262167 MPL262165:MPO262167 MZH262165:MZK262167 NJD262165:NJG262167 NSZ262165:NTC262167 OCV262165:OCY262167 OMR262165:OMU262167 OWN262165:OWQ262167 PGJ262165:PGM262167 PQF262165:PQI262167 QAB262165:QAE262167 QJX262165:QKA262167 QTT262165:QTW262167 RDP262165:RDS262167 RNL262165:RNO262167 RXH262165:RXK262167 SHD262165:SHG262167 SQZ262165:SRC262167 TAV262165:TAY262167 TKR262165:TKU262167 TUN262165:TUQ262167 UEJ262165:UEM262167 UOF262165:UOI262167 UYB262165:UYE262167 VHX262165:VIA262167 VRT262165:VRW262167 WBP262165:WBS262167 WLL262165:WLO262167 WVH262165:WVK262167 IV327701:IY327703 SR327701:SU327703 ACN327701:ACQ327703 AMJ327701:AMM327703 AWF327701:AWI327703 BGB327701:BGE327703 BPX327701:BQA327703 BZT327701:BZW327703 CJP327701:CJS327703 CTL327701:CTO327703 DDH327701:DDK327703 DND327701:DNG327703 DWZ327701:DXC327703 EGV327701:EGY327703 EQR327701:EQU327703 FAN327701:FAQ327703 FKJ327701:FKM327703 FUF327701:FUI327703 GEB327701:GEE327703 GNX327701:GOA327703 GXT327701:GXW327703 HHP327701:HHS327703 HRL327701:HRO327703 IBH327701:IBK327703 ILD327701:ILG327703 IUZ327701:IVC327703 JEV327701:JEY327703 JOR327701:JOU327703 JYN327701:JYQ327703 KIJ327701:KIM327703 KSF327701:KSI327703 LCB327701:LCE327703 LLX327701:LMA327703 LVT327701:LVW327703 MFP327701:MFS327703 MPL327701:MPO327703 MZH327701:MZK327703 NJD327701:NJG327703 NSZ327701:NTC327703 OCV327701:OCY327703 OMR327701:OMU327703 OWN327701:OWQ327703 PGJ327701:PGM327703 PQF327701:PQI327703 QAB327701:QAE327703 QJX327701:QKA327703 QTT327701:QTW327703 RDP327701:RDS327703 RNL327701:RNO327703 RXH327701:RXK327703 SHD327701:SHG327703 SQZ327701:SRC327703 TAV327701:TAY327703 TKR327701:TKU327703 TUN327701:TUQ327703 UEJ327701:UEM327703 UOF327701:UOI327703 UYB327701:UYE327703 VHX327701:VIA327703 VRT327701:VRW327703 WBP327701:WBS327703 WLL327701:WLO327703 WVH327701:WVK327703 IV393237:IY393239 SR393237:SU393239 ACN393237:ACQ393239 AMJ393237:AMM393239 AWF393237:AWI393239 BGB393237:BGE393239 BPX393237:BQA393239 BZT393237:BZW393239 CJP393237:CJS393239 CTL393237:CTO393239 DDH393237:DDK393239 DND393237:DNG393239 DWZ393237:DXC393239 EGV393237:EGY393239 EQR393237:EQU393239 FAN393237:FAQ393239 FKJ393237:FKM393239 FUF393237:FUI393239 GEB393237:GEE393239 GNX393237:GOA393239 GXT393237:GXW393239 HHP393237:HHS393239 HRL393237:HRO393239 IBH393237:IBK393239 ILD393237:ILG393239 IUZ393237:IVC393239 JEV393237:JEY393239 JOR393237:JOU393239 JYN393237:JYQ393239 KIJ393237:KIM393239 KSF393237:KSI393239 LCB393237:LCE393239 LLX393237:LMA393239 LVT393237:LVW393239 MFP393237:MFS393239 MPL393237:MPO393239 MZH393237:MZK393239 NJD393237:NJG393239 NSZ393237:NTC393239 OCV393237:OCY393239 OMR393237:OMU393239 OWN393237:OWQ393239 PGJ393237:PGM393239 PQF393237:PQI393239 QAB393237:QAE393239 QJX393237:QKA393239 QTT393237:QTW393239 RDP393237:RDS393239 RNL393237:RNO393239 RXH393237:RXK393239 SHD393237:SHG393239 SQZ393237:SRC393239 TAV393237:TAY393239 TKR393237:TKU393239 TUN393237:TUQ393239 UEJ393237:UEM393239 UOF393237:UOI393239 UYB393237:UYE393239 VHX393237:VIA393239 VRT393237:VRW393239 WBP393237:WBS393239 WLL393237:WLO393239 WVH393237:WVK393239 IV458773:IY458775 SR458773:SU458775 ACN458773:ACQ458775 AMJ458773:AMM458775 AWF458773:AWI458775 BGB458773:BGE458775 BPX458773:BQA458775 BZT458773:BZW458775 CJP458773:CJS458775 CTL458773:CTO458775 DDH458773:DDK458775 DND458773:DNG458775 DWZ458773:DXC458775 EGV458773:EGY458775 EQR458773:EQU458775 FAN458773:FAQ458775 FKJ458773:FKM458775 FUF458773:FUI458775 GEB458773:GEE458775 GNX458773:GOA458775 GXT458773:GXW458775 HHP458773:HHS458775 HRL458773:HRO458775 IBH458773:IBK458775 ILD458773:ILG458775 IUZ458773:IVC458775 JEV458773:JEY458775 JOR458773:JOU458775 JYN458773:JYQ458775 KIJ458773:KIM458775 KSF458773:KSI458775 LCB458773:LCE458775 LLX458773:LMA458775 LVT458773:LVW458775 MFP458773:MFS458775 MPL458773:MPO458775 MZH458773:MZK458775 NJD458773:NJG458775 NSZ458773:NTC458775 OCV458773:OCY458775 OMR458773:OMU458775 OWN458773:OWQ458775 PGJ458773:PGM458775 PQF458773:PQI458775 QAB458773:QAE458775 QJX458773:QKA458775 QTT458773:QTW458775 RDP458773:RDS458775 RNL458773:RNO458775 RXH458773:RXK458775 SHD458773:SHG458775 SQZ458773:SRC458775 TAV458773:TAY458775 TKR458773:TKU458775 TUN458773:TUQ458775 UEJ458773:UEM458775 UOF458773:UOI458775 UYB458773:UYE458775 VHX458773:VIA458775 VRT458773:VRW458775 WBP458773:WBS458775 WLL458773:WLO458775 WVH458773:WVK458775 IV524309:IY524311 SR524309:SU524311 ACN524309:ACQ524311 AMJ524309:AMM524311 AWF524309:AWI524311 BGB524309:BGE524311 BPX524309:BQA524311 BZT524309:BZW524311 CJP524309:CJS524311 CTL524309:CTO524311 DDH524309:DDK524311 DND524309:DNG524311 DWZ524309:DXC524311 EGV524309:EGY524311 EQR524309:EQU524311 FAN524309:FAQ524311 FKJ524309:FKM524311 FUF524309:FUI524311 GEB524309:GEE524311 GNX524309:GOA524311 GXT524309:GXW524311 HHP524309:HHS524311 HRL524309:HRO524311 IBH524309:IBK524311 ILD524309:ILG524311 IUZ524309:IVC524311 JEV524309:JEY524311 JOR524309:JOU524311 JYN524309:JYQ524311 KIJ524309:KIM524311 KSF524309:KSI524311 LCB524309:LCE524311 LLX524309:LMA524311 LVT524309:LVW524311 MFP524309:MFS524311 MPL524309:MPO524311 MZH524309:MZK524311 NJD524309:NJG524311 NSZ524309:NTC524311 OCV524309:OCY524311 OMR524309:OMU524311 OWN524309:OWQ524311 PGJ524309:PGM524311 PQF524309:PQI524311 QAB524309:QAE524311 QJX524309:QKA524311 QTT524309:QTW524311 RDP524309:RDS524311 RNL524309:RNO524311 RXH524309:RXK524311 SHD524309:SHG524311 SQZ524309:SRC524311 TAV524309:TAY524311 TKR524309:TKU524311 TUN524309:TUQ524311 UEJ524309:UEM524311 UOF524309:UOI524311 UYB524309:UYE524311 VHX524309:VIA524311 VRT524309:VRW524311 WBP524309:WBS524311 WLL524309:WLO524311 WVH524309:WVK524311 IV589845:IY589847 SR589845:SU589847 ACN589845:ACQ589847 AMJ589845:AMM589847 AWF589845:AWI589847 BGB589845:BGE589847 BPX589845:BQA589847 BZT589845:BZW589847 CJP589845:CJS589847 CTL589845:CTO589847 DDH589845:DDK589847 DND589845:DNG589847 DWZ589845:DXC589847 EGV589845:EGY589847 EQR589845:EQU589847 FAN589845:FAQ589847 FKJ589845:FKM589847 FUF589845:FUI589847 GEB589845:GEE589847 GNX589845:GOA589847 GXT589845:GXW589847 HHP589845:HHS589847 HRL589845:HRO589847 IBH589845:IBK589847 ILD589845:ILG589847 IUZ589845:IVC589847 JEV589845:JEY589847 JOR589845:JOU589847 JYN589845:JYQ589847 KIJ589845:KIM589847 KSF589845:KSI589847 LCB589845:LCE589847 LLX589845:LMA589847 LVT589845:LVW589847 MFP589845:MFS589847 MPL589845:MPO589847 MZH589845:MZK589847 NJD589845:NJG589847 NSZ589845:NTC589847 OCV589845:OCY589847 OMR589845:OMU589847 OWN589845:OWQ589847 PGJ589845:PGM589847 PQF589845:PQI589847 QAB589845:QAE589847 QJX589845:QKA589847 QTT589845:QTW589847 RDP589845:RDS589847 RNL589845:RNO589847 RXH589845:RXK589847 SHD589845:SHG589847 SQZ589845:SRC589847 TAV589845:TAY589847 TKR589845:TKU589847 TUN589845:TUQ589847 UEJ589845:UEM589847 UOF589845:UOI589847 UYB589845:UYE589847 VHX589845:VIA589847 VRT589845:VRW589847 WBP589845:WBS589847 WLL589845:WLO589847 WVH589845:WVK589847 IV655381:IY655383 SR655381:SU655383 ACN655381:ACQ655383 AMJ655381:AMM655383 AWF655381:AWI655383 BGB655381:BGE655383 BPX655381:BQA655383 BZT655381:BZW655383 CJP655381:CJS655383 CTL655381:CTO655383 DDH655381:DDK655383 DND655381:DNG655383 DWZ655381:DXC655383 EGV655381:EGY655383 EQR655381:EQU655383 FAN655381:FAQ655383 FKJ655381:FKM655383 FUF655381:FUI655383 GEB655381:GEE655383 GNX655381:GOA655383 GXT655381:GXW655383 HHP655381:HHS655383 HRL655381:HRO655383 IBH655381:IBK655383 ILD655381:ILG655383 IUZ655381:IVC655383 JEV655381:JEY655383 JOR655381:JOU655383 JYN655381:JYQ655383 KIJ655381:KIM655383 KSF655381:KSI655383 LCB655381:LCE655383 LLX655381:LMA655383 LVT655381:LVW655383 MFP655381:MFS655383 MPL655381:MPO655383 MZH655381:MZK655383 NJD655381:NJG655383 NSZ655381:NTC655383 OCV655381:OCY655383 OMR655381:OMU655383 OWN655381:OWQ655383 PGJ655381:PGM655383 PQF655381:PQI655383 QAB655381:QAE655383 QJX655381:QKA655383 QTT655381:QTW655383 RDP655381:RDS655383 RNL655381:RNO655383 RXH655381:RXK655383 SHD655381:SHG655383 SQZ655381:SRC655383 TAV655381:TAY655383 TKR655381:TKU655383 TUN655381:TUQ655383 UEJ655381:UEM655383 UOF655381:UOI655383 UYB655381:UYE655383 VHX655381:VIA655383 VRT655381:VRW655383 WBP655381:WBS655383 WLL655381:WLO655383 WVH655381:WVK655383 IV720917:IY720919 SR720917:SU720919 ACN720917:ACQ720919 AMJ720917:AMM720919 AWF720917:AWI720919 BGB720917:BGE720919 BPX720917:BQA720919 BZT720917:BZW720919 CJP720917:CJS720919 CTL720917:CTO720919 DDH720917:DDK720919 DND720917:DNG720919 DWZ720917:DXC720919 EGV720917:EGY720919 EQR720917:EQU720919 FAN720917:FAQ720919 FKJ720917:FKM720919 FUF720917:FUI720919 GEB720917:GEE720919 GNX720917:GOA720919 GXT720917:GXW720919 HHP720917:HHS720919 HRL720917:HRO720919 IBH720917:IBK720919 ILD720917:ILG720919 IUZ720917:IVC720919 JEV720917:JEY720919 JOR720917:JOU720919 JYN720917:JYQ720919 KIJ720917:KIM720919 KSF720917:KSI720919 LCB720917:LCE720919 LLX720917:LMA720919 LVT720917:LVW720919 MFP720917:MFS720919 MPL720917:MPO720919 MZH720917:MZK720919 NJD720917:NJG720919 NSZ720917:NTC720919 OCV720917:OCY720919 OMR720917:OMU720919 OWN720917:OWQ720919 PGJ720917:PGM720919 PQF720917:PQI720919 QAB720917:QAE720919 QJX720917:QKA720919 QTT720917:QTW720919 RDP720917:RDS720919 RNL720917:RNO720919 RXH720917:RXK720919 SHD720917:SHG720919 SQZ720917:SRC720919 TAV720917:TAY720919 TKR720917:TKU720919 TUN720917:TUQ720919 UEJ720917:UEM720919 UOF720917:UOI720919 UYB720917:UYE720919 VHX720917:VIA720919 VRT720917:VRW720919 WBP720917:WBS720919 WLL720917:WLO720919 WVH720917:WVK720919 IV786453:IY786455 SR786453:SU786455 ACN786453:ACQ786455 AMJ786453:AMM786455 AWF786453:AWI786455 BGB786453:BGE786455 BPX786453:BQA786455 BZT786453:BZW786455 CJP786453:CJS786455 CTL786453:CTO786455 DDH786453:DDK786455 DND786453:DNG786455 DWZ786453:DXC786455 EGV786453:EGY786455 EQR786453:EQU786455 FAN786453:FAQ786455 FKJ786453:FKM786455 FUF786453:FUI786455 GEB786453:GEE786455 GNX786453:GOA786455 GXT786453:GXW786455 HHP786453:HHS786455 HRL786453:HRO786455 IBH786453:IBK786455 ILD786453:ILG786455 IUZ786453:IVC786455 JEV786453:JEY786455 JOR786453:JOU786455 JYN786453:JYQ786455 KIJ786453:KIM786455 KSF786453:KSI786455 LCB786453:LCE786455 LLX786453:LMA786455 LVT786453:LVW786455 MFP786453:MFS786455 MPL786453:MPO786455 MZH786453:MZK786455 NJD786453:NJG786455 NSZ786453:NTC786455 OCV786453:OCY786455 OMR786453:OMU786455 OWN786453:OWQ786455 PGJ786453:PGM786455 PQF786453:PQI786455 QAB786453:QAE786455 QJX786453:QKA786455 QTT786453:QTW786455 RDP786453:RDS786455 RNL786453:RNO786455 RXH786453:RXK786455 SHD786453:SHG786455 SQZ786453:SRC786455 TAV786453:TAY786455 TKR786453:TKU786455 TUN786453:TUQ786455 UEJ786453:UEM786455 UOF786453:UOI786455 UYB786453:UYE786455 VHX786453:VIA786455 VRT786453:VRW786455 WBP786453:WBS786455 WLL786453:WLO786455 WVH786453:WVK786455 IV851989:IY851991 SR851989:SU851991 ACN851989:ACQ851991 AMJ851989:AMM851991 AWF851989:AWI851991 BGB851989:BGE851991 BPX851989:BQA851991 BZT851989:BZW851991 CJP851989:CJS851991 CTL851989:CTO851991 DDH851989:DDK851991 DND851989:DNG851991 DWZ851989:DXC851991 EGV851989:EGY851991 EQR851989:EQU851991 FAN851989:FAQ851991 FKJ851989:FKM851991 FUF851989:FUI851991 GEB851989:GEE851991 GNX851989:GOA851991 GXT851989:GXW851991 HHP851989:HHS851991 HRL851989:HRO851991 IBH851989:IBK851991 ILD851989:ILG851991 IUZ851989:IVC851991 JEV851989:JEY851991 JOR851989:JOU851991 JYN851989:JYQ851991 KIJ851989:KIM851991 KSF851989:KSI851991 LCB851989:LCE851991 LLX851989:LMA851991 LVT851989:LVW851991 MFP851989:MFS851991 MPL851989:MPO851991 MZH851989:MZK851991 NJD851989:NJG851991 NSZ851989:NTC851991 OCV851989:OCY851991 OMR851989:OMU851991 OWN851989:OWQ851991 PGJ851989:PGM851991 PQF851989:PQI851991 QAB851989:QAE851991 QJX851989:QKA851991 QTT851989:QTW851991 RDP851989:RDS851991 RNL851989:RNO851991 RXH851989:RXK851991 SHD851989:SHG851991 SQZ851989:SRC851991 TAV851989:TAY851991 TKR851989:TKU851991 TUN851989:TUQ851991 UEJ851989:UEM851991 UOF851989:UOI851991 UYB851989:UYE851991 VHX851989:VIA851991 VRT851989:VRW851991 WBP851989:WBS851991 WLL851989:WLO851991 WVH851989:WVK851991 IV917525:IY917527 SR917525:SU917527 ACN917525:ACQ917527 AMJ917525:AMM917527 AWF917525:AWI917527 BGB917525:BGE917527 BPX917525:BQA917527 BZT917525:BZW917527 CJP917525:CJS917527 CTL917525:CTO917527 DDH917525:DDK917527 DND917525:DNG917527 DWZ917525:DXC917527 EGV917525:EGY917527 EQR917525:EQU917527 FAN917525:FAQ917527 FKJ917525:FKM917527 FUF917525:FUI917527 GEB917525:GEE917527 GNX917525:GOA917527 GXT917525:GXW917527 HHP917525:HHS917527 HRL917525:HRO917527 IBH917525:IBK917527 ILD917525:ILG917527 IUZ917525:IVC917527 JEV917525:JEY917527 JOR917525:JOU917527 JYN917525:JYQ917527 KIJ917525:KIM917527 KSF917525:KSI917527 LCB917525:LCE917527 LLX917525:LMA917527 LVT917525:LVW917527 MFP917525:MFS917527 MPL917525:MPO917527 MZH917525:MZK917527 NJD917525:NJG917527 NSZ917525:NTC917527 OCV917525:OCY917527 OMR917525:OMU917527 OWN917525:OWQ917527 PGJ917525:PGM917527 PQF917525:PQI917527 QAB917525:QAE917527 QJX917525:QKA917527 QTT917525:QTW917527 RDP917525:RDS917527 RNL917525:RNO917527 RXH917525:RXK917527 SHD917525:SHG917527 SQZ917525:SRC917527 TAV917525:TAY917527 TKR917525:TKU917527 TUN917525:TUQ917527 UEJ917525:UEM917527 UOF917525:UOI917527 UYB917525:UYE917527 VHX917525:VIA917527 VRT917525:VRW917527 WBP917525:WBS917527 WLL917525:WLO917527 WVH917525:WVK917527 IV983061:IY983063 SR983061:SU983063 ACN983061:ACQ983063 AMJ983061:AMM983063 AWF983061:AWI983063 BGB983061:BGE983063 BPX983061:BQA983063 BZT983061:BZW983063 CJP983061:CJS983063 CTL983061:CTO983063 DDH983061:DDK983063 DND983061:DNG983063 DWZ983061:DXC983063 EGV983061:EGY983063 EQR983061:EQU983063 FAN983061:FAQ983063 FKJ983061:FKM983063 FUF983061:FUI983063 GEB983061:GEE983063 GNX983061:GOA983063 GXT983061:GXW983063 HHP983061:HHS983063 HRL983061:HRO983063 IBH983061:IBK983063 ILD983061:ILG983063 IUZ983061:IVC983063 JEV983061:JEY983063 JOR983061:JOU983063 JYN983061:JYQ983063 KIJ983061:KIM983063 KSF983061:KSI983063 LCB983061:LCE983063 LLX983061:LMA983063 LVT983061:LVW983063 MFP983061:MFS983063 MPL983061:MPO983063 MZH983061:MZK983063 NJD983061:NJG983063 NSZ983061:NTC983063 OCV983061:OCY983063 OMR983061:OMU983063 OWN983061:OWQ983063 PGJ983061:PGM983063 PQF983061:PQI983063 QAB983061:QAE983063 QJX983061:QKA983063 QTT983061:QTW983063 RDP983061:RDS983063 RNL983061:RNO983063 RXH983061:RXK983063 SHD983061:SHG983063 SQZ983061:SRC983063 TAV983061:TAY983063 TKR983061:TKU983063 TUN983061:TUQ983063 UEJ983061:UEM983063 UOF983061:UOI983063 UYB983061:UYE983063 VHX983061:VIA983063 VRT983061:VRW983063 WBP983061:WBS983063 WLL983061:WLO983063 WVH983061:WVK983063 IV65565:IY65565 SR65565:SU65565 ACN65565:ACQ65565 AMJ65565:AMM65565 AWF65565:AWI65565 BGB65565:BGE65565 BPX65565:BQA65565 BZT65565:BZW65565 CJP65565:CJS65565 CTL65565:CTO65565 DDH65565:DDK65565 DND65565:DNG65565 DWZ65565:DXC65565 EGV65565:EGY65565 EQR65565:EQU65565 FAN65565:FAQ65565 FKJ65565:FKM65565 FUF65565:FUI65565 GEB65565:GEE65565 GNX65565:GOA65565 GXT65565:GXW65565 HHP65565:HHS65565 HRL65565:HRO65565 IBH65565:IBK65565 ILD65565:ILG65565 IUZ65565:IVC65565 JEV65565:JEY65565 JOR65565:JOU65565 JYN65565:JYQ65565 KIJ65565:KIM65565 KSF65565:KSI65565 LCB65565:LCE65565 LLX65565:LMA65565 LVT65565:LVW65565 MFP65565:MFS65565 MPL65565:MPO65565 MZH65565:MZK65565 NJD65565:NJG65565 NSZ65565:NTC65565 OCV65565:OCY65565 OMR65565:OMU65565 OWN65565:OWQ65565 PGJ65565:PGM65565 PQF65565:PQI65565 QAB65565:QAE65565 QJX65565:QKA65565 QTT65565:QTW65565 RDP65565:RDS65565 RNL65565:RNO65565 RXH65565:RXK65565 SHD65565:SHG65565 SQZ65565:SRC65565 TAV65565:TAY65565 TKR65565:TKU65565 TUN65565:TUQ65565 UEJ65565:UEM65565 UOF65565:UOI65565 UYB65565:UYE65565 VHX65565:VIA65565 VRT65565:VRW65565 WBP65565:WBS65565 WLL65565:WLO65565 WVH65565:WVK65565 IV131101:IY131101 SR131101:SU131101 ACN131101:ACQ131101 AMJ131101:AMM131101 AWF131101:AWI131101 BGB131101:BGE131101 BPX131101:BQA131101 BZT131101:BZW131101 CJP131101:CJS131101 CTL131101:CTO131101 DDH131101:DDK131101 DND131101:DNG131101 DWZ131101:DXC131101 EGV131101:EGY131101 EQR131101:EQU131101 FAN131101:FAQ131101 FKJ131101:FKM131101 FUF131101:FUI131101 GEB131101:GEE131101 GNX131101:GOA131101 GXT131101:GXW131101 HHP131101:HHS131101 HRL131101:HRO131101 IBH131101:IBK131101 ILD131101:ILG131101 IUZ131101:IVC131101 JEV131101:JEY131101 JOR131101:JOU131101 JYN131101:JYQ131101 KIJ131101:KIM131101 KSF131101:KSI131101 LCB131101:LCE131101 LLX131101:LMA131101 LVT131101:LVW131101 MFP131101:MFS131101 MPL131101:MPO131101 MZH131101:MZK131101 NJD131101:NJG131101 NSZ131101:NTC131101 OCV131101:OCY131101 OMR131101:OMU131101 OWN131101:OWQ131101 PGJ131101:PGM131101 PQF131101:PQI131101 QAB131101:QAE131101 QJX131101:QKA131101 QTT131101:QTW131101 RDP131101:RDS131101 RNL131101:RNO131101 RXH131101:RXK131101 SHD131101:SHG131101 SQZ131101:SRC131101 TAV131101:TAY131101 TKR131101:TKU131101 TUN131101:TUQ131101 UEJ131101:UEM131101 UOF131101:UOI131101 UYB131101:UYE131101 VHX131101:VIA131101 VRT131101:VRW131101 WBP131101:WBS131101 WLL131101:WLO131101 WVH131101:WVK131101 IV196637:IY196637 SR196637:SU196637 ACN196637:ACQ196637 AMJ196637:AMM196637 AWF196637:AWI196637 BGB196637:BGE196637 BPX196637:BQA196637 BZT196637:BZW196637 CJP196637:CJS196637 CTL196637:CTO196637 DDH196637:DDK196637 DND196637:DNG196637 DWZ196637:DXC196637 EGV196637:EGY196637 EQR196637:EQU196637 FAN196637:FAQ196637 FKJ196637:FKM196637 FUF196637:FUI196637 GEB196637:GEE196637 GNX196637:GOA196637 GXT196637:GXW196637 HHP196637:HHS196637 HRL196637:HRO196637 IBH196637:IBK196637 ILD196637:ILG196637 IUZ196637:IVC196637 JEV196637:JEY196637 JOR196637:JOU196637 JYN196637:JYQ196637 KIJ196637:KIM196637 KSF196637:KSI196637 LCB196637:LCE196637 LLX196637:LMA196637 LVT196637:LVW196637 MFP196637:MFS196637 MPL196637:MPO196637 MZH196637:MZK196637 NJD196637:NJG196637 NSZ196637:NTC196637 OCV196637:OCY196637 OMR196637:OMU196637 OWN196637:OWQ196637 PGJ196637:PGM196637 PQF196637:PQI196637 QAB196637:QAE196637 QJX196637:QKA196637 QTT196637:QTW196637 RDP196637:RDS196637 RNL196637:RNO196637 RXH196637:RXK196637 SHD196637:SHG196637 SQZ196637:SRC196637 TAV196637:TAY196637 TKR196637:TKU196637 TUN196637:TUQ196637 UEJ196637:UEM196637 UOF196637:UOI196637 UYB196637:UYE196637 VHX196637:VIA196637 VRT196637:VRW196637 WBP196637:WBS196637 WLL196637:WLO196637 WVH196637:WVK196637 IV262173:IY262173 SR262173:SU262173 ACN262173:ACQ262173 AMJ262173:AMM262173 AWF262173:AWI262173 BGB262173:BGE262173 BPX262173:BQA262173 BZT262173:BZW262173 CJP262173:CJS262173 CTL262173:CTO262173 DDH262173:DDK262173 DND262173:DNG262173 DWZ262173:DXC262173 EGV262173:EGY262173 EQR262173:EQU262173 FAN262173:FAQ262173 FKJ262173:FKM262173 FUF262173:FUI262173 GEB262173:GEE262173 GNX262173:GOA262173 GXT262173:GXW262173 HHP262173:HHS262173 HRL262173:HRO262173 IBH262173:IBK262173 ILD262173:ILG262173 IUZ262173:IVC262173 JEV262173:JEY262173 JOR262173:JOU262173 JYN262173:JYQ262173 KIJ262173:KIM262173 KSF262173:KSI262173 LCB262173:LCE262173 LLX262173:LMA262173 LVT262173:LVW262173 MFP262173:MFS262173 MPL262173:MPO262173 MZH262173:MZK262173 NJD262173:NJG262173 NSZ262173:NTC262173 OCV262173:OCY262173 OMR262173:OMU262173 OWN262173:OWQ262173 PGJ262173:PGM262173 PQF262173:PQI262173 QAB262173:QAE262173 QJX262173:QKA262173 QTT262173:QTW262173 RDP262173:RDS262173 RNL262173:RNO262173 RXH262173:RXK262173 SHD262173:SHG262173 SQZ262173:SRC262173 TAV262173:TAY262173 TKR262173:TKU262173 TUN262173:TUQ262173 UEJ262173:UEM262173 UOF262173:UOI262173 UYB262173:UYE262173 VHX262173:VIA262173 VRT262173:VRW262173 WBP262173:WBS262173 WLL262173:WLO262173 WVH262173:WVK262173 IV327709:IY327709 SR327709:SU327709 ACN327709:ACQ327709 AMJ327709:AMM327709 AWF327709:AWI327709 BGB327709:BGE327709 BPX327709:BQA327709 BZT327709:BZW327709 CJP327709:CJS327709 CTL327709:CTO327709 DDH327709:DDK327709 DND327709:DNG327709 DWZ327709:DXC327709 EGV327709:EGY327709 EQR327709:EQU327709 FAN327709:FAQ327709 FKJ327709:FKM327709 FUF327709:FUI327709 GEB327709:GEE327709 GNX327709:GOA327709 GXT327709:GXW327709 HHP327709:HHS327709 HRL327709:HRO327709 IBH327709:IBK327709 ILD327709:ILG327709 IUZ327709:IVC327709 JEV327709:JEY327709 JOR327709:JOU327709 JYN327709:JYQ327709 KIJ327709:KIM327709 KSF327709:KSI327709 LCB327709:LCE327709 LLX327709:LMA327709 LVT327709:LVW327709 MFP327709:MFS327709 MPL327709:MPO327709 MZH327709:MZK327709 NJD327709:NJG327709 NSZ327709:NTC327709 OCV327709:OCY327709 OMR327709:OMU327709 OWN327709:OWQ327709 PGJ327709:PGM327709 PQF327709:PQI327709 QAB327709:QAE327709 QJX327709:QKA327709 QTT327709:QTW327709 RDP327709:RDS327709 RNL327709:RNO327709 RXH327709:RXK327709 SHD327709:SHG327709 SQZ327709:SRC327709 TAV327709:TAY327709 TKR327709:TKU327709 TUN327709:TUQ327709 UEJ327709:UEM327709 UOF327709:UOI327709 UYB327709:UYE327709 VHX327709:VIA327709 VRT327709:VRW327709 WBP327709:WBS327709 WLL327709:WLO327709 WVH327709:WVK327709 IV393245:IY393245 SR393245:SU393245 ACN393245:ACQ393245 AMJ393245:AMM393245 AWF393245:AWI393245 BGB393245:BGE393245 BPX393245:BQA393245 BZT393245:BZW393245 CJP393245:CJS393245 CTL393245:CTO393245 DDH393245:DDK393245 DND393245:DNG393245 DWZ393245:DXC393245 EGV393245:EGY393245 EQR393245:EQU393245 FAN393245:FAQ393245 FKJ393245:FKM393245 FUF393245:FUI393245 GEB393245:GEE393245 GNX393245:GOA393245 GXT393245:GXW393245 HHP393245:HHS393245 HRL393245:HRO393245 IBH393245:IBK393245 ILD393245:ILG393245 IUZ393245:IVC393245 JEV393245:JEY393245 JOR393245:JOU393245 JYN393245:JYQ393245 KIJ393245:KIM393245 KSF393245:KSI393245 LCB393245:LCE393245 LLX393245:LMA393245 LVT393245:LVW393245 MFP393245:MFS393245 MPL393245:MPO393245 MZH393245:MZK393245 NJD393245:NJG393245 NSZ393245:NTC393245 OCV393245:OCY393245 OMR393245:OMU393245 OWN393245:OWQ393245 PGJ393245:PGM393245 PQF393245:PQI393245 QAB393245:QAE393245 QJX393245:QKA393245 QTT393245:QTW393245 RDP393245:RDS393245 RNL393245:RNO393245 RXH393245:RXK393245 SHD393245:SHG393245 SQZ393245:SRC393245 TAV393245:TAY393245 TKR393245:TKU393245 TUN393245:TUQ393245 UEJ393245:UEM393245 UOF393245:UOI393245 UYB393245:UYE393245 VHX393245:VIA393245 VRT393245:VRW393245 WBP393245:WBS393245 WLL393245:WLO393245 WVH393245:WVK393245 IV458781:IY458781 SR458781:SU458781 ACN458781:ACQ458781 AMJ458781:AMM458781 AWF458781:AWI458781 BGB458781:BGE458781 BPX458781:BQA458781 BZT458781:BZW458781 CJP458781:CJS458781 CTL458781:CTO458781 DDH458781:DDK458781 DND458781:DNG458781 DWZ458781:DXC458781 EGV458781:EGY458781 EQR458781:EQU458781 FAN458781:FAQ458781 FKJ458781:FKM458781 FUF458781:FUI458781 GEB458781:GEE458781 GNX458781:GOA458781 GXT458781:GXW458781 HHP458781:HHS458781 HRL458781:HRO458781 IBH458781:IBK458781 ILD458781:ILG458781 IUZ458781:IVC458781 JEV458781:JEY458781 JOR458781:JOU458781 JYN458781:JYQ458781 KIJ458781:KIM458781 KSF458781:KSI458781 LCB458781:LCE458781 LLX458781:LMA458781 LVT458781:LVW458781 MFP458781:MFS458781 MPL458781:MPO458781 MZH458781:MZK458781 NJD458781:NJG458781 NSZ458781:NTC458781 OCV458781:OCY458781 OMR458781:OMU458781 OWN458781:OWQ458781 PGJ458781:PGM458781 PQF458781:PQI458781 QAB458781:QAE458781 QJX458781:QKA458781 QTT458781:QTW458781 RDP458781:RDS458781 RNL458781:RNO458781 RXH458781:RXK458781 SHD458781:SHG458781 SQZ458781:SRC458781 TAV458781:TAY458781 TKR458781:TKU458781 TUN458781:TUQ458781 UEJ458781:UEM458781 UOF458781:UOI458781 UYB458781:UYE458781 VHX458781:VIA458781 VRT458781:VRW458781 WBP458781:WBS458781 WLL458781:WLO458781 WVH458781:WVK458781 IV524317:IY524317 SR524317:SU524317 ACN524317:ACQ524317 AMJ524317:AMM524317 AWF524317:AWI524317 BGB524317:BGE524317 BPX524317:BQA524317 BZT524317:BZW524317 CJP524317:CJS524317 CTL524317:CTO524317 DDH524317:DDK524317 DND524317:DNG524317 DWZ524317:DXC524317 EGV524317:EGY524317 EQR524317:EQU524317 FAN524317:FAQ524317 FKJ524317:FKM524317 FUF524317:FUI524317 GEB524317:GEE524317 GNX524317:GOA524317 GXT524317:GXW524317 HHP524317:HHS524317 HRL524317:HRO524317 IBH524317:IBK524317 ILD524317:ILG524317 IUZ524317:IVC524317 JEV524317:JEY524317 JOR524317:JOU524317 JYN524317:JYQ524317 KIJ524317:KIM524317 KSF524317:KSI524317 LCB524317:LCE524317 LLX524317:LMA524317 LVT524317:LVW524317 MFP524317:MFS524317 MPL524317:MPO524317 MZH524317:MZK524317 NJD524317:NJG524317 NSZ524317:NTC524317 OCV524317:OCY524317 OMR524317:OMU524317 OWN524317:OWQ524317 PGJ524317:PGM524317 PQF524317:PQI524317 QAB524317:QAE524317 QJX524317:QKA524317 QTT524317:QTW524317 RDP524317:RDS524317 RNL524317:RNO524317 RXH524317:RXK524317 SHD524317:SHG524317 SQZ524317:SRC524317 TAV524317:TAY524317 TKR524317:TKU524317 TUN524317:TUQ524317 UEJ524317:UEM524317 UOF524317:UOI524317 UYB524317:UYE524317 VHX524317:VIA524317 VRT524317:VRW524317 WBP524317:WBS524317 WLL524317:WLO524317 WVH524317:WVK524317 IV589853:IY589853 SR589853:SU589853 ACN589853:ACQ589853 AMJ589853:AMM589853 AWF589853:AWI589853 BGB589853:BGE589853 BPX589853:BQA589853 BZT589853:BZW589853 CJP589853:CJS589853 CTL589853:CTO589853 DDH589853:DDK589853 DND589853:DNG589853 DWZ589853:DXC589853 EGV589853:EGY589853 EQR589853:EQU589853 FAN589853:FAQ589853 FKJ589853:FKM589853 FUF589853:FUI589853 GEB589853:GEE589853 GNX589853:GOA589853 GXT589853:GXW589853 HHP589853:HHS589853 HRL589853:HRO589853 IBH589853:IBK589853 ILD589853:ILG589853 IUZ589853:IVC589853 JEV589853:JEY589853 JOR589853:JOU589853 JYN589853:JYQ589853 KIJ589853:KIM589853 KSF589853:KSI589853 LCB589853:LCE589853 LLX589853:LMA589853 LVT589853:LVW589853 MFP589853:MFS589853 MPL589853:MPO589853 MZH589853:MZK589853 NJD589853:NJG589853 NSZ589853:NTC589853 OCV589853:OCY589853 OMR589853:OMU589853 OWN589853:OWQ589853 PGJ589853:PGM589853 PQF589853:PQI589853 QAB589853:QAE589853 QJX589853:QKA589853 QTT589853:QTW589853 RDP589853:RDS589853 RNL589853:RNO589853 RXH589853:RXK589853 SHD589853:SHG589853 SQZ589853:SRC589853 TAV589853:TAY589853 TKR589853:TKU589853 TUN589853:TUQ589853 UEJ589853:UEM589853 UOF589853:UOI589853 UYB589853:UYE589853 VHX589853:VIA589853 VRT589853:VRW589853 WBP589853:WBS589853 WLL589853:WLO589853 WVH589853:WVK589853 IV655389:IY655389 SR655389:SU655389 ACN655389:ACQ655389 AMJ655389:AMM655389 AWF655389:AWI655389 BGB655389:BGE655389 BPX655389:BQA655389 BZT655389:BZW655389 CJP655389:CJS655389 CTL655389:CTO655389 DDH655389:DDK655389 DND655389:DNG655389 DWZ655389:DXC655389 EGV655389:EGY655389 EQR655389:EQU655389 FAN655389:FAQ655389 FKJ655389:FKM655389 FUF655389:FUI655389 GEB655389:GEE655389 GNX655389:GOA655389 GXT655389:GXW655389 HHP655389:HHS655389 HRL655389:HRO655389 IBH655389:IBK655389 ILD655389:ILG655389 IUZ655389:IVC655389 JEV655389:JEY655389 JOR655389:JOU655389 JYN655389:JYQ655389 KIJ655389:KIM655389 KSF655389:KSI655389 LCB655389:LCE655389 LLX655389:LMA655389 LVT655389:LVW655389 MFP655389:MFS655389 MPL655389:MPO655389 MZH655389:MZK655389 NJD655389:NJG655389 NSZ655389:NTC655389 OCV655389:OCY655389 OMR655389:OMU655389 OWN655389:OWQ655389 PGJ655389:PGM655389 PQF655389:PQI655389 QAB655389:QAE655389 QJX655389:QKA655389 QTT655389:QTW655389 RDP655389:RDS655389 RNL655389:RNO655389 RXH655389:RXK655389 SHD655389:SHG655389 SQZ655389:SRC655389 TAV655389:TAY655389 TKR655389:TKU655389 TUN655389:TUQ655389 UEJ655389:UEM655389 UOF655389:UOI655389 UYB655389:UYE655389 VHX655389:VIA655389 VRT655389:VRW655389 WBP655389:WBS655389 WLL655389:WLO655389 WVH655389:WVK655389 IV720925:IY720925 SR720925:SU720925 ACN720925:ACQ720925 AMJ720925:AMM720925 AWF720925:AWI720925 BGB720925:BGE720925 BPX720925:BQA720925 BZT720925:BZW720925 CJP720925:CJS720925 CTL720925:CTO720925 DDH720925:DDK720925 DND720925:DNG720925 DWZ720925:DXC720925 EGV720925:EGY720925 EQR720925:EQU720925 FAN720925:FAQ720925 FKJ720925:FKM720925 FUF720925:FUI720925 GEB720925:GEE720925 GNX720925:GOA720925 GXT720925:GXW720925 HHP720925:HHS720925 HRL720925:HRO720925 IBH720925:IBK720925 ILD720925:ILG720925 IUZ720925:IVC720925 JEV720925:JEY720925 JOR720925:JOU720925 JYN720925:JYQ720925 KIJ720925:KIM720925 KSF720925:KSI720925 LCB720925:LCE720925 LLX720925:LMA720925 LVT720925:LVW720925 MFP720925:MFS720925 MPL720925:MPO720925 MZH720925:MZK720925 NJD720925:NJG720925 NSZ720925:NTC720925 OCV720925:OCY720925 OMR720925:OMU720925 OWN720925:OWQ720925 PGJ720925:PGM720925 PQF720925:PQI720925 QAB720925:QAE720925 QJX720925:QKA720925 QTT720925:QTW720925 RDP720925:RDS720925 RNL720925:RNO720925 RXH720925:RXK720925 SHD720925:SHG720925 SQZ720925:SRC720925 TAV720925:TAY720925 TKR720925:TKU720925 TUN720925:TUQ720925 UEJ720925:UEM720925 UOF720925:UOI720925 UYB720925:UYE720925 VHX720925:VIA720925 VRT720925:VRW720925 WBP720925:WBS720925 WLL720925:WLO720925 WVH720925:WVK720925 IV786461:IY786461 SR786461:SU786461 ACN786461:ACQ786461 AMJ786461:AMM786461 AWF786461:AWI786461 BGB786461:BGE786461 BPX786461:BQA786461 BZT786461:BZW786461 CJP786461:CJS786461 CTL786461:CTO786461 DDH786461:DDK786461 DND786461:DNG786461 DWZ786461:DXC786461 EGV786461:EGY786461 EQR786461:EQU786461 FAN786461:FAQ786461 FKJ786461:FKM786461 FUF786461:FUI786461 GEB786461:GEE786461 GNX786461:GOA786461 GXT786461:GXW786461 HHP786461:HHS786461 HRL786461:HRO786461 IBH786461:IBK786461 ILD786461:ILG786461 IUZ786461:IVC786461 JEV786461:JEY786461 JOR786461:JOU786461 JYN786461:JYQ786461 KIJ786461:KIM786461 KSF786461:KSI786461 LCB786461:LCE786461 LLX786461:LMA786461 LVT786461:LVW786461 MFP786461:MFS786461 MPL786461:MPO786461 MZH786461:MZK786461 NJD786461:NJG786461 NSZ786461:NTC786461 OCV786461:OCY786461 OMR786461:OMU786461 OWN786461:OWQ786461 PGJ786461:PGM786461 PQF786461:PQI786461 QAB786461:QAE786461 QJX786461:QKA786461 QTT786461:QTW786461 RDP786461:RDS786461 RNL786461:RNO786461 RXH786461:RXK786461 SHD786461:SHG786461 SQZ786461:SRC786461 TAV786461:TAY786461 TKR786461:TKU786461 TUN786461:TUQ786461 UEJ786461:UEM786461 UOF786461:UOI786461 UYB786461:UYE786461 VHX786461:VIA786461 VRT786461:VRW786461 WBP786461:WBS786461 WLL786461:WLO786461 WVH786461:WVK786461 IV851997:IY851997 SR851997:SU851997 ACN851997:ACQ851997 AMJ851997:AMM851997 AWF851997:AWI851997 BGB851997:BGE851997 BPX851997:BQA851997 BZT851997:BZW851997 CJP851997:CJS851997 CTL851997:CTO851997 DDH851997:DDK851997 DND851997:DNG851997 DWZ851997:DXC851997 EGV851997:EGY851997 EQR851997:EQU851997 FAN851997:FAQ851997 FKJ851997:FKM851997 FUF851997:FUI851997 GEB851997:GEE851997 GNX851997:GOA851997 GXT851997:GXW851997 HHP851997:HHS851997 HRL851997:HRO851997 IBH851997:IBK851997 ILD851997:ILG851997 IUZ851997:IVC851997 JEV851997:JEY851997 JOR851997:JOU851997 JYN851997:JYQ851997 KIJ851997:KIM851997 KSF851997:KSI851997 LCB851997:LCE851997 LLX851997:LMA851997 LVT851997:LVW851997 MFP851997:MFS851997 MPL851997:MPO851997 MZH851997:MZK851997 NJD851997:NJG851997 NSZ851997:NTC851997 OCV851997:OCY851997 OMR851997:OMU851997 OWN851997:OWQ851997 PGJ851997:PGM851997 PQF851997:PQI851997 QAB851997:QAE851997 QJX851997:QKA851997 QTT851997:QTW851997 RDP851997:RDS851997 RNL851997:RNO851997 RXH851997:RXK851997 SHD851997:SHG851997 SQZ851997:SRC851997 TAV851997:TAY851997 TKR851997:TKU851997 TUN851997:TUQ851997 UEJ851997:UEM851997 UOF851997:UOI851997 UYB851997:UYE851997 VHX851997:VIA851997 VRT851997:VRW851997 WBP851997:WBS851997 WLL851997:WLO851997 WVH851997:WVK851997 IV917533:IY917533 SR917533:SU917533 ACN917533:ACQ917533 AMJ917533:AMM917533 AWF917533:AWI917533 BGB917533:BGE917533 BPX917533:BQA917533 BZT917533:BZW917533 CJP917533:CJS917533 CTL917533:CTO917533 DDH917533:DDK917533 DND917533:DNG917533 DWZ917533:DXC917533 EGV917533:EGY917533 EQR917533:EQU917533 FAN917533:FAQ917533 FKJ917533:FKM917533 FUF917533:FUI917533 GEB917533:GEE917533 GNX917533:GOA917533 GXT917533:GXW917533 HHP917533:HHS917533 HRL917533:HRO917533 IBH917533:IBK917533 ILD917533:ILG917533 IUZ917533:IVC917533 JEV917533:JEY917533 JOR917533:JOU917533 JYN917533:JYQ917533 KIJ917533:KIM917533 KSF917533:KSI917533 LCB917533:LCE917533 LLX917533:LMA917533 LVT917533:LVW917533 MFP917533:MFS917533 MPL917533:MPO917533 MZH917533:MZK917533 NJD917533:NJG917533 NSZ917533:NTC917533 OCV917533:OCY917533 OMR917533:OMU917533 OWN917533:OWQ917533 PGJ917533:PGM917533 PQF917533:PQI917533 QAB917533:QAE917533 QJX917533:QKA917533 QTT917533:QTW917533 RDP917533:RDS917533 RNL917533:RNO917533 RXH917533:RXK917533 SHD917533:SHG917533 SQZ917533:SRC917533 TAV917533:TAY917533 TKR917533:TKU917533 TUN917533:TUQ917533 UEJ917533:UEM917533 UOF917533:UOI917533 UYB917533:UYE917533 VHX917533:VIA917533 VRT917533:VRW917533 WBP917533:WBS917533 WLL917533:WLO917533 WVH917533:WVK917533 IV983069:IY983069 SR983069:SU983069 ACN983069:ACQ983069 AMJ983069:AMM983069 AWF983069:AWI983069 BGB983069:BGE983069 BPX983069:BQA983069 BZT983069:BZW983069 CJP983069:CJS983069 CTL983069:CTO983069 DDH983069:DDK983069 DND983069:DNG983069 DWZ983069:DXC983069 EGV983069:EGY983069 EQR983069:EQU983069 FAN983069:FAQ983069 FKJ983069:FKM983069 FUF983069:FUI983069 GEB983069:GEE983069 GNX983069:GOA983069 GXT983069:GXW983069 HHP983069:HHS983069 HRL983069:HRO983069 IBH983069:IBK983069 ILD983069:ILG983069 IUZ983069:IVC983069 JEV983069:JEY983069 JOR983069:JOU983069 JYN983069:JYQ983069 KIJ983069:KIM983069 KSF983069:KSI983069 LCB983069:LCE983069 LLX983069:LMA983069 LVT983069:LVW983069 MFP983069:MFS983069 MPL983069:MPO983069 MZH983069:MZK983069 NJD983069:NJG983069 NSZ983069:NTC983069 OCV983069:OCY983069 OMR983069:OMU983069 OWN983069:OWQ983069 PGJ983069:PGM983069 PQF983069:PQI983069 QAB983069:QAE983069 QJX983069:QKA983069 QTT983069:QTW983069 RDP983069:RDS983069 RNL983069:RNO983069 RXH983069:RXK983069 SHD983069:SHG983069 SQZ983069:SRC983069 TAV983069:TAY983069 TKR983069:TKU983069 TUN983069:TUQ983069 UEJ983069:UEM983069 UOF983069:UOI983069 UYB983069:UYE983069 VHX983069:VIA983069 VRT983069:VRW983069 WBP983069:WBS983069 WLL983069:WLO983069 HS28:HY28 WUE28:WUK28 WKI28:WKO28 WAM28:WAS28 VQQ28:VQW28 VGU28:VHA28 UWY28:UXE28 UNC28:UNI28 UDG28:UDM28 TTK28:TTQ28 TJO28:TJU28 SZS28:SZY28 SPW28:SQC28 SGA28:SGG28 RWE28:RWK28 RMI28:RMO28 RCM28:RCS28 QSQ28:QSW28 QIU28:QJA28 PYY28:PZE28 PPC28:PPI28 PFG28:PFM28 OVK28:OVQ28 OLO28:OLU28 OBS28:OBY28 NRW28:NSC28 NIA28:NIG28 MYE28:MYK28 MOI28:MOO28 MEM28:MES28 LUQ28:LUW28 LKU28:LLA28 LAY28:LBE28 KRC28:KRI28 KHG28:KHM28 JXK28:JXQ28 JNO28:JNU28 JDS28:JDY28 ITW28:IUC28 IKA28:IKG28 IAE28:IAK28 HQI28:HQO28 HGM28:HGS28 GWQ28:GWW28 GMU28:GNA28 GCY28:GDE28 FTC28:FTI28 FJG28:FJM28 EZK28:EZQ28 EPO28:EPU28 EFS28:EFY28 DVW28:DWC28 DMA28:DMG28 DCE28:DCK28 CSI28:CSO28 CIM28:CIS28 BYQ28:BYW28 BOU28:BPA28 BEY28:BFE28 AVC28:AVI28 ALG28:ALM28 ABK28:ABQ28 RO28:RU28 WUE35:WUK36 HS35:HY36 RO35:RU36 ABK35:ABQ36 ALG35:ALM36 AVC35:AVI36 BEY35:BFE36 BOU35:BPA36 BYQ35:BYW36 CIM35:CIS36 CSI35:CSO36 DCE35:DCK36 DMA35:DMG36 DVW35:DWC36 EFS35:EFY36 EPO35:EPU36 EZK35:EZQ36 FJG35:FJM36 FTC35:FTI36 GCY35:GDE36 GMU35:GNA36 GWQ35:GWW36 HGM35:HGS36 HQI35:HQO36 IAE35:IAK36 IKA35:IKG36 ITW35:IUC36 JDS35:JDY36 JNO35:JNU36 JXK35:JXQ36 KHG35:KHM36 KRC35:KRI36 LAY35:LBE36 LKU35:LLA36 LUQ35:LUW36 MEM35:MES36 MOI35:MOO36 MYE35:MYK36 NIA35:NIG36 NRW35:NSC36 OBS35:OBY36 OLO35:OLU36 OVK35:OVQ36 PFG35:PFM36 PPC35:PPI36 PYY35:PZE36 QIU35:QJA36 QSQ35:QSW36 RCM35:RCS36 RMI35:RMO36 RWE35:RWK36 SGA35:SGG36 SPW35:SQC36 SZS35:SZY36 TJO35:TJU36 TTK35:TTQ36 UDG35:UDM36 UNC35:UNI36 UWY35:UXE36 VGU35:VHA36 VQQ35:VQW36 WAM35:WAS36 WKI35:WKO36" xr:uid="{6AF86F2F-DC70-4753-A4DA-3E84FC1132B5}">
      <formula1>L28-ROUNDDOWN(L28,0)=0</formula1>
    </dataValidation>
    <dataValidation type="list" allowBlank="1" showInputMessage="1" showErrorMessage="1" sqref="M16:M23" xr:uid="{11178B2A-3E41-40DB-9C5C-C874E6632254}">
      <formula1>"式,台,個,本,ｍ,面,ヶ所,㎡"</formula1>
    </dataValidation>
    <dataValidation type="custom" imeMode="disabled" allowBlank="1" showInputMessage="1" showErrorMessage="1" sqref="N16:P23" xr:uid="{4AFA0A52-8C0D-45BF-86D8-615DB9E75A8D}">
      <formula1>INT(N16)&gt;=0</formula1>
    </dataValidation>
  </dataValidations>
  <printOptions horizontalCentered="1"/>
  <pageMargins left="0.51181102362204722" right="0.11811023622047245" top="0.35433070866141736" bottom="0.35433070866141736" header="0.31496062992125984" footer="0.11811023622047245"/>
  <pageSetup paperSize="9" scale="69" orientation="portrait" r:id="rId1"/>
  <headerFooter scaleWithDoc="0">
    <oddFooter>&amp;R&amp;K00-044R5中層ZEH-M_ver.1.2</oddFooter>
  </headerFooter>
  <extLst>
    <ext xmlns:x14="http://schemas.microsoft.com/office/spreadsheetml/2009/9/main" uri="{CCE6A557-97BC-4b89-ADB6-D9C93CAAB3DF}">
      <x14:dataValidations xmlns:xm="http://schemas.microsoft.com/office/excel/2006/main" count="2">
        <x14:dataValidation imeMode="disabled" allowBlank="1" showInputMessage="1" showErrorMessage="1" xr:uid="{86570CA3-4AD5-4D54-804C-2B262D21A5F3}">
          <xm:sqref>IL65537 SH65537 ACD65537 ALZ65537 AVV65537 BFR65537 BPN65537 BZJ65537 CJF65537 CTB65537 DCX65537 DMT65537 DWP65537 EGL65537 EQH65537 FAD65537 FJZ65537 FTV65537 GDR65537 GNN65537 GXJ65537 HHF65537 HRB65537 IAX65537 IKT65537 IUP65537 JEL65537 JOH65537 JYD65537 KHZ65537 KRV65537 LBR65537 LLN65537 LVJ65537 MFF65537 MPB65537 MYX65537 NIT65537 NSP65537 OCL65537 OMH65537 OWD65537 PFZ65537 PPV65537 PZR65537 QJN65537 QTJ65537 RDF65537 RNB65537 RWX65537 SGT65537 SQP65537 TAL65537 TKH65537 TUD65537 UDZ65537 UNV65537 UXR65537 VHN65537 VRJ65537 WBF65537 WLB65537 WUX65537 IL131073 SH131073 ACD131073 ALZ131073 AVV131073 BFR131073 BPN131073 BZJ131073 CJF131073 CTB131073 DCX131073 DMT131073 DWP131073 EGL131073 EQH131073 FAD131073 FJZ131073 FTV131073 GDR131073 GNN131073 GXJ131073 HHF131073 HRB131073 IAX131073 IKT131073 IUP131073 JEL131073 JOH131073 JYD131073 KHZ131073 KRV131073 LBR131073 LLN131073 LVJ131073 MFF131073 MPB131073 MYX131073 NIT131073 NSP131073 OCL131073 OMH131073 OWD131073 PFZ131073 PPV131073 PZR131073 QJN131073 QTJ131073 RDF131073 RNB131073 RWX131073 SGT131073 SQP131073 TAL131073 TKH131073 TUD131073 UDZ131073 UNV131073 UXR131073 VHN131073 VRJ131073 WBF131073 WLB131073 WUX131073 IL196609 SH196609 ACD196609 ALZ196609 AVV196609 BFR196609 BPN196609 BZJ196609 CJF196609 CTB196609 DCX196609 DMT196609 DWP196609 EGL196609 EQH196609 FAD196609 FJZ196609 FTV196609 GDR196609 GNN196609 GXJ196609 HHF196609 HRB196609 IAX196609 IKT196609 IUP196609 JEL196609 JOH196609 JYD196609 KHZ196609 KRV196609 LBR196609 LLN196609 LVJ196609 MFF196609 MPB196609 MYX196609 NIT196609 NSP196609 OCL196609 OMH196609 OWD196609 PFZ196609 PPV196609 PZR196609 QJN196609 QTJ196609 RDF196609 RNB196609 RWX196609 SGT196609 SQP196609 TAL196609 TKH196609 TUD196609 UDZ196609 UNV196609 UXR196609 VHN196609 VRJ196609 WBF196609 WLB196609 WUX196609 IL262145 SH262145 ACD262145 ALZ262145 AVV262145 BFR262145 BPN262145 BZJ262145 CJF262145 CTB262145 DCX262145 DMT262145 DWP262145 EGL262145 EQH262145 FAD262145 FJZ262145 FTV262145 GDR262145 GNN262145 GXJ262145 HHF262145 HRB262145 IAX262145 IKT262145 IUP262145 JEL262145 JOH262145 JYD262145 KHZ262145 KRV262145 LBR262145 LLN262145 LVJ262145 MFF262145 MPB262145 MYX262145 NIT262145 NSP262145 OCL262145 OMH262145 OWD262145 PFZ262145 PPV262145 PZR262145 QJN262145 QTJ262145 RDF262145 RNB262145 RWX262145 SGT262145 SQP262145 TAL262145 TKH262145 TUD262145 UDZ262145 UNV262145 UXR262145 VHN262145 VRJ262145 WBF262145 WLB262145 WUX262145 IL327681 SH327681 ACD327681 ALZ327681 AVV327681 BFR327681 BPN327681 BZJ327681 CJF327681 CTB327681 DCX327681 DMT327681 DWP327681 EGL327681 EQH327681 FAD327681 FJZ327681 FTV327681 GDR327681 GNN327681 GXJ327681 HHF327681 HRB327681 IAX327681 IKT327681 IUP327681 JEL327681 JOH327681 JYD327681 KHZ327681 KRV327681 LBR327681 LLN327681 LVJ327681 MFF327681 MPB327681 MYX327681 NIT327681 NSP327681 OCL327681 OMH327681 OWD327681 PFZ327681 PPV327681 PZR327681 QJN327681 QTJ327681 RDF327681 RNB327681 RWX327681 SGT327681 SQP327681 TAL327681 TKH327681 TUD327681 UDZ327681 UNV327681 UXR327681 VHN327681 VRJ327681 WBF327681 WLB327681 WUX327681 IL393217 SH393217 ACD393217 ALZ393217 AVV393217 BFR393217 BPN393217 BZJ393217 CJF393217 CTB393217 DCX393217 DMT393217 DWP393217 EGL393217 EQH393217 FAD393217 FJZ393217 FTV393217 GDR393217 GNN393217 GXJ393217 HHF393217 HRB393217 IAX393217 IKT393217 IUP393217 JEL393217 JOH393217 JYD393217 KHZ393217 KRV393217 LBR393217 LLN393217 LVJ393217 MFF393217 MPB393217 MYX393217 NIT393217 NSP393217 OCL393217 OMH393217 OWD393217 PFZ393217 PPV393217 PZR393217 QJN393217 QTJ393217 RDF393217 RNB393217 RWX393217 SGT393217 SQP393217 TAL393217 TKH393217 TUD393217 UDZ393217 UNV393217 UXR393217 VHN393217 VRJ393217 WBF393217 WLB393217 WUX393217 IL458753 SH458753 ACD458753 ALZ458753 AVV458753 BFR458753 BPN458753 BZJ458753 CJF458753 CTB458753 DCX458753 DMT458753 DWP458753 EGL458753 EQH458753 FAD458753 FJZ458753 FTV458753 GDR458753 GNN458753 GXJ458753 HHF458753 HRB458753 IAX458753 IKT458753 IUP458753 JEL458753 JOH458753 JYD458753 KHZ458753 KRV458753 LBR458753 LLN458753 LVJ458753 MFF458753 MPB458753 MYX458753 NIT458753 NSP458753 OCL458753 OMH458753 OWD458753 PFZ458753 PPV458753 PZR458753 QJN458753 QTJ458753 RDF458753 RNB458753 RWX458753 SGT458753 SQP458753 TAL458753 TKH458753 TUD458753 UDZ458753 UNV458753 UXR458753 VHN458753 VRJ458753 WBF458753 WLB458753 WUX458753 IL524289 SH524289 ACD524289 ALZ524289 AVV524289 BFR524289 BPN524289 BZJ524289 CJF524289 CTB524289 DCX524289 DMT524289 DWP524289 EGL524289 EQH524289 FAD524289 FJZ524289 FTV524289 GDR524289 GNN524289 GXJ524289 HHF524289 HRB524289 IAX524289 IKT524289 IUP524289 JEL524289 JOH524289 JYD524289 KHZ524289 KRV524289 LBR524289 LLN524289 LVJ524289 MFF524289 MPB524289 MYX524289 NIT524289 NSP524289 OCL524289 OMH524289 OWD524289 PFZ524289 PPV524289 PZR524289 QJN524289 QTJ524289 RDF524289 RNB524289 RWX524289 SGT524289 SQP524289 TAL524289 TKH524289 TUD524289 UDZ524289 UNV524289 UXR524289 VHN524289 VRJ524289 WBF524289 WLB524289 WUX524289 IL589825 SH589825 ACD589825 ALZ589825 AVV589825 BFR589825 BPN589825 BZJ589825 CJF589825 CTB589825 DCX589825 DMT589825 DWP589825 EGL589825 EQH589825 FAD589825 FJZ589825 FTV589825 GDR589825 GNN589825 GXJ589825 HHF589825 HRB589825 IAX589825 IKT589825 IUP589825 JEL589825 JOH589825 JYD589825 KHZ589825 KRV589825 LBR589825 LLN589825 LVJ589825 MFF589825 MPB589825 MYX589825 NIT589825 NSP589825 OCL589825 OMH589825 OWD589825 PFZ589825 PPV589825 PZR589825 QJN589825 QTJ589825 RDF589825 RNB589825 RWX589825 SGT589825 SQP589825 TAL589825 TKH589825 TUD589825 UDZ589825 UNV589825 UXR589825 VHN589825 VRJ589825 WBF589825 WLB589825 WUX589825 IL655361 SH655361 ACD655361 ALZ655361 AVV655361 BFR655361 BPN655361 BZJ655361 CJF655361 CTB655361 DCX655361 DMT655361 DWP655361 EGL655361 EQH655361 FAD655361 FJZ655361 FTV655361 GDR655361 GNN655361 GXJ655361 HHF655361 HRB655361 IAX655361 IKT655361 IUP655361 JEL655361 JOH655361 JYD655361 KHZ655361 KRV655361 LBR655361 LLN655361 LVJ655361 MFF655361 MPB655361 MYX655361 NIT655361 NSP655361 OCL655361 OMH655361 OWD655361 PFZ655361 PPV655361 PZR655361 QJN655361 QTJ655361 RDF655361 RNB655361 RWX655361 SGT655361 SQP655361 TAL655361 TKH655361 TUD655361 UDZ655361 UNV655361 UXR655361 VHN655361 VRJ655361 WBF655361 WLB655361 WUX655361 IL720897 SH720897 ACD720897 ALZ720897 AVV720897 BFR720897 BPN720897 BZJ720897 CJF720897 CTB720897 DCX720897 DMT720897 DWP720897 EGL720897 EQH720897 FAD720897 FJZ720897 FTV720897 GDR720897 GNN720897 GXJ720897 HHF720897 HRB720897 IAX720897 IKT720897 IUP720897 JEL720897 JOH720897 JYD720897 KHZ720897 KRV720897 LBR720897 LLN720897 LVJ720897 MFF720897 MPB720897 MYX720897 NIT720897 NSP720897 OCL720897 OMH720897 OWD720897 PFZ720897 PPV720897 PZR720897 QJN720897 QTJ720897 RDF720897 RNB720897 RWX720897 SGT720897 SQP720897 TAL720897 TKH720897 TUD720897 UDZ720897 UNV720897 UXR720897 VHN720897 VRJ720897 WBF720897 WLB720897 WUX720897 IL786433 SH786433 ACD786433 ALZ786433 AVV786433 BFR786433 BPN786433 BZJ786433 CJF786433 CTB786433 DCX786433 DMT786433 DWP786433 EGL786433 EQH786433 FAD786433 FJZ786433 FTV786433 GDR786433 GNN786433 GXJ786433 HHF786433 HRB786433 IAX786433 IKT786433 IUP786433 JEL786433 JOH786433 JYD786433 KHZ786433 KRV786433 LBR786433 LLN786433 LVJ786433 MFF786433 MPB786433 MYX786433 NIT786433 NSP786433 OCL786433 OMH786433 OWD786433 PFZ786433 PPV786433 PZR786433 QJN786433 QTJ786433 RDF786433 RNB786433 RWX786433 SGT786433 SQP786433 TAL786433 TKH786433 TUD786433 UDZ786433 UNV786433 UXR786433 VHN786433 VRJ786433 WBF786433 WLB786433 WUX786433 IL851969 SH851969 ACD851969 ALZ851969 AVV851969 BFR851969 BPN851969 BZJ851969 CJF851969 CTB851969 DCX851969 DMT851969 DWP851969 EGL851969 EQH851969 FAD851969 FJZ851969 FTV851969 GDR851969 GNN851969 GXJ851969 HHF851969 HRB851969 IAX851969 IKT851969 IUP851969 JEL851969 JOH851969 JYD851969 KHZ851969 KRV851969 LBR851969 LLN851969 LVJ851969 MFF851969 MPB851969 MYX851969 NIT851969 NSP851969 OCL851969 OMH851969 OWD851969 PFZ851969 PPV851969 PZR851969 QJN851969 QTJ851969 RDF851969 RNB851969 RWX851969 SGT851969 SQP851969 TAL851969 TKH851969 TUD851969 UDZ851969 UNV851969 UXR851969 VHN851969 VRJ851969 WBF851969 WLB851969 WUX851969 IL917505 SH917505 ACD917505 ALZ917505 AVV917505 BFR917505 BPN917505 BZJ917505 CJF917505 CTB917505 DCX917505 DMT917505 DWP917505 EGL917505 EQH917505 FAD917505 FJZ917505 FTV917505 GDR917505 GNN917505 GXJ917505 HHF917505 HRB917505 IAX917505 IKT917505 IUP917505 JEL917505 JOH917505 JYD917505 KHZ917505 KRV917505 LBR917505 LLN917505 LVJ917505 MFF917505 MPB917505 MYX917505 NIT917505 NSP917505 OCL917505 OMH917505 OWD917505 PFZ917505 PPV917505 PZR917505 QJN917505 QTJ917505 RDF917505 RNB917505 RWX917505 SGT917505 SQP917505 TAL917505 TKH917505 TUD917505 UDZ917505 UNV917505 UXR917505 VHN917505 VRJ917505 WBF917505 WLB917505 WUX917505 IL983041 SH983041 ACD983041 ALZ983041 AVV983041 BFR983041 BPN983041 BZJ983041 CJF983041 CTB983041 DCX983041 DMT983041 DWP983041 EGL983041 EQH983041 FAD983041 FJZ983041 FTV983041 GDR983041 GNN983041 GXJ983041 HHF983041 HRB983041 IAX983041 IKT983041 IUP983041 JEL983041 JOH983041 JYD983041 KHZ983041 KRV983041 LBR983041 LLN983041 LVJ983041 MFF983041 MPB983041 MYX983041 NIT983041 NSP983041 OCL983041 OMH983041 OWD983041 PFZ983041 PPV983041 PZR983041 QJN983041 QTJ983041 RDF983041 RNB983041 RWX983041 SGT983041 SQP983041 TAL983041 TKH983041 TUD983041 UDZ983041 UNV983041 UXR983041 VHN983041 VRJ983041 WBF983041 WLB983041 WUX983041 IQ65567:IQ65568 SM65567:SM65568 ACI65567:ACI65568 AME65567:AME65568 AWA65567:AWA65568 BFW65567:BFW65568 BPS65567:BPS65568 BZO65567:BZO65568 CJK65567:CJK65568 CTG65567:CTG65568 DDC65567:DDC65568 DMY65567:DMY65568 DWU65567:DWU65568 EGQ65567:EGQ65568 EQM65567:EQM65568 FAI65567:FAI65568 FKE65567:FKE65568 FUA65567:FUA65568 GDW65567:GDW65568 GNS65567:GNS65568 GXO65567:GXO65568 HHK65567:HHK65568 HRG65567:HRG65568 IBC65567:IBC65568 IKY65567:IKY65568 IUU65567:IUU65568 JEQ65567:JEQ65568 JOM65567:JOM65568 JYI65567:JYI65568 KIE65567:KIE65568 KSA65567:KSA65568 LBW65567:LBW65568 LLS65567:LLS65568 LVO65567:LVO65568 MFK65567:MFK65568 MPG65567:MPG65568 MZC65567:MZC65568 NIY65567:NIY65568 NSU65567:NSU65568 OCQ65567:OCQ65568 OMM65567:OMM65568 OWI65567:OWI65568 PGE65567:PGE65568 PQA65567:PQA65568 PZW65567:PZW65568 QJS65567:QJS65568 QTO65567:QTO65568 RDK65567:RDK65568 RNG65567:RNG65568 RXC65567:RXC65568 SGY65567:SGY65568 SQU65567:SQU65568 TAQ65567:TAQ65568 TKM65567:TKM65568 TUI65567:TUI65568 UEE65567:UEE65568 UOA65567:UOA65568 UXW65567:UXW65568 VHS65567:VHS65568 VRO65567:VRO65568 WBK65567:WBK65568 WLG65567:WLG65568 WVC65567:WVC65568 IQ131103:IQ131104 SM131103:SM131104 ACI131103:ACI131104 AME131103:AME131104 AWA131103:AWA131104 BFW131103:BFW131104 BPS131103:BPS131104 BZO131103:BZO131104 CJK131103:CJK131104 CTG131103:CTG131104 DDC131103:DDC131104 DMY131103:DMY131104 DWU131103:DWU131104 EGQ131103:EGQ131104 EQM131103:EQM131104 FAI131103:FAI131104 FKE131103:FKE131104 FUA131103:FUA131104 GDW131103:GDW131104 GNS131103:GNS131104 GXO131103:GXO131104 HHK131103:HHK131104 HRG131103:HRG131104 IBC131103:IBC131104 IKY131103:IKY131104 IUU131103:IUU131104 JEQ131103:JEQ131104 JOM131103:JOM131104 JYI131103:JYI131104 KIE131103:KIE131104 KSA131103:KSA131104 LBW131103:LBW131104 LLS131103:LLS131104 LVO131103:LVO131104 MFK131103:MFK131104 MPG131103:MPG131104 MZC131103:MZC131104 NIY131103:NIY131104 NSU131103:NSU131104 OCQ131103:OCQ131104 OMM131103:OMM131104 OWI131103:OWI131104 PGE131103:PGE131104 PQA131103:PQA131104 PZW131103:PZW131104 QJS131103:QJS131104 QTO131103:QTO131104 RDK131103:RDK131104 RNG131103:RNG131104 RXC131103:RXC131104 SGY131103:SGY131104 SQU131103:SQU131104 TAQ131103:TAQ131104 TKM131103:TKM131104 TUI131103:TUI131104 UEE131103:UEE131104 UOA131103:UOA131104 UXW131103:UXW131104 VHS131103:VHS131104 VRO131103:VRO131104 WBK131103:WBK131104 WLG131103:WLG131104 WVC131103:WVC131104 IQ196639:IQ196640 SM196639:SM196640 ACI196639:ACI196640 AME196639:AME196640 AWA196639:AWA196640 BFW196639:BFW196640 BPS196639:BPS196640 BZO196639:BZO196640 CJK196639:CJK196640 CTG196639:CTG196640 DDC196639:DDC196640 DMY196639:DMY196640 DWU196639:DWU196640 EGQ196639:EGQ196640 EQM196639:EQM196640 FAI196639:FAI196640 FKE196639:FKE196640 FUA196639:FUA196640 GDW196639:GDW196640 GNS196639:GNS196640 GXO196639:GXO196640 HHK196639:HHK196640 HRG196639:HRG196640 IBC196639:IBC196640 IKY196639:IKY196640 IUU196639:IUU196640 JEQ196639:JEQ196640 JOM196639:JOM196640 JYI196639:JYI196640 KIE196639:KIE196640 KSA196639:KSA196640 LBW196639:LBW196640 LLS196639:LLS196640 LVO196639:LVO196640 MFK196639:MFK196640 MPG196639:MPG196640 MZC196639:MZC196640 NIY196639:NIY196640 NSU196639:NSU196640 OCQ196639:OCQ196640 OMM196639:OMM196640 OWI196639:OWI196640 PGE196639:PGE196640 PQA196639:PQA196640 PZW196639:PZW196640 QJS196639:QJS196640 QTO196639:QTO196640 RDK196639:RDK196640 RNG196639:RNG196640 RXC196639:RXC196640 SGY196639:SGY196640 SQU196639:SQU196640 TAQ196639:TAQ196640 TKM196639:TKM196640 TUI196639:TUI196640 UEE196639:UEE196640 UOA196639:UOA196640 UXW196639:UXW196640 VHS196639:VHS196640 VRO196639:VRO196640 WBK196639:WBK196640 WLG196639:WLG196640 WVC196639:WVC196640 IQ262175:IQ262176 SM262175:SM262176 ACI262175:ACI262176 AME262175:AME262176 AWA262175:AWA262176 BFW262175:BFW262176 BPS262175:BPS262176 BZO262175:BZO262176 CJK262175:CJK262176 CTG262175:CTG262176 DDC262175:DDC262176 DMY262175:DMY262176 DWU262175:DWU262176 EGQ262175:EGQ262176 EQM262175:EQM262176 FAI262175:FAI262176 FKE262175:FKE262176 FUA262175:FUA262176 GDW262175:GDW262176 GNS262175:GNS262176 GXO262175:GXO262176 HHK262175:HHK262176 HRG262175:HRG262176 IBC262175:IBC262176 IKY262175:IKY262176 IUU262175:IUU262176 JEQ262175:JEQ262176 JOM262175:JOM262176 JYI262175:JYI262176 KIE262175:KIE262176 KSA262175:KSA262176 LBW262175:LBW262176 LLS262175:LLS262176 LVO262175:LVO262176 MFK262175:MFK262176 MPG262175:MPG262176 MZC262175:MZC262176 NIY262175:NIY262176 NSU262175:NSU262176 OCQ262175:OCQ262176 OMM262175:OMM262176 OWI262175:OWI262176 PGE262175:PGE262176 PQA262175:PQA262176 PZW262175:PZW262176 QJS262175:QJS262176 QTO262175:QTO262176 RDK262175:RDK262176 RNG262175:RNG262176 RXC262175:RXC262176 SGY262175:SGY262176 SQU262175:SQU262176 TAQ262175:TAQ262176 TKM262175:TKM262176 TUI262175:TUI262176 UEE262175:UEE262176 UOA262175:UOA262176 UXW262175:UXW262176 VHS262175:VHS262176 VRO262175:VRO262176 WBK262175:WBK262176 WLG262175:WLG262176 WVC262175:WVC262176 IQ327711:IQ327712 SM327711:SM327712 ACI327711:ACI327712 AME327711:AME327712 AWA327711:AWA327712 BFW327711:BFW327712 BPS327711:BPS327712 BZO327711:BZO327712 CJK327711:CJK327712 CTG327711:CTG327712 DDC327711:DDC327712 DMY327711:DMY327712 DWU327711:DWU327712 EGQ327711:EGQ327712 EQM327711:EQM327712 FAI327711:FAI327712 FKE327711:FKE327712 FUA327711:FUA327712 GDW327711:GDW327712 GNS327711:GNS327712 GXO327711:GXO327712 HHK327711:HHK327712 HRG327711:HRG327712 IBC327711:IBC327712 IKY327711:IKY327712 IUU327711:IUU327712 JEQ327711:JEQ327712 JOM327711:JOM327712 JYI327711:JYI327712 KIE327711:KIE327712 KSA327711:KSA327712 LBW327711:LBW327712 LLS327711:LLS327712 LVO327711:LVO327712 MFK327711:MFK327712 MPG327711:MPG327712 MZC327711:MZC327712 NIY327711:NIY327712 NSU327711:NSU327712 OCQ327711:OCQ327712 OMM327711:OMM327712 OWI327711:OWI327712 PGE327711:PGE327712 PQA327711:PQA327712 PZW327711:PZW327712 QJS327711:QJS327712 QTO327711:QTO327712 RDK327711:RDK327712 RNG327711:RNG327712 RXC327711:RXC327712 SGY327711:SGY327712 SQU327711:SQU327712 TAQ327711:TAQ327712 TKM327711:TKM327712 TUI327711:TUI327712 UEE327711:UEE327712 UOA327711:UOA327712 UXW327711:UXW327712 VHS327711:VHS327712 VRO327711:VRO327712 WBK327711:WBK327712 WLG327711:WLG327712 WVC327711:WVC327712 IQ393247:IQ393248 SM393247:SM393248 ACI393247:ACI393248 AME393247:AME393248 AWA393247:AWA393248 BFW393247:BFW393248 BPS393247:BPS393248 BZO393247:BZO393248 CJK393247:CJK393248 CTG393247:CTG393248 DDC393247:DDC393248 DMY393247:DMY393248 DWU393247:DWU393248 EGQ393247:EGQ393248 EQM393247:EQM393248 FAI393247:FAI393248 FKE393247:FKE393248 FUA393247:FUA393248 GDW393247:GDW393248 GNS393247:GNS393248 GXO393247:GXO393248 HHK393247:HHK393248 HRG393247:HRG393248 IBC393247:IBC393248 IKY393247:IKY393248 IUU393247:IUU393248 JEQ393247:JEQ393248 JOM393247:JOM393248 JYI393247:JYI393248 KIE393247:KIE393248 KSA393247:KSA393248 LBW393247:LBW393248 LLS393247:LLS393248 LVO393247:LVO393248 MFK393247:MFK393248 MPG393247:MPG393248 MZC393247:MZC393248 NIY393247:NIY393248 NSU393247:NSU393248 OCQ393247:OCQ393248 OMM393247:OMM393248 OWI393247:OWI393248 PGE393247:PGE393248 PQA393247:PQA393248 PZW393247:PZW393248 QJS393247:QJS393248 QTO393247:QTO393248 RDK393247:RDK393248 RNG393247:RNG393248 RXC393247:RXC393248 SGY393247:SGY393248 SQU393247:SQU393248 TAQ393247:TAQ393248 TKM393247:TKM393248 TUI393247:TUI393248 UEE393247:UEE393248 UOA393247:UOA393248 UXW393247:UXW393248 VHS393247:VHS393248 VRO393247:VRO393248 WBK393247:WBK393248 WLG393247:WLG393248 WVC393247:WVC393248 IQ458783:IQ458784 SM458783:SM458784 ACI458783:ACI458784 AME458783:AME458784 AWA458783:AWA458784 BFW458783:BFW458784 BPS458783:BPS458784 BZO458783:BZO458784 CJK458783:CJK458784 CTG458783:CTG458784 DDC458783:DDC458784 DMY458783:DMY458784 DWU458783:DWU458784 EGQ458783:EGQ458784 EQM458783:EQM458784 FAI458783:FAI458784 FKE458783:FKE458784 FUA458783:FUA458784 GDW458783:GDW458784 GNS458783:GNS458784 GXO458783:GXO458784 HHK458783:HHK458784 HRG458783:HRG458784 IBC458783:IBC458784 IKY458783:IKY458784 IUU458783:IUU458784 JEQ458783:JEQ458784 JOM458783:JOM458784 JYI458783:JYI458784 KIE458783:KIE458784 KSA458783:KSA458784 LBW458783:LBW458784 LLS458783:LLS458784 LVO458783:LVO458784 MFK458783:MFK458784 MPG458783:MPG458784 MZC458783:MZC458784 NIY458783:NIY458784 NSU458783:NSU458784 OCQ458783:OCQ458784 OMM458783:OMM458784 OWI458783:OWI458784 PGE458783:PGE458784 PQA458783:PQA458784 PZW458783:PZW458784 QJS458783:QJS458784 QTO458783:QTO458784 RDK458783:RDK458784 RNG458783:RNG458784 RXC458783:RXC458784 SGY458783:SGY458784 SQU458783:SQU458784 TAQ458783:TAQ458784 TKM458783:TKM458784 TUI458783:TUI458784 UEE458783:UEE458784 UOA458783:UOA458784 UXW458783:UXW458784 VHS458783:VHS458784 VRO458783:VRO458784 WBK458783:WBK458784 WLG458783:WLG458784 WVC458783:WVC458784 IQ524319:IQ524320 SM524319:SM524320 ACI524319:ACI524320 AME524319:AME524320 AWA524319:AWA524320 BFW524319:BFW524320 BPS524319:BPS524320 BZO524319:BZO524320 CJK524319:CJK524320 CTG524319:CTG524320 DDC524319:DDC524320 DMY524319:DMY524320 DWU524319:DWU524320 EGQ524319:EGQ524320 EQM524319:EQM524320 FAI524319:FAI524320 FKE524319:FKE524320 FUA524319:FUA524320 GDW524319:GDW524320 GNS524319:GNS524320 GXO524319:GXO524320 HHK524319:HHK524320 HRG524319:HRG524320 IBC524319:IBC524320 IKY524319:IKY524320 IUU524319:IUU524320 JEQ524319:JEQ524320 JOM524319:JOM524320 JYI524319:JYI524320 KIE524319:KIE524320 KSA524319:KSA524320 LBW524319:LBW524320 LLS524319:LLS524320 LVO524319:LVO524320 MFK524319:MFK524320 MPG524319:MPG524320 MZC524319:MZC524320 NIY524319:NIY524320 NSU524319:NSU524320 OCQ524319:OCQ524320 OMM524319:OMM524320 OWI524319:OWI524320 PGE524319:PGE524320 PQA524319:PQA524320 PZW524319:PZW524320 QJS524319:QJS524320 QTO524319:QTO524320 RDK524319:RDK524320 RNG524319:RNG524320 RXC524319:RXC524320 SGY524319:SGY524320 SQU524319:SQU524320 TAQ524319:TAQ524320 TKM524319:TKM524320 TUI524319:TUI524320 UEE524319:UEE524320 UOA524319:UOA524320 UXW524319:UXW524320 VHS524319:VHS524320 VRO524319:VRO524320 WBK524319:WBK524320 WLG524319:WLG524320 WVC524319:WVC524320 IQ589855:IQ589856 SM589855:SM589856 ACI589855:ACI589856 AME589855:AME589856 AWA589855:AWA589856 BFW589855:BFW589856 BPS589855:BPS589856 BZO589855:BZO589856 CJK589855:CJK589856 CTG589855:CTG589856 DDC589855:DDC589856 DMY589855:DMY589856 DWU589855:DWU589856 EGQ589855:EGQ589856 EQM589855:EQM589856 FAI589855:FAI589856 FKE589855:FKE589856 FUA589855:FUA589856 GDW589855:GDW589856 GNS589855:GNS589856 GXO589855:GXO589856 HHK589855:HHK589856 HRG589855:HRG589856 IBC589855:IBC589856 IKY589855:IKY589856 IUU589855:IUU589856 JEQ589855:JEQ589856 JOM589855:JOM589856 JYI589855:JYI589856 KIE589855:KIE589856 KSA589855:KSA589856 LBW589855:LBW589856 LLS589855:LLS589856 LVO589855:LVO589856 MFK589855:MFK589856 MPG589855:MPG589856 MZC589855:MZC589856 NIY589855:NIY589856 NSU589855:NSU589856 OCQ589855:OCQ589856 OMM589855:OMM589856 OWI589855:OWI589856 PGE589855:PGE589856 PQA589855:PQA589856 PZW589855:PZW589856 QJS589855:QJS589856 QTO589855:QTO589856 RDK589855:RDK589856 RNG589855:RNG589856 RXC589855:RXC589856 SGY589855:SGY589856 SQU589855:SQU589856 TAQ589855:TAQ589856 TKM589855:TKM589856 TUI589855:TUI589856 UEE589855:UEE589856 UOA589855:UOA589856 UXW589855:UXW589856 VHS589855:VHS589856 VRO589855:VRO589856 WBK589855:WBK589856 WLG589855:WLG589856 WVC589855:WVC589856 IQ655391:IQ655392 SM655391:SM655392 ACI655391:ACI655392 AME655391:AME655392 AWA655391:AWA655392 BFW655391:BFW655392 BPS655391:BPS655392 BZO655391:BZO655392 CJK655391:CJK655392 CTG655391:CTG655392 DDC655391:DDC655392 DMY655391:DMY655392 DWU655391:DWU655392 EGQ655391:EGQ655392 EQM655391:EQM655392 FAI655391:FAI655392 FKE655391:FKE655392 FUA655391:FUA655392 GDW655391:GDW655392 GNS655391:GNS655392 GXO655391:GXO655392 HHK655391:HHK655392 HRG655391:HRG655392 IBC655391:IBC655392 IKY655391:IKY655392 IUU655391:IUU655392 JEQ655391:JEQ655392 JOM655391:JOM655392 JYI655391:JYI655392 KIE655391:KIE655392 KSA655391:KSA655392 LBW655391:LBW655392 LLS655391:LLS655392 LVO655391:LVO655392 MFK655391:MFK655392 MPG655391:MPG655392 MZC655391:MZC655392 NIY655391:NIY655392 NSU655391:NSU655392 OCQ655391:OCQ655392 OMM655391:OMM655392 OWI655391:OWI655392 PGE655391:PGE655392 PQA655391:PQA655392 PZW655391:PZW655392 QJS655391:QJS655392 QTO655391:QTO655392 RDK655391:RDK655392 RNG655391:RNG655392 RXC655391:RXC655392 SGY655391:SGY655392 SQU655391:SQU655392 TAQ655391:TAQ655392 TKM655391:TKM655392 TUI655391:TUI655392 UEE655391:UEE655392 UOA655391:UOA655392 UXW655391:UXW655392 VHS655391:VHS655392 VRO655391:VRO655392 WBK655391:WBK655392 WLG655391:WLG655392 WVC655391:WVC655392 IQ720927:IQ720928 SM720927:SM720928 ACI720927:ACI720928 AME720927:AME720928 AWA720927:AWA720928 BFW720927:BFW720928 BPS720927:BPS720928 BZO720927:BZO720928 CJK720927:CJK720928 CTG720927:CTG720928 DDC720927:DDC720928 DMY720927:DMY720928 DWU720927:DWU720928 EGQ720927:EGQ720928 EQM720927:EQM720928 FAI720927:FAI720928 FKE720927:FKE720928 FUA720927:FUA720928 GDW720927:GDW720928 GNS720927:GNS720928 GXO720927:GXO720928 HHK720927:HHK720928 HRG720927:HRG720928 IBC720927:IBC720928 IKY720927:IKY720928 IUU720927:IUU720928 JEQ720927:JEQ720928 JOM720927:JOM720928 JYI720927:JYI720928 KIE720927:KIE720928 KSA720927:KSA720928 LBW720927:LBW720928 LLS720927:LLS720928 LVO720927:LVO720928 MFK720927:MFK720928 MPG720927:MPG720928 MZC720927:MZC720928 NIY720927:NIY720928 NSU720927:NSU720928 OCQ720927:OCQ720928 OMM720927:OMM720928 OWI720927:OWI720928 PGE720927:PGE720928 PQA720927:PQA720928 PZW720927:PZW720928 QJS720927:QJS720928 QTO720927:QTO720928 RDK720927:RDK720928 RNG720927:RNG720928 RXC720927:RXC720928 SGY720927:SGY720928 SQU720927:SQU720928 TAQ720927:TAQ720928 TKM720927:TKM720928 TUI720927:TUI720928 UEE720927:UEE720928 UOA720927:UOA720928 UXW720927:UXW720928 VHS720927:VHS720928 VRO720927:VRO720928 WBK720927:WBK720928 WLG720927:WLG720928 WVC720927:WVC720928 IQ786463:IQ786464 SM786463:SM786464 ACI786463:ACI786464 AME786463:AME786464 AWA786463:AWA786464 BFW786463:BFW786464 BPS786463:BPS786464 BZO786463:BZO786464 CJK786463:CJK786464 CTG786463:CTG786464 DDC786463:DDC786464 DMY786463:DMY786464 DWU786463:DWU786464 EGQ786463:EGQ786464 EQM786463:EQM786464 FAI786463:FAI786464 FKE786463:FKE786464 FUA786463:FUA786464 GDW786463:GDW786464 GNS786463:GNS786464 GXO786463:GXO786464 HHK786463:HHK786464 HRG786463:HRG786464 IBC786463:IBC786464 IKY786463:IKY786464 IUU786463:IUU786464 JEQ786463:JEQ786464 JOM786463:JOM786464 JYI786463:JYI786464 KIE786463:KIE786464 KSA786463:KSA786464 LBW786463:LBW786464 LLS786463:LLS786464 LVO786463:LVO786464 MFK786463:MFK786464 MPG786463:MPG786464 MZC786463:MZC786464 NIY786463:NIY786464 NSU786463:NSU786464 OCQ786463:OCQ786464 OMM786463:OMM786464 OWI786463:OWI786464 PGE786463:PGE786464 PQA786463:PQA786464 PZW786463:PZW786464 QJS786463:QJS786464 QTO786463:QTO786464 RDK786463:RDK786464 RNG786463:RNG786464 RXC786463:RXC786464 SGY786463:SGY786464 SQU786463:SQU786464 TAQ786463:TAQ786464 TKM786463:TKM786464 TUI786463:TUI786464 UEE786463:UEE786464 UOA786463:UOA786464 UXW786463:UXW786464 VHS786463:VHS786464 VRO786463:VRO786464 WBK786463:WBK786464 WLG786463:WLG786464 WVC786463:WVC786464 IQ851999:IQ852000 SM851999:SM852000 ACI851999:ACI852000 AME851999:AME852000 AWA851999:AWA852000 BFW851999:BFW852000 BPS851999:BPS852000 BZO851999:BZO852000 CJK851999:CJK852000 CTG851999:CTG852000 DDC851999:DDC852000 DMY851999:DMY852000 DWU851999:DWU852000 EGQ851999:EGQ852000 EQM851999:EQM852000 FAI851999:FAI852000 FKE851999:FKE852000 FUA851999:FUA852000 GDW851999:GDW852000 GNS851999:GNS852000 GXO851999:GXO852000 HHK851999:HHK852000 HRG851999:HRG852000 IBC851999:IBC852000 IKY851999:IKY852000 IUU851999:IUU852000 JEQ851999:JEQ852000 JOM851999:JOM852000 JYI851999:JYI852000 KIE851999:KIE852000 KSA851999:KSA852000 LBW851999:LBW852000 LLS851999:LLS852000 LVO851999:LVO852000 MFK851999:MFK852000 MPG851999:MPG852000 MZC851999:MZC852000 NIY851999:NIY852000 NSU851999:NSU852000 OCQ851999:OCQ852000 OMM851999:OMM852000 OWI851999:OWI852000 PGE851999:PGE852000 PQA851999:PQA852000 PZW851999:PZW852000 QJS851999:QJS852000 QTO851999:QTO852000 RDK851999:RDK852000 RNG851999:RNG852000 RXC851999:RXC852000 SGY851999:SGY852000 SQU851999:SQU852000 TAQ851999:TAQ852000 TKM851999:TKM852000 TUI851999:TUI852000 UEE851999:UEE852000 UOA851999:UOA852000 UXW851999:UXW852000 VHS851999:VHS852000 VRO851999:VRO852000 WBK851999:WBK852000 WLG851999:WLG852000 WVC851999:WVC852000 IQ917535:IQ917536 SM917535:SM917536 ACI917535:ACI917536 AME917535:AME917536 AWA917535:AWA917536 BFW917535:BFW917536 BPS917535:BPS917536 BZO917535:BZO917536 CJK917535:CJK917536 CTG917535:CTG917536 DDC917535:DDC917536 DMY917535:DMY917536 DWU917535:DWU917536 EGQ917535:EGQ917536 EQM917535:EQM917536 FAI917535:FAI917536 FKE917535:FKE917536 FUA917535:FUA917536 GDW917535:GDW917536 GNS917535:GNS917536 GXO917535:GXO917536 HHK917535:HHK917536 HRG917535:HRG917536 IBC917535:IBC917536 IKY917535:IKY917536 IUU917535:IUU917536 JEQ917535:JEQ917536 JOM917535:JOM917536 JYI917535:JYI917536 KIE917535:KIE917536 KSA917535:KSA917536 LBW917535:LBW917536 LLS917535:LLS917536 LVO917535:LVO917536 MFK917535:MFK917536 MPG917535:MPG917536 MZC917535:MZC917536 NIY917535:NIY917536 NSU917535:NSU917536 OCQ917535:OCQ917536 OMM917535:OMM917536 OWI917535:OWI917536 PGE917535:PGE917536 PQA917535:PQA917536 PZW917535:PZW917536 QJS917535:QJS917536 QTO917535:QTO917536 RDK917535:RDK917536 RNG917535:RNG917536 RXC917535:RXC917536 SGY917535:SGY917536 SQU917535:SQU917536 TAQ917535:TAQ917536 TKM917535:TKM917536 TUI917535:TUI917536 UEE917535:UEE917536 UOA917535:UOA917536 UXW917535:UXW917536 VHS917535:VHS917536 VRO917535:VRO917536 WBK917535:WBK917536 WLG917535:WLG917536 WVC917535:WVC917536 IQ983071:IQ983072 SM983071:SM983072 ACI983071:ACI983072 AME983071:AME983072 AWA983071:AWA983072 BFW983071:BFW983072 BPS983071:BPS983072 BZO983071:BZO983072 CJK983071:CJK983072 CTG983071:CTG983072 DDC983071:DDC983072 DMY983071:DMY983072 DWU983071:DWU983072 EGQ983071:EGQ983072 EQM983071:EQM983072 FAI983071:FAI983072 FKE983071:FKE983072 FUA983071:FUA983072 GDW983071:GDW983072 GNS983071:GNS983072 GXO983071:GXO983072 HHK983071:HHK983072 HRG983071:HRG983072 IBC983071:IBC983072 IKY983071:IKY983072 IUU983071:IUU983072 JEQ983071:JEQ983072 JOM983071:JOM983072 JYI983071:JYI983072 KIE983071:KIE983072 KSA983071:KSA983072 LBW983071:LBW983072 LLS983071:LLS983072 LVO983071:LVO983072 MFK983071:MFK983072 MPG983071:MPG983072 MZC983071:MZC983072 NIY983071:NIY983072 NSU983071:NSU983072 OCQ983071:OCQ983072 OMM983071:OMM983072 OWI983071:OWI983072 PGE983071:PGE983072 PQA983071:PQA983072 PZW983071:PZW983072 QJS983071:QJS983072 QTO983071:QTO983072 RDK983071:RDK983072 RNG983071:RNG983072 RXC983071:RXC983072 SGY983071:SGY983072 SQU983071:SQU983072 TAQ983071:TAQ983072 TKM983071:TKM983072 TUI983071:TUI983072 UEE983071:UEE983072 UOA983071:UOA983072 UXW983071:UXW983072 VHS983071:VHS983072 VRO983071:VRO983072 WBK983071:WBK983072 WLG983071:WLG983072 WVC983071:WVC983072 IL65549 SH65549 ACD65549 ALZ65549 AVV65549 BFR65549 BPN65549 BZJ65549 CJF65549 CTB65549 DCX65549 DMT65549 DWP65549 EGL65549 EQH65549 FAD65549 FJZ65549 FTV65549 GDR65549 GNN65549 GXJ65549 HHF65549 HRB65549 IAX65549 IKT65549 IUP65549 JEL65549 JOH65549 JYD65549 KHZ65549 KRV65549 LBR65549 LLN65549 LVJ65549 MFF65549 MPB65549 MYX65549 NIT65549 NSP65549 OCL65549 OMH65549 OWD65549 PFZ65549 PPV65549 PZR65549 QJN65549 QTJ65549 RDF65549 RNB65549 RWX65549 SGT65549 SQP65549 TAL65549 TKH65549 TUD65549 UDZ65549 UNV65549 UXR65549 VHN65549 VRJ65549 WBF65549 WLB65549 WUX65549 IL131085 SH131085 ACD131085 ALZ131085 AVV131085 BFR131085 BPN131085 BZJ131085 CJF131085 CTB131085 DCX131085 DMT131085 DWP131085 EGL131085 EQH131085 FAD131085 FJZ131085 FTV131085 GDR131085 GNN131085 GXJ131085 HHF131085 HRB131085 IAX131085 IKT131085 IUP131085 JEL131085 JOH131085 JYD131085 KHZ131085 KRV131085 LBR131085 LLN131085 LVJ131085 MFF131085 MPB131085 MYX131085 NIT131085 NSP131085 OCL131085 OMH131085 OWD131085 PFZ131085 PPV131085 PZR131085 QJN131085 QTJ131085 RDF131085 RNB131085 RWX131085 SGT131085 SQP131085 TAL131085 TKH131085 TUD131085 UDZ131085 UNV131085 UXR131085 VHN131085 VRJ131085 WBF131085 WLB131085 WUX131085 IL196621 SH196621 ACD196621 ALZ196621 AVV196621 BFR196621 BPN196621 BZJ196621 CJF196621 CTB196621 DCX196621 DMT196621 DWP196621 EGL196621 EQH196621 FAD196621 FJZ196621 FTV196621 GDR196621 GNN196621 GXJ196621 HHF196621 HRB196621 IAX196621 IKT196621 IUP196621 JEL196621 JOH196621 JYD196621 KHZ196621 KRV196621 LBR196621 LLN196621 LVJ196621 MFF196621 MPB196621 MYX196621 NIT196621 NSP196621 OCL196621 OMH196621 OWD196621 PFZ196621 PPV196621 PZR196621 QJN196621 QTJ196621 RDF196621 RNB196621 RWX196621 SGT196621 SQP196621 TAL196621 TKH196621 TUD196621 UDZ196621 UNV196621 UXR196621 VHN196621 VRJ196621 WBF196621 WLB196621 WUX196621 IL262157 SH262157 ACD262157 ALZ262157 AVV262157 BFR262157 BPN262157 BZJ262157 CJF262157 CTB262157 DCX262157 DMT262157 DWP262157 EGL262157 EQH262157 FAD262157 FJZ262157 FTV262157 GDR262157 GNN262157 GXJ262157 HHF262157 HRB262157 IAX262157 IKT262157 IUP262157 JEL262157 JOH262157 JYD262157 KHZ262157 KRV262157 LBR262157 LLN262157 LVJ262157 MFF262157 MPB262157 MYX262157 NIT262157 NSP262157 OCL262157 OMH262157 OWD262157 PFZ262157 PPV262157 PZR262157 QJN262157 QTJ262157 RDF262157 RNB262157 RWX262157 SGT262157 SQP262157 TAL262157 TKH262157 TUD262157 UDZ262157 UNV262157 UXR262157 VHN262157 VRJ262157 WBF262157 WLB262157 WUX262157 IL327693 SH327693 ACD327693 ALZ327693 AVV327693 BFR327693 BPN327693 BZJ327693 CJF327693 CTB327693 DCX327693 DMT327693 DWP327693 EGL327693 EQH327693 FAD327693 FJZ327693 FTV327693 GDR327693 GNN327693 GXJ327693 HHF327693 HRB327693 IAX327693 IKT327693 IUP327693 JEL327693 JOH327693 JYD327693 KHZ327693 KRV327693 LBR327693 LLN327693 LVJ327693 MFF327693 MPB327693 MYX327693 NIT327693 NSP327693 OCL327693 OMH327693 OWD327693 PFZ327693 PPV327693 PZR327693 QJN327693 QTJ327693 RDF327693 RNB327693 RWX327693 SGT327693 SQP327693 TAL327693 TKH327693 TUD327693 UDZ327693 UNV327693 UXR327693 VHN327693 VRJ327693 WBF327693 WLB327693 WUX327693 IL393229 SH393229 ACD393229 ALZ393229 AVV393229 BFR393229 BPN393229 BZJ393229 CJF393229 CTB393229 DCX393229 DMT393229 DWP393229 EGL393229 EQH393229 FAD393229 FJZ393229 FTV393229 GDR393229 GNN393229 GXJ393229 HHF393229 HRB393229 IAX393229 IKT393229 IUP393229 JEL393229 JOH393229 JYD393229 KHZ393229 KRV393229 LBR393229 LLN393229 LVJ393229 MFF393229 MPB393229 MYX393229 NIT393229 NSP393229 OCL393229 OMH393229 OWD393229 PFZ393229 PPV393229 PZR393229 QJN393229 QTJ393229 RDF393229 RNB393229 RWX393229 SGT393229 SQP393229 TAL393229 TKH393229 TUD393229 UDZ393229 UNV393229 UXR393229 VHN393229 VRJ393229 WBF393229 WLB393229 WUX393229 IL458765 SH458765 ACD458765 ALZ458765 AVV458765 BFR458765 BPN458765 BZJ458765 CJF458765 CTB458765 DCX458765 DMT458765 DWP458765 EGL458765 EQH458765 FAD458765 FJZ458765 FTV458765 GDR458765 GNN458765 GXJ458765 HHF458765 HRB458765 IAX458765 IKT458765 IUP458765 JEL458765 JOH458765 JYD458765 KHZ458765 KRV458765 LBR458765 LLN458765 LVJ458765 MFF458765 MPB458765 MYX458765 NIT458765 NSP458765 OCL458765 OMH458765 OWD458765 PFZ458765 PPV458765 PZR458765 QJN458765 QTJ458765 RDF458765 RNB458765 RWX458765 SGT458765 SQP458765 TAL458765 TKH458765 TUD458765 UDZ458765 UNV458765 UXR458765 VHN458765 VRJ458765 WBF458765 WLB458765 WUX458765 IL524301 SH524301 ACD524301 ALZ524301 AVV524301 BFR524301 BPN524301 BZJ524301 CJF524301 CTB524301 DCX524301 DMT524301 DWP524301 EGL524301 EQH524301 FAD524301 FJZ524301 FTV524301 GDR524301 GNN524301 GXJ524301 HHF524301 HRB524301 IAX524301 IKT524301 IUP524301 JEL524301 JOH524301 JYD524301 KHZ524301 KRV524301 LBR524301 LLN524301 LVJ524301 MFF524301 MPB524301 MYX524301 NIT524301 NSP524301 OCL524301 OMH524301 OWD524301 PFZ524301 PPV524301 PZR524301 QJN524301 QTJ524301 RDF524301 RNB524301 RWX524301 SGT524301 SQP524301 TAL524301 TKH524301 TUD524301 UDZ524301 UNV524301 UXR524301 VHN524301 VRJ524301 WBF524301 WLB524301 WUX524301 IL589837 SH589837 ACD589837 ALZ589837 AVV589837 BFR589837 BPN589837 BZJ589837 CJF589837 CTB589837 DCX589837 DMT589837 DWP589837 EGL589837 EQH589837 FAD589837 FJZ589837 FTV589837 GDR589837 GNN589837 GXJ589837 HHF589837 HRB589837 IAX589837 IKT589837 IUP589837 JEL589837 JOH589837 JYD589837 KHZ589837 KRV589837 LBR589837 LLN589837 LVJ589837 MFF589837 MPB589837 MYX589837 NIT589837 NSP589837 OCL589837 OMH589837 OWD589837 PFZ589837 PPV589837 PZR589837 QJN589837 QTJ589837 RDF589837 RNB589837 RWX589837 SGT589837 SQP589837 TAL589837 TKH589837 TUD589837 UDZ589837 UNV589837 UXR589837 VHN589837 VRJ589837 WBF589837 WLB589837 WUX589837 IL655373 SH655373 ACD655373 ALZ655373 AVV655373 BFR655373 BPN655373 BZJ655373 CJF655373 CTB655373 DCX655373 DMT655373 DWP655373 EGL655373 EQH655373 FAD655373 FJZ655373 FTV655373 GDR655373 GNN655373 GXJ655373 HHF655373 HRB655373 IAX655373 IKT655373 IUP655373 JEL655373 JOH655373 JYD655373 KHZ655373 KRV655373 LBR655373 LLN655373 LVJ655373 MFF655373 MPB655373 MYX655373 NIT655373 NSP655373 OCL655373 OMH655373 OWD655373 PFZ655373 PPV655373 PZR655373 QJN655373 QTJ655373 RDF655373 RNB655373 RWX655373 SGT655373 SQP655373 TAL655373 TKH655373 TUD655373 UDZ655373 UNV655373 UXR655373 VHN655373 VRJ655373 WBF655373 WLB655373 WUX655373 IL720909 SH720909 ACD720909 ALZ720909 AVV720909 BFR720909 BPN720909 BZJ720909 CJF720909 CTB720909 DCX720909 DMT720909 DWP720909 EGL720909 EQH720909 FAD720909 FJZ720909 FTV720909 GDR720909 GNN720909 GXJ720909 HHF720909 HRB720909 IAX720909 IKT720909 IUP720909 JEL720909 JOH720909 JYD720909 KHZ720909 KRV720909 LBR720909 LLN720909 LVJ720909 MFF720909 MPB720909 MYX720909 NIT720909 NSP720909 OCL720909 OMH720909 OWD720909 PFZ720909 PPV720909 PZR720909 QJN720909 QTJ720909 RDF720909 RNB720909 RWX720909 SGT720909 SQP720909 TAL720909 TKH720909 TUD720909 UDZ720909 UNV720909 UXR720909 VHN720909 VRJ720909 WBF720909 WLB720909 WUX720909 IL786445 SH786445 ACD786445 ALZ786445 AVV786445 BFR786445 BPN786445 BZJ786445 CJF786445 CTB786445 DCX786445 DMT786445 DWP786445 EGL786445 EQH786445 FAD786445 FJZ786445 FTV786445 GDR786445 GNN786445 GXJ786445 HHF786445 HRB786445 IAX786445 IKT786445 IUP786445 JEL786445 JOH786445 JYD786445 KHZ786445 KRV786445 LBR786445 LLN786445 LVJ786445 MFF786445 MPB786445 MYX786445 NIT786445 NSP786445 OCL786445 OMH786445 OWD786445 PFZ786445 PPV786445 PZR786445 QJN786445 QTJ786445 RDF786445 RNB786445 RWX786445 SGT786445 SQP786445 TAL786445 TKH786445 TUD786445 UDZ786445 UNV786445 UXR786445 VHN786445 VRJ786445 WBF786445 WLB786445 WUX786445 IL851981 SH851981 ACD851981 ALZ851981 AVV851981 BFR851981 BPN851981 BZJ851981 CJF851981 CTB851981 DCX851981 DMT851981 DWP851981 EGL851981 EQH851981 FAD851981 FJZ851981 FTV851981 GDR851981 GNN851981 GXJ851981 HHF851981 HRB851981 IAX851981 IKT851981 IUP851981 JEL851981 JOH851981 JYD851981 KHZ851981 KRV851981 LBR851981 LLN851981 LVJ851981 MFF851981 MPB851981 MYX851981 NIT851981 NSP851981 OCL851981 OMH851981 OWD851981 PFZ851981 PPV851981 PZR851981 QJN851981 QTJ851981 RDF851981 RNB851981 RWX851981 SGT851981 SQP851981 TAL851981 TKH851981 TUD851981 UDZ851981 UNV851981 UXR851981 VHN851981 VRJ851981 WBF851981 WLB851981 WUX851981 IL917517 SH917517 ACD917517 ALZ917517 AVV917517 BFR917517 BPN917517 BZJ917517 CJF917517 CTB917517 DCX917517 DMT917517 DWP917517 EGL917517 EQH917517 FAD917517 FJZ917517 FTV917517 GDR917517 GNN917517 GXJ917517 HHF917517 HRB917517 IAX917517 IKT917517 IUP917517 JEL917517 JOH917517 JYD917517 KHZ917517 KRV917517 LBR917517 LLN917517 LVJ917517 MFF917517 MPB917517 MYX917517 NIT917517 NSP917517 OCL917517 OMH917517 OWD917517 PFZ917517 PPV917517 PZR917517 QJN917517 QTJ917517 RDF917517 RNB917517 RWX917517 SGT917517 SQP917517 TAL917517 TKH917517 TUD917517 UDZ917517 UNV917517 UXR917517 VHN917517 VRJ917517 WBF917517 WLB917517 WUX917517 IL983053 SH983053 ACD983053 ALZ983053 AVV983053 BFR983053 BPN983053 BZJ983053 CJF983053 CTB983053 DCX983053 DMT983053 DWP983053 EGL983053 EQH983053 FAD983053 FJZ983053 FTV983053 GDR983053 GNN983053 GXJ983053 HHF983053 HRB983053 IAX983053 IKT983053 IUP983053 JEL983053 JOH983053 JYD983053 KHZ983053 KRV983053 LBR983053 LLN983053 LVJ983053 MFF983053 MPB983053 MYX983053 NIT983053 NSP983053 OCL983053 OMH983053 OWD983053 PFZ983053 PPV983053 PZR983053 QJN983053 QTJ983053 RDF983053 RNB983053 RWX983053 SGT983053 SQP983053 TAL983053 TKH983053 TUD983053 UDZ983053 UNV983053 UXR983053 VHN983053 VRJ983053 WBF983053 WLB983053 WUX983053 II65554 SE65554 ACA65554 ALW65554 AVS65554 BFO65554 BPK65554 BZG65554 CJC65554 CSY65554 DCU65554 DMQ65554 DWM65554 EGI65554 EQE65554 FAA65554 FJW65554 FTS65554 GDO65554 GNK65554 GXG65554 HHC65554 HQY65554 IAU65554 IKQ65554 IUM65554 JEI65554 JOE65554 JYA65554 KHW65554 KRS65554 LBO65554 LLK65554 LVG65554 MFC65554 MOY65554 MYU65554 NIQ65554 NSM65554 OCI65554 OME65554 OWA65554 PFW65554 PPS65554 PZO65554 QJK65554 QTG65554 RDC65554 RMY65554 RWU65554 SGQ65554 SQM65554 TAI65554 TKE65554 TUA65554 UDW65554 UNS65554 UXO65554 VHK65554 VRG65554 WBC65554 WKY65554 WUU65554 II131090 SE131090 ACA131090 ALW131090 AVS131090 BFO131090 BPK131090 BZG131090 CJC131090 CSY131090 DCU131090 DMQ131090 DWM131090 EGI131090 EQE131090 FAA131090 FJW131090 FTS131090 GDO131090 GNK131090 GXG131090 HHC131090 HQY131090 IAU131090 IKQ131090 IUM131090 JEI131090 JOE131090 JYA131090 KHW131090 KRS131090 LBO131090 LLK131090 LVG131090 MFC131090 MOY131090 MYU131090 NIQ131090 NSM131090 OCI131090 OME131090 OWA131090 PFW131090 PPS131090 PZO131090 QJK131090 QTG131090 RDC131090 RMY131090 RWU131090 SGQ131090 SQM131090 TAI131090 TKE131090 TUA131090 UDW131090 UNS131090 UXO131090 VHK131090 VRG131090 WBC131090 WKY131090 WUU131090 II196626 SE196626 ACA196626 ALW196626 AVS196626 BFO196626 BPK196626 BZG196626 CJC196626 CSY196626 DCU196626 DMQ196626 DWM196626 EGI196626 EQE196626 FAA196626 FJW196626 FTS196626 GDO196626 GNK196626 GXG196626 HHC196626 HQY196626 IAU196626 IKQ196626 IUM196626 JEI196626 JOE196626 JYA196626 KHW196626 KRS196626 LBO196626 LLK196626 LVG196626 MFC196626 MOY196626 MYU196626 NIQ196626 NSM196626 OCI196626 OME196626 OWA196626 PFW196626 PPS196626 PZO196626 QJK196626 QTG196626 RDC196626 RMY196626 RWU196626 SGQ196626 SQM196626 TAI196626 TKE196626 TUA196626 UDW196626 UNS196626 UXO196626 VHK196626 VRG196626 WBC196626 WKY196626 WUU196626 II262162 SE262162 ACA262162 ALW262162 AVS262162 BFO262162 BPK262162 BZG262162 CJC262162 CSY262162 DCU262162 DMQ262162 DWM262162 EGI262162 EQE262162 FAA262162 FJW262162 FTS262162 GDO262162 GNK262162 GXG262162 HHC262162 HQY262162 IAU262162 IKQ262162 IUM262162 JEI262162 JOE262162 JYA262162 KHW262162 KRS262162 LBO262162 LLK262162 LVG262162 MFC262162 MOY262162 MYU262162 NIQ262162 NSM262162 OCI262162 OME262162 OWA262162 PFW262162 PPS262162 PZO262162 QJK262162 QTG262162 RDC262162 RMY262162 RWU262162 SGQ262162 SQM262162 TAI262162 TKE262162 TUA262162 UDW262162 UNS262162 UXO262162 VHK262162 VRG262162 WBC262162 WKY262162 WUU262162 II327698 SE327698 ACA327698 ALW327698 AVS327698 BFO327698 BPK327698 BZG327698 CJC327698 CSY327698 DCU327698 DMQ327698 DWM327698 EGI327698 EQE327698 FAA327698 FJW327698 FTS327698 GDO327698 GNK327698 GXG327698 HHC327698 HQY327698 IAU327698 IKQ327698 IUM327698 JEI327698 JOE327698 JYA327698 KHW327698 KRS327698 LBO327698 LLK327698 LVG327698 MFC327698 MOY327698 MYU327698 NIQ327698 NSM327698 OCI327698 OME327698 OWA327698 PFW327698 PPS327698 PZO327698 QJK327698 QTG327698 RDC327698 RMY327698 RWU327698 SGQ327698 SQM327698 TAI327698 TKE327698 TUA327698 UDW327698 UNS327698 UXO327698 VHK327698 VRG327698 WBC327698 WKY327698 WUU327698 II393234 SE393234 ACA393234 ALW393234 AVS393234 BFO393234 BPK393234 BZG393234 CJC393234 CSY393234 DCU393234 DMQ393234 DWM393234 EGI393234 EQE393234 FAA393234 FJW393234 FTS393234 GDO393234 GNK393234 GXG393234 HHC393234 HQY393234 IAU393234 IKQ393234 IUM393234 JEI393234 JOE393234 JYA393234 KHW393234 KRS393234 LBO393234 LLK393234 LVG393234 MFC393234 MOY393234 MYU393234 NIQ393234 NSM393234 OCI393234 OME393234 OWA393234 PFW393234 PPS393234 PZO393234 QJK393234 QTG393234 RDC393234 RMY393234 RWU393234 SGQ393234 SQM393234 TAI393234 TKE393234 TUA393234 UDW393234 UNS393234 UXO393234 VHK393234 VRG393234 WBC393234 WKY393234 WUU393234 II458770 SE458770 ACA458770 ALW458770 AVS458770 BFO458770 BPK458770 BZG458770 CJC458770 CSY458770 DCU458770 DMQ458770 DWM458770 EGI458770 EQE458770 FAA458770 FJW458770 FTS458770 GDO458770 GNK458770 GXG458770 HHC458770 HQY458770 IAU458770 IKQ458770 IUM458770 JEI458770 JOE458770 JYA458770 KHW458770 KRS458770 LBO458770 LLK458770 LVG458770 MFC458770 MOY458770 MYU458770 NIQ458770 NSM458770 OCI458770 OME458770 OWA458770 PFW458770 PPS458770 PZO458770 QJK458770 QTG458770 RDC458770 RMY458770 RWU458770 SGQ458770 SQM458770 TAI458770 TKE458770 TUA458770 UDW458770 UNS458770 UXO458770 VHK458770 VRG458770 WBC458770 WKY458770 WUU458770 II524306 SE524306 ACA524306 ALW524306 AVS524306 BFO524306 BPK524306 BZG524306 CJC524306 CSY524306 DCU524306 DMQ524306 DWM524306 EGI524306 EQE524306 FAA524306 FJW524306 FTS524306 GDO524306 GNK524306 GXG524306 HHC524306 HQY524306 IAU524306 IKQ524306 IUM524306 JEI524306 JOE524306 JYA524306 KHW524306 KRS524306 LBO524306 LLK524306 LVG524306 MFC524306 MOY524306 MYU524306 NIQ524306 NSM524306 OCI524306 OME524306 OWA524306 PFW524306 PPS524306 PZO524306 QJK524306 QTG524306 RDC524306 RMY524306 RWU524306 SGQ524306 SQM524306 TAI524306 TKE524306 TUA524306 UDW524306 UNS524306 UXO524306 VHK524306 VRG524306 WBC524306 WKY524306 WUU524306 II589842 SE589842 ACA589842 ALW589842 AVS589842 BFO589842 BPK589842 BZG589842 CJC589842 CSY589842 DCU589842 DMQ589842 DWM589842 EGI589842 EQE589842 FAA589842 FJW589842 FTS589842 GDO589842 GNK589842 GXG589842 HHC589842 HQY589842 IAU589842 IKQ589842 IUM589842 JEI589842 JOE589842 JYA589842 KHW589842 KRS589842 LBO589842 LLK589842 LVG589842 MFC589842 MOY589842 MYU589842 NIQ589842 NSM589842 OCI589842 OME589842 OWA589842 PFW589842 PPS589842 PZO589842 QJK589842 QTG589842 RDC589842 RMY589842 RWU589842 SGQ589842 SQM589842 TAI589842 TKE589842 TUA589842 UDW589842 UNS589842 UXO589842 VHK589842 VRG589842 WBC589842 WKY589842 WUU589842 II655378 SE655378 ACA655378 ALW655378 AVS655378 BFO655378 BPK655378 BZG655378 CJC655378 CSY655378 DCU655378 DMQ655378 DWM655378 EGI655378 EQE655378 FAA655378 FJW655378 FTS655378 GDO655378 GNK655378 GXG655378 HHC655378 HQY655378 IAU655378 IKQ655378 IUM655378 JEI655378 JOE655378 JYA655378 KHW655378 KRS655378 LBO655378 LLK655378 LVG655378 MFC655378 MOY655378 MYU655378 NIQ655378 NSM655378 OCI655378 OME655378 OWA655378 PFW655378 PPS655378 PZO655378 QJK655378 QTG655378 RDC655378 RMY655378 RWU655378 SGQ655378 SQM655378 TAI655378 TKE655378 TUA655378 UDW655378 UNS655378 UXO655378 VHK655378 VRG655378 WBC655378 WKY655378 WUU655378 II720914 SE720914 ACA720914 ALW720914 AVS720914 BFO720914 BPK720914 BZG720914 CJC720914 CSY720914 DCU720914 DMQ720914 DWM720914 EGI720914 EQE720914 FAA720914 FJW720914 FTS720914 GDO720914 GNK720914 GXG720914 HHC720914 HQY720914 IAU720914 IKQ720914 IUM720914 JEI720914 JOE720914 JYA720914 KHW720914 KRS720914 LBO720914 LLK720914 LVG720914 MFC720914 MOY720914 MYU720914 NIQ720914 NSM720914 OCI720914 OME720914 OWA720914 PFW720914 PPS720914 PZO720914 QJK720914 QTG720914 RDC720914 RMY720914 RWU720914 SGQ720914 SQM720914 TAI720914 TKE720914 TUA720914 UDW720914 UNS720914 UXO720914 VHK720914 VRG720914 WBC720914 WKY720914 WUU720914 II786450 SE786450 ACA786450 ALW786450 AVS786450 BFO786450 BPK786450 BZG786450 CJC786450 CSY786450 DCU786450 DMQ786450 DWM786450 EGI786450 EQE786450 FAA786450 FJW786450 FTS786450 GDO786450 GNK786450 GXG786450 HHC786450 HQY786450 IAU786450 IKQ786450 IUM786450 JEI786450 JOE786450 JYA786450 KHW786450 KRS786450 LBO786450 LLK786450 LVG786450 MFC786450 MOY786450 MYU786450 NIQ786450 NSM786450 OCI786450 OME786450 OWA786450 PFW786450 PPS786450 PZO786450 QJK786450 QTG786450 RDC786450 RMY786450 RWU786450 SGQ786450 SQM786450 TAI786450 TKE786450 TUA786450 UDW786450 UNS786450 UXO786450 VHK786450 VRG786450 WBC786450 WKY786450 WUU786450 II851986 SE851986 ACA851986 ALW851986 AVS851986 BFO851986 BPK851986 BZG851986 CJC851986 CSY851986 DCU851986 DMQ851986 DWM851986 EGI851986 EQE851986 FAA851986 FJW851986 FTS851986 GDO851986 GNK851986 GXG851986 HHC851986 HQY851986 IAU851986 IKQ851986 IUM851986 JEI851986 JOE851986 JYA851986 KHW851986 KRS851986 LBO851986 LLK851986 LVG851986 MFC851986 MOY851986 MYU851986 NIQ851986 NSM851986 OCI851986 OME851986 OWA851986 PFW851986 PPS851986 PZO851986 QJK851986 QTG851986 RDC851986 RMY851986 RWU851986 SGQ851986 SQM851986 TAI851986 TKE851986 TUA851986 UDW851986 UNS851986 UXO851986 VHK851986 VRG851986 WBC851986 WKY851986 WUU851986 II917522 SE917522 ACA917522 ALW917522 AVS917522 BFO917522 BPK917522 BZG917522 CJC917522 CSY917522 DCU917522 DMQ917522 DWM917522 EGI917522 EQE917522 FAA917522 FJW917522 FTS917522 GDO917522 GNK917522 GXG917522 HHC917522 HQY917522 IAU917522 IKQ917522 IUM917522 JEI917522 JOE917522 JYA917522 KHW917522 KRS917522 LBO917522 LLK917522 LVG917522 MFC917522 MOY917522 MYU917522 NIQ917522 NSM917522 OCI917522 OME917522 OWA917522 PFW917522 PPS917522 PZO917522 QJK917522 QTG917522 RDC917522 RMY917522 RWU917522 SGQ917522 SQM917522 TAI917522 TKE917522 TUA917522 UDW917522 UNS917522 UXO917522 VHK917522 VRG917522 WBC917522 WKY917522 WUU917522 II983058 SE983058 ACA983058 ALW983058 AVS983058 BFO983058 BPK983058 BZG983058 CJC983058 CSY983058 DCU983058 DMQ983058 DWM983058 EGI983058 EQE983058 FAA983058 FJW983058 FTS983058 GDO983058 GNK983058 GXG983058 HHC983058 HQY983058 IAU983058 IKQ983058 IUM983058 JEI983058 JOE983058 JYA983058 KHW983058 KRS983058 LBO983058 LLK983058 LVG983058 MFC983058 MOY983058 MYU983058 NIQ983058 NSM983058 OCI983058 OME983058 OWA983058 PFW983058 PPS983058 PZO983058 QJK983058 QTG983058 RDC983058 RMY983058 RWU983058 SGQ983058 SQM983058 TAI983058 TKE983058 TUA983058 UDW983058 UNS983058 UXO983058 VHK983058 VRG983058 WBC983058 WKY983058 WUU983058 IL65543 SH65543 ACD65543 ALZ65543 AVV65543 BFR65543 BPN65543 BZJ65543 CJF65543 CTB65543 DCX65543 DMT65543 DWP65543 EGL65543 EQH65543 FAD65543 FJZ65543 FTV65543 GDR65543 GNN65543 GXJ65543 HHF65543 HRB65543 IAX65543 IKT65543 IUP65543 JEL65543 JOH65543 JYD65543 KHZ65543 KRV65543 LBR65543 LLN65543 LVJ65543 MFF65543 MPB65543 MYX65543 NIT65543 NSP65543 OCL65543 OMH65543 OWD65543 PFZ65543 PPV65543 PZR65543 QJN65543 QTJ65543 RDF65543 RNB65543 RWX65543 SGT65543 SQP65543 TAL65543 TKH65543 TUD65543 UDZ65543 UNV65543 UXR65543 VHN65543 VRJ65543 WBF65543 WLB65543 WUX65543 IL131079 SH131079 ACD131079 ALZ131079 AVV131079 BFR131079 BPN131079 BZJ131079 CJF131079 CTB131079 DCX131079 DMT131079 DWP131079 EGL131079 EQH131079 FAD131079 FJZ131079 FTV131079 GDR131079 GNN131079 GXJ131079 HHF131079 HRB131079 IAX131079 IKT131079 IUP131079 JEL131079 JOH131079 JYD131079 KHZ131079 KRV131079 LBR131079 LLN131079 LVJ131079 MFF131079 MPB131079 MYX131079 NIT131079 NSP131079 OCL131079 OMH131079 OWD131079 PFZ131079 PPV131079 PZR131079 QJN131079 QTJ131079 RDF131079 RNB131079 RWX131079 SGT131079 SQP131079 TAL131079 TKH131079 TUD131079 UDZ131079 UNV131079 UXR131079 VHN131079 VRJ131079 WBF131079 WLB131079 WUX131079 IL196615 SH196615 ACD196615 ALZ196615 AVV196615 BFR196615 BPN196615 BZJ196615 CJF196615 CTB196615 DCX196615 DMT196615 DWP196615 EGL196615 EQH196615 FAD196615 FJZ196615 FTV196615 GDR196615 GNN196615 GXJ196615 HHF196615 HRB196615 IAX196615 IKT196615 IUP196615 JEL196615 JOH196615 JYD196615 KHZ196615 KRV196615 LBR196615 LLN196615 LVJ196615 MFF196615 MPB196615 MYX196615 NIT196615 NSP196615 OCL196615 OMH196615 OWD196615 PFZ196615 PPV196615 PZR196615 QJN196615 QTJ196615 RDF196615 RNB196615 RWX196615 SGT196615 SQP196615 TAL196615 TKH196615 TUD196615 UDZ196615 UNV196615 UXR196615 VHN196615 VRJ196615 WBF196615 WLB196615 WUX196615 IL262151 SH262151 ACD262151 ALZ262151 AVV262151 BFR262151 BPN262151 BZJ262151 CJF262151 CTB262151 DCX262151 DMT262151 DWP262151 EGL262151 EQH262151 FAD262151 FJZ262151 FTV262151 GDR262151 GNN262151 GXJ262151 HHF262151 HRB262151 IAX262151 IKT262151 IUP262151 JEL262151 JOH262151 JYD262151 KHZ262151 KRV262151 LBR262151 LLN262151 LVJ262151 MFF262151 MPB262151 MYX262151 NIT262151 NSP262151 OCL262151 OMH262151 OWD262151 PFZ262151 PPV262151 PZR262151 QJN262151 QTJ262151 RDF262151 RNB262151 RWX262151 SGT262151 SQP262151 TAL262151 TKH262151 TUD262151 UDZ262151 UNV262151 UXR262151 VHN262151 VRJ262151 WBF262151 WLB262151 WUX262151 IL327687 SH327687 ACD327687 ALZ327687 AVV327687 BFR327687 BPN327687 BZJ327687 CJF327687 CTB327687 DCX327687 DMT327687 DWP327687 EGL327687 EQH327687 FAD327687 FJZ327687 FTV327687 GDR327687 GNN327687 GXJ327687 HHF327687 HRB327687 IAX327687 IKT327687 IUP327687 JEL327687 JOH327687 JYD327687 KHZ327687 KRV327687 LBR327687 LLN327687 LVJ327687 MFF327687 MPB327687 MYX327687 NIT327687 NSP327687 OCL327687 OMH327687 OWD327687 PFZ327687 PPV327687 PZR327687 QJN327687 QTJ327687 RDF327687 RNB327687 RWX327687 SGT327687 SQP327687 TAL327687 TKH327687 TUD327687 UDZ327687 UNV327687 UXR327687 VHN327687 VRJ327687 WBF327687 WLB327687 WUX327687 IL393223 SH393223 ACD393223 ALZ393223 AVV393223 BFR393223 BPN393223 BZJ393223 CJF393223 CTB393223 DCX393223 DMT393223 DWP393223 EGL393223 EQH393223 FAD393223 FJZ393223 FTV393223 GDR393223 GNN393223 GXJ393223 HHF393223 HRB393223 IAX393223 IKT393223 IUP393223 JEL393223 JOH393223 JYD393223 KHZ393223 KRV393223 LBR393223 LLN393223 LVJ393223 MFF393223 MPB393223 MYX393223 NIT393223 NSP393223 OCL393223 OMH393223 OWD393223 PFZ393223 PPV393223 PZR393223 QJN393223 QTJ393223 RDF393223 RNB393223 RWX393223 SGT393223 SQP393223 TAL393223 TKH393223 TUD393223 UDZ393223 UNV393223 UXR393223 VHN393223 VRJ393223 WBF393223 WLB393223 WUX393223 IL458759 SH458759 ACD458759 ALZ458759 AVV458759 BFR458759 BPN458759 BZJ458759 CJF458759 CTB458759 DCX458759 DMT458759 DWP458759 EGL458759 EQH458759 FAD458759 FJZ458759 FTV458759 GDR458759 GNN458759 GXJ458759 HHF458759 HRB458759 IAX458759 IKT458759 IUP458759 JEL458759 JOH458759 JYD458759 KHZ458759 KRV458759 LBR458759 LLN458759 LVJ458759 MFF458759 MPB458759 MYX458759 NIT458759 NSP458759 OCL458759 OMH458759 OWD458759 PFZ458759 PPV458759 PZR458759 QJN458759 QTJ458759 RDF458759 RNB458759 RWX458759 SGT458759 SQP458759 TAL458759 TKH458759 TUD458759 UDZ458759 UNV458759 UXR458759 VHN458759 VRJ458759 WBF458759 WLB458759 WUX458759 IL524295 SH524295 ACD524295 ALZ524295 AVV524295 BFR524295 BPN524295 BZJ524295 CJF524295 CTB524295 DCX524295 DMT524295 DWP524295 EGL524295 EQH524295 FAD524295 FJZ524295 FTV524295 GDR524295 GNN524295 GXJ524295 HHF524295 HRB524295 IAX524295 IKT524295 IUP524295 JEL524295 JOH524295 JYD524295 KHZ524295 KRV524295 LBR524295 LLN524295 LVJ524295 MFF524295 MPB524295 MYX524295 NIT524295 NSP524295 OCL524295 OMH524295 OWD524295 PFZ524295 PPV524295 PZR524295 QJN524295 QTJ524295 RDF524295 RNB524295 RWX524295 SGT524295 SQP524295 TAL524295 TKH524295 TUD524295 UDZ524295 UNV524295 UXR524295 VHN524295 VRJ524295 WBF524295 WLB524295 WUX524295 IL589831 SH589831 ACD589831 ALZ589831 AVV589831 BFR589831 BPN589831 BZJ589831 CJF589831 CTB589831 DCX589831 DMT589831 DWP589831 EGL589831 EQH589831 FAD589831 FJZ589831 FTV589831 GDR589831 GNN589831 GXJ589831 HHF589831 HRB589831 IAX589831 IKT589831 IUP589831 JEL589831 JOH589831 JYD589831 KHZ589831 KRV589831 LBR589831 LLN589831 LVJ589831 MFF589831 MPB589831 MYX589831 NIT589831 NSP589831 OCL589831 OMH589831 OWD589831 PFZ589831 PPV589831 PZR589831 QJN589831 QTJ589831 RDF589831 RNB589831 RWX589831 SGT589831 SQP589831 TAL589831 TKH589831 TUD589831 UDZ589831 UNV589831 UXR589831 VHN589831 VRJ589831 WBF589831 WLB589831 WUX589831 IL655367 SH655367 ACD655367 ALZ655367 AVV655367 BFR655367 BPN655367 BZJ655367 CJF655367 CTB655367 DCX655367 DMT655367 DWP655367 EGL655367 EQH655367 FAD655367 FJZ655367 FTV655367 GDR655367 GNN655367 GXJ655367 HHF655367 HRB655367 IAX655367 IKT655367 IUP655367 JEL655367 JOH655367 JYD655367 KHZ655367 KRV655367 LBR655367 LLN655367 LVJ655367 MFF655367 MPB655367 MYX655367 NIT655367 NSP655367 OCL655367 OMH655367 OWD655367 PFZ655367 PPV655367 PZR655367 QJN655367 QTJ655367 RDF655367 RNB655367 RWX655367 SGT655367 SQP655367 TAL655367 TKH655367 TUD655367 UDZ655367 UNV655367 UXR655367 VHN655367 VRJ655367 WBF655367 WLB655367 WUX655367 IL720903 SH720903 ACD720903 ALZ720903 AVV720903 BFR720903 BPN720903 BZJ720903 CJF720903 CTB720903 DCX720903 DMT720903 DWP720903 EGL720903 EQH720903 FAD720903 FJZ720903 FTV720903 GDR720903 GNN720903 GXJ720903 HHF720903 HRB720903 IAX720903 IKT720903 IUP720903 JEL720903 JOH720903 JYD720903 KHZ720903 KRV720903 LBR720903 LLN720903 LVJ720903 MFF720903 MPB720903 MYX720903 NIT720903 NSP720903 OCL720903 OMH720903 OWD720903 PFZ720903 PPV720903 PZR720903 QJN720903 QTJ720903 RDF720903 RNB720903 RWX720903 SGT720903 SQP720903 TAL720903 TKH720903 TUD720903 UDZ720903 UNV720903 UXR720903 VHN720903 VRJ720903 WBF720903 WLB720903 WUX720903 IL786439 SH786439 ACD786439 ALZ786439 AVV786439 BFR786439 BPN786439 BZJ786439 CJF786439 CTB786439 DCX786439 DMT786439 DWP786439 EGL786439 EQH786439 FAD786439 FJZ786439 FTV786439 GDR786439 GNN786439 GXJ786439 HHF786439 HRB786439 IAX786439 IKT786439 IUP786439 JEL786439 JOH786439 JYD786439 KHZ786439 KRV786439 LBR786439 LLN786439 LVJ786439 MFF786439 MPB786439 MYX786439 NIT786439 NSP786439 OCL786439 OMH786439 OWD786439 PFZ786439 PPV786439 PZR786439 QJN786439 QTJ786439 RDF786439 RNB786439 RWX786439 SGT786439 SQP786439 TAL786439 TKH786439 TUD786439 UDZ786439 UNV786439 UXR786439 VHN786439 VRJ786439 WBF786439 WLB786439 WUX786439 IL851975 SH851975 ACD851975 ALZ851975 AVV851975 BFR851975 BPN851975 BZJ851975 CJF851975 CTB851975 DCX851975 DMT851975 DWP851975 EGL851975 EQH851975 FAD851975 FJZ851975 FTV851975 GDR851975 GNN851975 GXJ851975 HHF851975 HRB851975 IAX851975 IKT851975 IUP851975 JEL851975 JOH851975 JYD851975 KHZ851975 KRV851975 LBR851975 LLN851975 LVJ851975 MFF851975 MPB851975 MYX851975 NIT851975 NSP851975 OCL851975 OMH851975 OWD851975 PFZ851975 PPV851975 PZR851975 QJN851975 QTJ851975 RDF851975 RNB851975 RWX851975 SGT851975 SQP851975 TAL851975 TKH851975 TUD851975 UDZ851975 UNV851975 UXR851975 VHN851975 VRJ851975 WBF851975 WLB851975 WUX851975 IL917511 SH917511 ACD917511 ALZ917511 AVV917511 BFR917511 BPN917511 BZJ917511 CJF917511 CTB917511 DCX917511 DMT917511 DWP917511 EGL917511 EQH917511 FAD917511 FJZ917511 FTV917511 GDR917511 GNN917511 GXJ917511 HHF917511 HRB917511 IAX917511 IKT917511 IUP917511 JEL917511 JOH917511 JYD917511 KHZ917511 KRV917511 LBR917511 LLN917511 LVJ917511 MFF917511 MPB917511 MYX917511 NIT917511 NSP917511 OCL917511 OMH917511 OWD917511 PFZ917511 PPV917511 PZR917511 QJN917511 QTJ917511 RDF917511 RNB917511 RWX917511 SGT917511 SQP917511 TAL917511 TKH917511 TUD917511 UDZ917511 UNV917511 UXR917511 VHN917511 VRJ917511 WBF917511 WLB917511 WUX917511 IL983047 SH983047 ACD983047 ALZ983047 AVV983047 BFR983047 BPN983047 BZJ983047 CJF983047 CTB983047 DCX983047 DMT983047 DWP983047 EGL983047 EQH983047 FAD983047 FJZ983047 FTV983047 GDR983047 GNN983047 GXJ983047 HHF983047 HRB983047 IAX983047 IKT983047 IUP983047 JEL983047 JOH983047 JYD983047 KHZ983047 KRV983047 LBR983047 LLN983047 LVJ983047 MFF983047 MPB983047 MYX983047 NIT983047 NSP983047 OCL983047 OMH983047 OWD983047 PFZ983047 PPV983047 PZR983047 QJN983047 QTJ983047 RDF983047 RNB983047 RWX983047 SGT983047 SQP983047 TAL983047 TKH983047 TUD983047 UDZ983047 UNV983047 UXR983047 VHN983047 VRJ983047 WBF983047 WLB983047 WUX983047 IL65571:IN65571 SH65571:SJ65571 ACD65571:ACF65571 ALZ65571:AMB65571 AVV65571:AVX65571 BFR65571:BFT65571 BPN65571:BPP65571 BZJ65571:BZL65571 CJF65571:CJH65571 CTB65571:CTD65571 DCX65571:DCZ65571 DMT65571:DMV65571 DWP65571:DWR65571 EGL65571:EGN65571 EQH65571:EQJ65571 FAD65571:FAF65571 FJZ65571:FKB65571 FTV65571:FTX65571 GDR65571:GDT65571 GNN65571:GNP65571 GXJ65571:GXL65571 HHF65571:HHH65571 HRB65571:HRD65571 IAX65571:IAZ65571 IKT65571:IKV65571 IUP65571:IUR65571 JEL65571:JEN65571 JOH65571:JOJ65571 JYD65571:JYF65571 KHZ65571:KIB65571 KRV65571:KRX65571 LBR65571:LBT65571 LLN65571:LLP65571 LVJ65571:LVL65571 MFF65571:MFH65571 MPB65571:MPD65571 MYX65571:MYZ65571 NIT65571:NIV65571 NSP65571:NSR65571 OCL65571:OCN65571 OMH65571:OMJ65571 OWD65571:OWF65571 PFZ65571:PGB65571 PPV65571:PPX65571 PZR65571:PZT65571 QJN65571:QJP65571 QTJ65571:QTL65571 RDF65571:RDH65571 RNB65571:RND65571 RWX65571:RWZ65571 SGT65571:SGV65571 SQP65571:SQR65571 TAL65571:TAN65571 TKH65571:TKJ65571 TUD65571:TUF65571 UDZ65571:UEB65571 UNV65571:UNX65571 UXR65571:UXT65571 VHN65571:VHP65571 VRJ65571:VRL65571 WBF65571:WBH65571 WLB65571:WLD65571 WUX65571:WUZ65571 IL131107:IN131107 SH131107:SJ131107 ACD131107:ACF131107 ALZ131107:AMB131107 AVV131107:AVX131107 BFR131107:BFT131107 BPN131107:BPP131107 BZJ131107:BZL131107 CJF131107:CJH131107 CTB131107:CTD131107 DCX131107:DCZ131107 DMT131107:DMV131107 DWP131107:DWR131107 EGL131107:EGN131107 EQH131107:EQJ131107 FAD131107:FAF131107 FJZ131107:FKB131107 FTV131107:FTX131107 GDR131107:GDT131107 GNN131107:GNP131107 GXJ131107:GXL131107 HHF131107:HHH131107 HRB131107:HRD131107 IAX131107:IAZ131107 IKT131107:IKV131107 IUP131107:IUR131107 JEL131107:JEN131107 JOH131107:JOJ131107 JYD131107:JYF131107 KHZ131107:KIB131107 KRV131107:KRX131107 LBR131107:LBT131107 LLN131107:LLP131107 LVJ131107:LVL131107 MFF131107:MFH131107 MPB131107:MPD131107 MYX131107:MYZ131107 NIT131107:NIV131107 NSP131107:NSR131107 OCL131107:OCN131107 OMH131107:OMJ131107 OWD131107:OWF131107 PFZ131107:PGB131107 PPV131107:PPX131107 PZR131107:PZT131107 QJN131107:QJP131107 QTJ131107:QTL131107 RDF131107:RDH131107 RNB131107:RND131107 RWX131107:RWZ131107 SGT131107:SGV131107 SQP131107:SQR131107 TAL131107:TAN131107 TKH131107:TKJ131107 TUD131107:TUF131107 UDZ131107:UEB131107 UNV131107:UNX131107 UXR131107:UXT131107 VHN131107:VHP131107 VRJ131107:VRL131107 WBF131107:WBH131107 WLB131107:WLD131107 WUX131107:WUZ131107 IL196643:IN196643 SH196643:SJ196643 ACD196643:ACF196643 ALZ196643:AMB196643 AVV196643:AVX196643 BFR196643:BFT196643 BPN196643:BPP196643 BZJ196643:BZL196643 CJF196643:CJH196643 CTB196643:CTD196643 DCX196643:DCZ196643 DMT196643:DMV196643 DWP196643:DWR196643 EGL196643:EGN196643 EQH196643:EQJ196643 FAD196643:FAF196643 FJZ196643:FKB196643 FTV196643:FTX196643 GDR196643:GDT196643 GNN196643:GNP196643 GXJ196643:GXL196643 HHF196643:HHH196643 HRB196643:HRD196643 IAX196643:IAZ196643 IKT196643:IKV196643 IUP196643:IUR196643 JEL196643:JEN196643 JOH196643:JOJ196643 JYD196643:JYF196643 KHZ196643:KIB196643 KRV196643:KRX196643 LBR196643:LBT196643 LLN196643:LLP196643 LVJ196643:LVL196643 MFF196643:MFH196643 MPB196643:MPD196643 MYX196643:MYZ196643 NIT196643:NIV196643 NSP196643:NSR196643 OCL196643:OCN196643 OMH196643:OMJ196643 OWD196643:OWF196643 PFZ196643:PGB196643 PPV196643:PPX196643 PZR196643:PZT196643 QJN196643:QJP196643 QTJ196643:QTL196643 RDF196643:RDH196643 RNB196643:RND196643 RWX196643:RWZ196643 SGT196643:SGV196643 SQP196643:SQR196643 TAL196643:TAN196643 TKH196643:TKJ196643 TUD196643:TUF196643 UDZ196643:UEB196643 UNV196643:UNX196643 UXR196643:UXT196643 VHN196643:VHP196643 VRJ196643:VRL196643 WBF196643:WBH196643 WLB196643:WLD196643 WUX196643:WUZ196643 IL262179:IN262179 SH262179:SJ262179 ACD262179:ACF262179 ALZ262179:AMB262179 AVV262179:AVX262179 BFR262179:BFT262179 BPN262179:BPP262179 BZJ262179:BZL262179 CJF262179:CJH262179 CTB262179:CTD262179 DCX262179:DCZ262179 DMT262179:DMV262179 DWP262179:DWR262179 EGL262179:EGN262179 EQH262179:EQJ262179 FAD262179:FAF262179 FJZ262179:FKB262179 FTV262179:FTX262179 GDR262179:GDT262179 GNN262179:GNP262179 GXJ262179:GXL262179 HHF262179:HHH262179 HRB262179:HRD262179 IAX262179:IAZ262179 IKT262179:IKV262179 IUP262179:IUR262179 JEL262179:JEN262179 JOH262179:JOJ262179 JYD262179:JYF262179 KHZ262179:KIB262179 KRV262179:KRX262179 LBR262179:LBT262179 LLN262179:LLP262179 LVJ262179:LVL262179 MFF262179:MFH262179 MPB262179:MPD262179 MYX262179:MYZ262179 NIT262179:NIV262179 NSP262179:NSR262179 OCL262179:OCN262179 OMH262179:OMJ262179 OWD262179:OWF262179 PFZ262179:PGB262179 PPV262179:PPX262179 PZR262179:PZT262179 QJN262179:QJP262179 QTJ262179:QTL262179 RDF262179:RDH262179 RNB262179:RND262179 RWX262179:RWZ262179 SGT262179:SGV262179 SQP262179:SQR262179 TAL262179:TAN262179 TKH262179:TKJ262179 TUD262179:TUF262179 UDZ262179:UEB262179 UNV262179:UNX262179 UXR262179:UXT262179 VHN262179:VHP262179 VRJ262179:VRL262179 WBF262179:WBH262179 WLB262179:WLD262179 WUX262179:WUZ262179 IL327715:IN327715 SH327715:SJ327715 ACD327715:ACF327715 ALZ327715:AMB327715 AVV327715:AVX327715 BFR327715:BFT327715 BPN327715:BPP327715 BZJ327715:BZL327715 CJF327715:CJH327715 CTB327715:CTD327715 DCX327715:DCZ327715 DMT327715:DMV327715 DWP327715:DWR327715 EGL327715:EGN327715 EQH327715:EQJ327715 FAD327715:FAF327715 FJZ327715:FKB327715 FTV327715:FTX327715 GDR327715:GDT327715 GNN327715:GNP327715 GXJ327715:GXL327715 HHF327715:HHH327715 HRB327715:HRD327715 IAX327715:IAZ327715 IKT327715:IKV327715 IUP327715:IUR327715 JEL327715:JEN327715 JOH327715:JOJ327715 JYD327715:JYF327715 KHZ327715:KIB327715 KRV327715:KRX327715 LBR327715:LBT327715 LLN327715:LLP327715 LVJ327715:LVL327715 MFF327715:MFH327715 MPB327715:MPD327715 MYX327715:MYZ327715 NIT327715:NIV327715 NSP327715:NSR327715 OCL327715:OCN327715 OMH327715:OMJ327715 OWD327715:OWF327715 PFZ327715:PGB327715 PPV327715:PPX327715 PZR327715:PZT327715 QJN327715:QJP327715 QTJ327715:QTL327715 RDF327715:RDH327715 RNB327715:RND327715 RWX327715:RWZ327715 SGT327715:SGV327715 SQP327715:SQR327715 TAL327715:TAN327715 TKH327715:TKJ327715 TUD327715:TUF327715 UDZ327715:UEB327715 UNV327715:UNX327715 UXR327715:UXT327715 VHN327715:VHP327715 VRJ327715:VRL327715 WBF327715:WBH327715 WLB327715:WLD327715 WUX327715:WUZ327715 IL393251:IN393251 SH393251:SJ393251 ACD393251:ACF393251 ALZ393251:AMB393251 AVV393251:AVX393251 BFR393251:BFT393251 BPN393251:BPP393251 BZJ393251:BZL393251 CJF393251:CJH393251 CTB393251:CTD393251 DCX393251:DCZ393251 DMT393251:DMV393251 DWP393251:DWR393251 EGL393251:EGN393251 EQH393251:EQJ393251 FAD393251:FAF393251 FJZ393251:FKB393251 FTV393251:FTX393251 GDR393251:GDT393251 GNN393251:GNP393251 GXJ393251:GXL393251 HHF393251:HHH393251 HRB393251:HRD393251 IAX393251:IAZ393251 IKT393251:IKV393251 IUP393251:IUR393251 JEL393251:JEN393251 JOH393251:JOJ393251 JYD393251:JYF393251 KHZ393251:KIB393251 KRV393251:KRX393251 LBR393251:LBT393251 LLN393251:LLP393251 LVJ393251:LVL393251 MFF393251:MFH393251 MPB393251:MPD393251 MYX393251:MYZ393251 NIT393251:NIV393251 NSP393251:NSR393251 OCL393251:OCN393251 OMH393251:OMJ393251 OWD393251:OWF393251 PFZ393251:PGB393251 PPV393251:PPX393251 PZR393251:PZT393251 QJN393251:QJP393251 QTJ393251:QTL393251 RDF393251:RDH393251 RNB393251:RND393251 RWX393251:RWZ393251 SGT393251:SGV393251 SQP393251:SQR393251 TAL393251:TAN393251 TKH393251:TKJ393251 TUD393251:TUF393251 UDZ393251:UEB393251 UNV393251:UNX393251 UXR393251:UXT393251 VHN393251:VHP393251 VRJ393251:VRL393251 WBF393251:WBH393251 WLB393251:WLD393251 WUX393251:WUZ393251 IL458787:IN458787 SH458787:SJ458787 ACD458787:ACF458787 ALZ458787:AMB458787 AVV458787:AVX458787 BFR458787:BFT458787 BPN458787:BPP458787 BZJ458787:BZL458787 CJF458787:CJH458787 CTB458787:CTD458787 DCX458787:DCZ458787 DMT458787:DMV458787 DWP458787:DWR458787 EGL458787:EGN458787 EQH458787:EQJ458787 FAD458787:FAF458787 FJZ458787:FKB458787 FTV458787:FTX458787 GDR458787:GDT458787 GNN458787:GNP458787 GXJ458787:GXL458787 HHF458787:HHH458787 HRB458787:HRD458787 IAX458787:IAZ458787 IKT458787:IKV458787 IUP458787:IUR458787 JEL458787:JEN458787 JOH458787:JOJ458787 JYD458787:JYF458787 KHZ458787:KIB458787 KRV458787:KRX458787 LBR458787:LBT458787 LLN458787:LLP458787 LVJ458787:LVL458787 MFF458787:MFH458787 MPB458787:MPD458787 MYX458787:MYZ458787 NIT458787:NIV458787 NSP458787:NSR458787 OCL458787:OCN458787 OMH458787:OMJ458787 OWD458787:OWF458787 PFZ458787:PGB458787 PPV458787:PPX458787 PZR458787:PZT458787 QJN458787:QJP458787 QTJ458787:QTL458787 RDF458787:RDH458787 RNB458787:RND458787 RWX458787:RWZ458787 SGT458787:SGV458787 SQP458787:SQR458787 TAL458787:TAN458787 TKH458787:TKJ458787 TUD458787:TUF458787 UDZ458787:UEB458787 UNV458787:UNX458787 UXR458787:UXT458787 VHN458787:VHP458787 VRJ458787:VRL458787 WBF458787:WBH458787 WLB458787:WLD458787 WUX458787:WUZ458787 IL524323:IN524323 SH524323:SJ524323 ACD524323:ACF524323 ALZ524323:AMB524323 AVV524323:AVX524323 BFR524323:BFT524323 BPN524323:BPP524323 BZJ524323:BZL524323 CJF524323:CJH524323 CTB524323:CTD524323 DCX524323:DCZ524323 DMT524323:DMV524323 DWP524323:DWR524323 EGL524323:EGN524323 EQH524323:EQJ524323 FAD524323:FAF524323 FJZ524323:FKB524323 FTV524323:FTX524323 GDR524323:GDT524323 GNN524323:GNP524323 GXJ524323:GXL524323 HHF524323:HHH524323 HRB524323:HRD524323 IAX524323:IAZ524323 IKT524323:IKV524323 IUP524323:IUR524323 JEL524323:JEN524323 JOH524323:JOJ524323 JYD524323:JYF524323 KHZ524323:KIB524323 KRV524323:KRX524323 LBR524323:LBT524323 LLN524323:LLP524323 LVJ524323:LVL524323 MFF524323:MFH524323 MPB524323:MPD524323 MYX524323:MYZ524323 NIT524323:NIV524323 NSP524323:NSR524323 OCL524323:OCN524323 OMH524323:OMJ524323 OWD524323:OWF524323 PFZ524323:PGB524323 PPV524323:PPX524323 PZR524323:PZT524323 QJN524323:QJP524323 QTJ524323:QTL524323 RDF524323:RDH524323 RNB524323:RND524323 RWX524323:RWZ524323 SGT524323:SGV524323 SQP524323:SQR524323 TAL524323:TAN524323 TKH524323:TKJ524323 TUD524323:TUF524323 UDZ524323:UEB524323 UNV524323:UNX524323 UXR524323:UXT524323 VHN524323:VHP524323 VRJ524323:VRL524323 WBF524323:WBH524323 WLB524323:WLD524323 WUX524323:WUZ524323 IL589859:IN589859 SH589859:SJ589859 ACD589859:ACF589859 ALZ589859:AMB589859 AVV589859:AVX589859 BFR589859:BFT589859 BPN589859:BPP589859 BZJ589859:BZL589859 CJF589859:CJH589859 CTB589859:CTD589859 DCX589859:DCZ589859 DMT589859:DMV589859 DWP589859:DWR589859 EGL589859:EGN589859 EQH589859:EQJ589859 FAD589859:FAF589859 FJZ589859:FKB589859 FTV589859:FTX589859 GDR589859:GDT589859 GNN589859:GNP589859 GXJ589859:GXL589859 HHF589859:HHH589859 HRB589859:HRD589859 IAX589859:IAZ589859 IKT589859:IKV589859 IUP589859:IUR589859 JEL589859:JEN589859 JOH589859:JOJ589859 JYD589859:JYF589859 KHZ589859:KIB589859 KRV589859:KRX589859 LBR589859:LBT589859 LLN589859:LLP589859 LVJ589859:LVL589859 MFF589859:MFH589859 MPB589859:MPD589859 MYX589859:MYZ589859 NIT589859:NIV589859 NSP589859:NSR589859 OCL589859:OCN589859 OMH589859:OMJ589859 OWD589859:OWF589859 PFZ589859:PGB589859 PPV589859:PPX589859 PZR589859:PZT589859 QJN589859:QJP589859 QTJ589859:QTL589859 RDF589859:RDH589859 RNB589859:RND589859 RWX589859:RWZ589859 SGT589859:SGV589859 SQP589859:SQR589859 TAL589859:TAN589859 TKH589859:TKJ589859 TUD589859:TUF589859 UDZ589859:UEB589859 UNV589859:UNX589859 UXR589859:UXT589859 VHN589859:VHP589859 VRJ589859:VRL589859 WBF589859:WBH589859 WLB589859:WLD589859 WUX589859:WUZ589859 IL655395:IN655395 SH655395:SJ655395 ACD655395:ACF655395 ALZ655395:AMB655395 AVV655395:AVX655395 BFR655395:BFT655395 BPN655395:BPP655395 BZJ655395:BZL655395 CJF655395:CJH655395 CTB655395:CTD655395 DCX655395:DCZ655395 DMT655395:DMV655395 DWP655395:DWR655395 EGL655395:EGN655395 EQH655395:EQJ655395 FAD655395:FAF655395 FJZ655395:FKB655395 FTV655395:FTX655395 GDR655395:GDT655395 GNN655395:GNP655395 GXJ655395:GXL655395 HHF655395:HHH655395 HRB655395:HRD655395 IAX655395:IAZ655395 IKT655395:IKV655395 IUP655395:IUR655395 JEL655395:JEN655395 JOH655395:JOJ655395 JYD655395:JYF655395 KHZ655395:KIB655395 KRV655395:KRX655395 LBR655395:LBT655395 LLN655395:LLP655395 LVJ655395:LVL655395 MFF655395:MFH655395 MPB655395:MPD655395 MYX655395:MYZ655395 NIT655395:NIV655395 NSP655395:NSR655395 OCL655395:OCN655395 OMH655395:OMJ655395 OWD655395:OWF655395 PFZ655395:PGB655395 PPV655395:PPX655395 PZR655395:PZT655395 QJN655395:QJP655395 QTJ655395:QTL655395 RDF655395:RDH655395 RNB655395:RND655395 RWX655395:RWZ655395 SGT655395:SGV655395 SQP655395:SQR655395 TAL655395:TAN655395 TKH655395:TKJ655395 TUD655395:TUF655395 UDZ655395:UEB655395 UNV655395:UNX655395 UXR655395:UXT655395 VHN655395:VHP655395 VRJ655395:VRL655395 WBF655395:WBH655395 WLB655395:WLD655395 WUX655395:WUZ655395 IL720931:IN720931 SH720931:SJ720931 ACD720931:ACF720931 ALZ720931:AMB720931 AVV720931:AVX720931 BFR720931:BFT720931 BPN720931:BPP720931 BZJ720931:BZL720931 CJF720931:CJH720931 CTB720931:CTD720931 DCX720931:DCZ720931 DMT720931:DMV720931 DWP720931:DWR720931 EGL720931:EGN720931 EQH720931:EQJ720931 FAD720931:FAF720931 FJZ720931:FKB720931 FTV720931:FTX720931 GDR720931:GDT720931 GNN720931:GNP720931 GXJ720931:GXL720931 HHF720931:HHH720931 HRB720931:HRD720931 IAX720931:IAZ720931 IKT720931:IKV720931 IUP720931:IUR720931 JEL720931:JEN720931 JOH720931:JOJ720931 JYD720931:JYF720931 KHZ720931:KIB720931 KRV720931:KRX720931 LBR720931:LBT720931 LLN720931:LLP720931 LVJ720931:LVL720931 MFF720931:MFH720931 MPB720931:MPD720931 MYX720931:MYZ720931 NIT720931:NIV720931 NSP720931:NSR720931 OCL720931:OCN720931 OMH720931:OMJ720931 OWD720931:OWF720931 PFZ720931:PGB720931 PPV720931:PPX720931 PZR720931:PZT720931 QJN720931:QJP720931 QTJ720931:QTL720931 RDF720931:RDH720931 RNB720931:RND720931 RWX720931:RWZ720931 SGT720931:SGV720931 SQP720931:SQR720931 TAL720931:TAN720931 TKH720931:TKJ720931 TUD720931:TUF720931 UDZ720931:UEB720931 UNV720931:UNX720931 UXR720931:UXT720931 VHN720931:VHP720931 VRJ720931:VRL720931 WBF720931:WBH720931 WLB720931:WLD720931 WUX720931:WUZ720931 IL786467:IN786467 SH786467:SJ786467 ACD786467:ACF786467 ALZ786467:AMB786467 AVV786467:AVX786467 BFR786467:BFT786467 BPN786467:BPP786467 BZJ786467:BZL786467 CJF786467:CJH786467 CTB786467:CTD786467 DCX786467:DCZ786467 DMT786467:DMV786467 DWP786467:DWR786467 EGL786467:EGN786467 EQH786467:EQJ786467 FAD786467:FAF786467 FJZ786467:FKB786467 FTV786467:FTX786467 GDR786467:GDT786467 GNN786467:GNP786467 GXJ786467:GXL786467 HHF786467:HHH786467 HRB786467:HRD786467 IAX786467:IAZ786467 IKT786467:IKV786467 IUP786467:IUR786467 JEL786467:JEN786467 JOH786467:JOJ786467 JYD786467:JYF786467 KHZ786467:KIB786467 KRV786467:KRX786467 LBR786467:LBT786467 LLN786467:LLP786467 LVJ786467:LVL786467 MFF786467:MFH786467 MPB786467:MPD786467 MYX786467:MYZ786467 NIT786467:NIV786467 NSP786467:NSR786467 OCL786467:OCN786467 OMH786467:OMJ786467 OWD786467:OWF786467 PFZ786467:PGB786467 PPV786467:PPX786467 PZR786467:PZT786467 QJN786467:QJP786467 QTJ786467:QTL786467 RDF786467:RDH786467 RNB786467:RND786467 RWX786467:RWZ786467 SGT786467:SGV786467 SQP786467:SQR786467 TAL786467:TAN786467 TKH786467:TKJ786467 TUD786467:TUF786467 UDZ786467:UEB786467 UNV786467:UNX786467 UXR786467:UXT786467 VHN786467:VHP786467 VRJ786467:VRL786467 WBF786467:WBH786467 WLB786467:WLD786467 WUX786467:WUZ786467 IL852003:IN852003 SH852003:SJ852003 ACD852003:ACF852003 ALZ852003:AMB852003 AVV852003:AVX852003 BFR852003:BFT852003 BPN852003:BPP852003 BZJ852003:BZL852003 CJF852003:CJH852003 CTB852003:CTD852003 DCX852003:DCZ852003 DMT852003:DMV852003 DWP852003:DWR852003 EGL852003:EGN852003 EQH852003:EQJ852003 FAD852003:FAF852003 FJZ852003:FKB852003 FTV852003:FTX852003 GDR852003:GDT852003 GNN852003:GNP852003 GXJ852003:GXL852003 HHF852003:HHH852003 HRB852003:HRD852003 IAX852003:IAZ852003 IKT852003:IKV852003 IUP852003:IUR852003 JEL852003:JEN852003 JOH852003:JOJ852003 JYD852003:JYF852003 KHZ852003:KIB852003 KRV852003:KRX852003 LBR852003:LBT852003 LLN852003:LLP852003 LVJ852003:LVL852003 MFF852003:MFH852003 MPB852003:MPD852003 MYX852003:MYZ852003 NIT852003:NIV852003 NSP852003:NSR852003 OCL852003:OCN852003 OMH852003:OMJ852003 OWD852003:OWF852003 PFZ852003:PGB852003 PPV852003:PPX852003 PZR852003:PZT852003 QJN852003:QJP852003 QTJ852003:QTL852003 RDF852003:RDH852003 RNB852003:RND852003 RWX852003:RWZ852003 SGT852003:SGV852003 SQP852003:SQR852003 TAL852003:TAN852003 TKH852003:TKJ852003 TUD852003:TUF852003 UDZ852003:UEB852003 UNV852003:UNX852003 UXR852003:UXT852003 VHN852003:VHP852003 VRJ852003:VRL852003 WBF852003:WBH852003 WLB852003:WLD852003 WUX852003:WUZ852003 IL917539:IN917539 SH917539:SJ917539 ACD917539:ACF917539 ALZ917539:AMB917539 AVV917539:AVX917539 BFR917539:BFT917539 BPN917539:BPP917539 BZJ917539:BZL917539 CJF917539:CJH917539 CTB917539:CTD917539 DCX917539:DCZ917539 DMT917539:DMV917539 DWP917539:DWR917539 EGL917539:EGN917539 EQH917539:EQJ917539 FAD917539:FAF917539 FJZ917539:FKB917539 FTV917539:FTX917539 GDR917539:GDT917539 GNN917539:GNP917539 GXJ917539:GXL917539 HHF917539:HHH917539 HRB917539:HRD917539 IAX917539:IAZ917539 IKT917539:IKV917539 IUP917539:IUR917539 JEL917539:JEN917539 JOH917539:JOJ917539 JYD917539:JYF917539 KHZ917539:KIB917539 KRV917539:KRX917539 LBR917539:LBT917539 LLN917539:LLP917539 LVJ917539:LVL917539 MFF917539:MFH917539 MPB917539:MPD917539 MYX917539:MYZ917539 NIT917539:NIV917539 NSP917539:NSR917539 OCL917539:OCN917539 OMH917539:OMJ917539 OWD917539:OWF917539 PFZ917539:PGB917539 PPV917539:PPX917539 PZR917539:PZT917539 QJN917539:QJP917539 QTJ917539:QTL917539 RDF917539:RDH917539 RNB917539:RND917539 RWX917539:RWZ917539 SGT917539:SGV917539 SQP917539:SQR917539 TAL917539:TAN917539 TKH917539:TKJ917539 TUD917539:TUF917539 UDZ917539:UEB917539 UNV917539:UNX917539 UXR917539:UXT917539 VHN917539:VHP917539 VRJ917539:VRL917539 WBF917539:WBH917539 WLB917539:WLD917539 WUX917539:WUZ917539 IL983075:IN983075 SH983075:SJ983075 ACD983075:ACF983075 ALZ983075:AMB983075 AVV983075:AVX983075 BFR983075:BFT983075 BPN983075:BPP983075 BZJ983075:BZL983075 CJF983075:CJH983075 CTB983075:CTD983075 DCX983075:DCZ983075 DMT983075:DMV983075 DWP983075:DWR983075 EGL983075:EGN983075 EQH983075:EQJ983075 FAD983075:FAF983075 FJZ983075:FKB983075 FTV983075:FTX983075 GDR983075:GDT983075 GNN983075:GNP983075 GXJ983075:GXL983075 HHF983075:HHH983075 HRB983075:HRD983075 IAX983075:IAZ983075 IKT983075:IKV983075 IUP983075:IUR983075 JEL983075:JEN983075 JOH983075:JOJ983075 JYD983075:JYF983075 KHZ983075:KIB983075 KRV983075:KRX983075 LBR983075:LBT983075 LLN983075:LLP983075 LVJ983075:LVL983075 MFF983075:MFH983075 MPB983075:MPD983075 MYX983075:MYZ983075 NIT983075:NIV983075 NSP983075:NSR983075 OCL983075:OCN983075 OMH983075:OMJ983075 OWD983075:OWF983075 PFZ983075:PGB983075 PPV983075:PPX983075 PZR983075:PZT983075 QJN983075:QJP983075 QTJ983075:QTL983075 RDF983075:RDH983075 RNB983075:RND983075 RWX983075:RWZ983075 SGT983075:SGV983075 SQP983075:SQR983075 TAL983075:TAN983075 TKH983075:TKJ983075 TUD983075:TUF983075 UDZ983075:UEB983075 UNV983075:UNX983075 UXR983075:UXT983075 VHN983075:VHP983075 VRJ983075:VRL983075 WBF983075:WBH983075 WLB983075:WLD983075 WUX983075:WUZ983075 IQ65569:IS65570 SM65569:SO65570 ACI65569:ACK65570 AME65569:AMG65570 AWA65569:AWC65570 BFW65569:BFY65570 BPS65569:BPU65570 BZO65569:BZQ65570 CJK65569:CJM65570 CTG65569:CTI65570 DDC65569:DDE65570 DMY65569:DNA65570 DWU65569:DWW65570 EGQ65569:EGS65570 EQM65569:EQO65570 FAI65569:FAK65570 FKE65569:FKG65570 FUA65569:FUC65570 GDW65569:GDY65570 GNS65569:GNU65570 GXO65569:GXQ65570 HHK65569:HHM65570 HRG65569:HRI65570 IBC65569:IBE65570 IKY65569:ILA65570 IUU65569:IUW65570 JEQ65569:JES65570 JOM65569:JOO65570 JYI65569:JYK65570 KIE65569:KIG65570 KSA65569:KSC65570 LBW65569:LBY65570 LLS65569:LLU65570 LVO65569:LVQ65570 MFK65569:MFM65570 MPG65569:MPI65570 MZC65569:MZE65570 NIY65569:NJA65570 NSU65569:NSW65570 OCQ65569:OCS65570 OMM65569:OMO65570 OWI65569:OWK65570 PGE65569:PGG65570 PQA65569:PQC65570 PZW65569:PZY65570 QJS65569:QJU65570 QTO65569:QTQ65570 RDK65569:RDM65570 RNG65569:RNI65570 RXC65569:RXE65570 SGY65569:SHA65570 SQU65569:SQW65570 TAQ65569:TAS65570 TKM65569:TKO65570 TUI65569:TUK65570 UEE65569:UEG65570 UOA65569:UOC65570 UXW65569:UXY65570 VHS65569:VHU65570 VRO65569:VRQ65570 WBK65569:WBM65570 WLG65569:WLI65570 WVC65569:WVE65570 IQ131105:IS131106 SM131105:SO131106 ACI131105:ACK131106 AME131105:AMG131106 AWA131105:AWC131106 BFW131105:BFY131106 BPS131105:BPU131106 BZO131105:BZQ131106 CJK131105:CJM131106 CTG131105:CTI131106 DDC131105:DDE131106 DMY131105:DNA131106 DWU131105:DWW131106 EGQ131105:EGS131106 EQM131105:EQO131106 FAI131105:FAK131106 FKE131105:FKG131106 FUA131105:FUC131106 GDW131105:GDY131106 GNS131105:GNU131106 GXO131105:GXQ131106 HHK131105:HHM131106 HRG131105:HRI131106 IBC131105:IBE131106 IKY131105:ILA131106 IUU131105:IUW131106 JEQ131105:JES131106 JOM131105:JOO131106 JYI131105:JYK131106 KIE131105:KIG131106 KSA131105:KSC131106 LBW131105:LBY131106 LLS131105:LLU131106 LVO131105:LVQ131106 MFK131105:MFM131106 MPG131105:MPI131106 MZC131105:MZE131106 NIY131105:NJA131106 NSU131105:NSW131106 OCQ131105:OCS131106 OMM131105:OMO131106 OWI131105:OWK131106 PGE131105:PGG131106 PQA131105:PQC131106 PZW131105:PZY131106 QJS131105:QJU131106 QTO131105:QTQ131106 RDK131105:RDM131106 RNG131105:RNI131106 RXC131105:RXE131106 SGY131105:SHA131106 SQU131105:SQW131106 TAQ131105:TAS131106 TKM131105:TKO131106 TUI131105:TUK131106 UEE131105:UEG131106 UOA131105:UOC131106 UXW131105:UXY131106 VHS131105:VHU131106 VRO131105:VRQ131106 WBK131105:WBM131106 WLG131105:WLI131106 WVC131105:WVE131106 IQ196641:IS196642 SM196641:SO196642 ACI196641:ACK196642 AME196641:AMG196642 AWA196641:AWC196642 BFW196641:BFY196642 BPS196641:BPU196642 BZO196641:BZQ196642 CJK196641:CJM196642 CTG196641:CTI196642 DDC196641:DDE196642 DMY196641:DNA196642 DWU196641:DWW196642 EGQ196641:EGS196642 EQM196641:EQO196642 FAI196641:FAK196642 FKE196641:FKG196642 FUA196641:FUC196642 GDW196641:GDY196642 GNS196641:GNU196642 GXO196641:GXQ196642 HHK196641:HHM196642 HRG196641:HRI196642 IBC196641:IBE196642 IKY196641:ILA196642 IUU196641:IUW196642 JEQ196641:JES196642 JOM196641:JOO196642 JYI196641:JYK196642 KIE196641:KIG196642 KSA196641:KSC196642 LBW196641:LBY196642 LLS196641:LLU196642 LVO196641:LVQ196642 MFK196641:MFM196642 MPG196641:MPI196642 MZC196641:MZE196642 NIY196641:NJA196642 NSU196641:NSW196642 OCQ196641:OCS196642 OMM196641:OMO196642 OWI196641:OWK196642 PGE196641:PGG196642 PQA196641:PQC196642 PZW196641:PZY196642 QJS196641:QJU196642 QTO196641:QTQ196642 RDK196641:RDM196642 RNG196641:RNI196642 RXC196641:RXE196642 SGY196641:SHA196642 SQU196641:SQW196642 TAQ196641:TAS196642 TKM196641:TKO196642 TUI196641:TUK196642 UEE196641:UEG196642 UOA196641:UOC196642 UXW196641:UXY196642 VHS196641:VHU196642 VRO196641:VRQ196642 WBK196641:WBM196642 WLG196641:WLI196642 WVC196641:WVE196642 IQ262177:IS262178 SM262177:SO262178 ACI262177:ACK262178 AME262177:AMG262178 AWA262177:AWC262178 BFW262177:BFY262178 BPS262177:BPU262178 BZO262177:BZQ262178 CJK262177:CJM262178 CTG262177:CTI262178 DDC262177:DDE262178 DMY262177:DNA262178 DWU262177:DWW262178 EGQ262177:EGS262178 EQM262177:EQO262178 FAI262177:FAK262178 FKE262177:FKG262178 FUA262177:FUC262178 GDW262177:GDY262178 GNS262177:GNU262178 GXO262177:GXQ262178 HHK262177:HHM262178 HRG262177:HRI262178 IBC262177:IBE262178 IKY262177:ILA262178 IUU262177:IUW262178 JEQ262177:JES262178 JOM262177:JOO262178 JYI262177:JYK262178 KIE262177:KIG262178 KSA262177:KSC262178 LBW262177:LBY262178 LLS262177:LLU262178 LVO262177:LVQ262178 MFK262177:MFM262178 MPG262177:MPI262178 MZC262177:MZE262178 NIY262177:NJA262178 NSU262177:NSW262178 OCQ262177:OCS262178 OMM262177:OMO262178 OWI262177:OWK262178 PGE262177:PGG262178 PQA262177:PQC262178 PZW262177:PZY262178 QJS262177:QJU262178 QTO262177:QTQ262178 RDK262177:RDM262178 RNG262177:RNI262178 RXC262177:RXE262178 SGY262177:SHA262178 SQU262177:SQW262178 TAQ262177:TAS262178 TKM262177:TKO262178 TUI262177:TUK262178 UEE262177:UEG262178 UOA262177:UOC262178 UXW262177:UXY262178 VHS262177:VHU262178 VRO262177:VRQ262178 WBK262177:WBM262178 WLG262177:WLI262178 WVC262177:WVE262178 IQ327713:IS327714 SM327713:SO327714 ACI327713:ACK327714 AME327713:AMG327714 AWA327713:AWC327714 BFW327713:BFY327714 BPS327713:BPU327714 BZO327713:BZQ327714 CJK327713:CJM327714 CTG327713:CTI327714 DDC327713:DDE327714 DMY327713:DNA327714 DWU327713:DWW327714 EGQ327713:EGS327714 EQM327713:EQO327714 FAI327713:FAK327714 FKE327713:FKG327714 FUA327713:FUC327714 GDW327713:GDY327714 GNS327713:GNU327714 GXO327713:GXQ327714 HHK327713:HHM327714 HRG327713:HRI327714 IBC327713:IBE327714 IKY327713:ILA327714 IUU327713:IUW327714 JEQ327713:JES327714 JOM327713:JOO327714 JYI327713:JYK327714 KIE327713:KIG327714 KSA327713:KSC327714 LBW327713:LBY327714 LLS327713:LLU327714 LVO327713:LVQ327714 MFK327713:MFM327714 MPG327713:MPI327714 MZC327713:MZE327714 NIY327713:NJA327714 NSU327713:NSW327714 OCQ327713:OCS327714 OMM327713:OMO327714 OWI327713:OWK327714 PGE327713:PGG327714 PQA327713:PQC327714 PZW327713:PZY327714 QJS327713:QJU327714 QTO327713:QTQ327714 RDK327713:RDM327714 RNG327713:RNI327714 RXC327713:RXE327714 SGY327713:SHA327714 SQU327713:SQW327714 TAQ327713:TAS327714 TKM327713:TKO327714 TUI327713:TUK327714 UEE327713:UEG327714 UOA327713:UOC327714 UXW327713:UXY327714 VHS327713:VHU327714 VRO327713:VRQ327714 WBK327713:WBM327714 WLG327713:WLI327714 WVC327713:WVE327714 IQ393249:IS393250 SM393249:SO393250 ACI393249:ACK393250 AME393249:AMG393250 AWA393249:AWC393250 BFW393249:BFY393250 BPS393249:BPU393250 BZO393249:BZQ393250 CJK393249:CJM393250 CTG393249:CTI393250 DDC393249:DDE393250 DMY393249:DNA393250 DWU393249:DWW393250 EGQ393249:EGS393250 EQM393249:EQO393250 FAI393249:FAK393250 FKE393249:FKG393250 FUA393249:FUC393250 GDW393249:GDY393250 GNS393249:GNU393250 GXO393249:GXQ393250 HHK393249:HHM393250 HRG393249:HRI393250 IBC393249:IBE393250 IKY393249:ILA393250 IUU393249:IUW393250 JEQ393249:JES393250 JOM393249:JOO393250 JYI393249:JYK393250 KIE393249:KIG393250 KSA393249:KSC393250 LBW393249:LBY393250 LLS393249:LLU393250 LVO393249:LVQ393250 MFK393249:MFM393250 MPG393249:MPI393250 MZC393249:MZE393250 NIY393249:NJA393250 NSU393249:NSW393250 OCQ393249:OCS393250 OMM393249:OMO393250 OWI393249:OWK393250 PGE393249:PGG393250 PQA393249:PQC393250 PZW393249:PZY393250 QJS393249:QJU393250 QTO393249:QTQ393250 RDK393249:RDM393250 RNG393249:RNI393250 RXC393249:RXE393250 SGY393249:SHA393250 SQU393249:SQW393250 TAQ393249:TAS393250 TKM393249:TKO393250 TUI393249:TUK393250 UEE393249:UEG393250 UOA393249:UOC393250 UXW393249:UXY393250 VHS393249:VHU393250 VRO393249:VRQ393250 WBK393249:WBM393250 WLG393249:WLI393250 WVC393249:WVE393250 IQ458785:IS458786 SM458785:SO458786 ACI458785:ACK458786 AME458785:AMG458786 AWA458785:AWC458786 BFW458785:BFY458786 BPS458785:BPU458786 BZO458785:BZQ458786 CJK458785:CJM458786 CTG458785:CTI458786 DDC458785:DDE458786 DMY458785:DNA458786 DWU458785:DWW458786 EGQ458785:EGS458786 EQM458785:EQO458786 FAI458785:FAK458786 FKE458785:FKG458786 FUA458785:FUC458786 GDW458785:GDY458786 GNS458785:GNU458786 GXO458785:GXQ458786 HHK458785:HHM458786 HRG458785:HRI458786 IBC458785:IBE458786 IKY458785:ILA458786 IUU458785:IUW458786 JEQ458785:JES458786 JOM458785:JOO458786 JYI458785:JYK458786 KIE458785:KIG458786 KSA458785:KSC458786 LBW458785:LBY458786 LLS458785:LLU458786 LVO458785:LVQ458786 MFK458785:MFM458786 MPG458785:MPI458786 MZC458785:MZE458786 NIY458785:NJA458786 NSU458785:NSW458786 OCQ458785:OCS458786 OMM458785:OMO458786 OWI458785:OWK458786 PGE458785:PGG458786 PQA458785:PQC458786 PZW458785:PZY458786 QJS458785:QJU458786 QTO458785:QTQ458786 RDK458785:RDM458786 RNG458785:RNI458786 RXC458785:RXE458786 SGY458785:SHA458786 SQU458785:SQW458786 TAQ458785:TAS458786 TKM458785:TKO458786 TUI458785:TUK458786 UEE458785:UEG458786 UOA458785:UOC458786 UXW458785:UXY458786 VHS458785:VHU458786 VRO458785:VRQ458786 WBK458785:WBM458786 WLG458785:WLI458786 WVC458785:WVE458786 IQ524321:IS524322 SM524321:SO524322 ACI524321:ACK524322 AME524321:AMG524322 AWA524321:AWC524322 BFW524321:BFY524322 BPS524321:BPU524322 BZO524321:BZQ524322 CJK524321:CJM524322 CTG524321:CTI524322 DDC524321:DDE524322 DMY524321:DNA524322 DWU524321:DWW524322 EGQ524321:EGS524322 EQM524321:EQO524322 FAI524321:FAK524322 FKE524321:FKG524322 FUA524321:FUC524322 GDW524321:GDY524322 GNS524321:GNU524322 GXO524321:GXQ524322 HHK524321:HHM524322 HRG524321:HRI524322 IBC524321:IBE524322 IKY524321:ILA524322 IUU524321:IUW524322 JEQ524321:JES524322 JOM524321:JOO524322 JYI524321:JYK524322 KIE524321:KIG524322 KSA524321:KSC524322 LBW524321:LBY524322 LLS524321:LLU524322 LVO524321:LVQ524322 MFK524321:MFM524322 MPG524321:MPI524322 MZC524321:MZE524322 NIY524321:NJA524322 NSU524321:NSW524322 OCQ524321:OCS524322 OMM524321:OMO524322 OWI524321:OWK524322 PGE524321:PGG524322 PQA524321:PQC524322 PZW524321:PZY524322 QJS524321:QJU524322 QTO524321:QTQ524322 RDK524321:RDM524322 RNG524321:RNI524322 RXC524321:RXE524322 SGY524321:SHA524322 SQU524321:SQW524322 TAQ524321:TAS524322 TKM524321:TKO524322 TUI524321:TUK524322 UEE524321:UEG524322 UOA524321:UOC524322 UXW524321:UXY524322 VHS524321:VHU524322 VRO524321:VRQ524322 WBK524321:WBM524322 WLG524321:WLI524322 WVC524321:WVE524322 IQ589857:IS589858 SM589857:SO589858 ACI589857:ACK589858 AME589857:AMG589858 AWA589857:AWC589858 BFW589857:BFY589858 BPS589857:BPU589858 BZO589857:BZQ589858 CJK589857:CJM589858 CTG589857:CTI589858 DDC589857:DDE589858 DMY589857:DNA589858 DWU589857:DWW589858 EGQ589857:EGS589858 EQM589857:EQO589858 FAI589857:FAK589858 FKE589857:FKG589858 FUA589857:FUC589858 GDW589857:GDY589858 GNS589857:GNU589858 GXO589857:GXQ589858 HHK589857:HHM589858 HRG589857:HRI589858 IBC589857:IBE589858 IKY589857:ILA589858 IUU589857:IUW589858 JEQ589857:JES589858 JOM589857:JOO589858 JYI589857:JYK589858 KIE589857:KIG589858 KSA589857:KSC589858 LBW589857:LBY589858 LLS589857:LLU589858 LVO589857:LVQ589858 MFK589857:MFM589858 MPG589857:MPI589858 MZC589857:MZE589858 NIY589857:NJA589858 NSU589857:NSW589858 OCQ589857:OCS589858 OMM589857:OMO589858 OWI589857:OWK589858 PGE589857:PGG589858 PQA589857:PQC589858 PZW589857:PZY589858 QJS589857:QJU589858 QTO589857:QTQ589858 RDK589857:RDM589858 RNG589857:RNI589858 RXC589857:RXE589858 SGY589857:SHA589858 SQU589857:SQW589858 TAQ589857:TAS589858 TKM589857:TKO589858 TUI589857:TUK589858 UEE589857:UEG589858 UOA589857:UOC589858 UXW589857:UXY589858 VHS589857:VHU589858 VRO589857:VRQ589858 WBK589857:WBM589858 WLG589857:WLI589858 WVC589857:WVE589858 IQ655393:IS655394 SM655393:SO655394 ACI655393:ACK655394 AME655393:AMG655394 AWA655393:AWC655394 BFW655393:BFY655394 BPS655393:BPU655394 BZO655393:BZQ655394 CJK655393:CJM655394 CTG655393:CTI655394 DDC655393:DDE655394 DMY655393:DNA655394 DWU655393:DWW655394 EGQ655393:EGS655394 EQM655393:EQO655394 FAI655393:FAK655394 FKE655393:FKG655394 FUA655393:FUC655394 GDW655393:GDY655394 GNS655393:GNU655394 GXO655393:GXQ655394 HHK655393:HHM655394 HRG655393:HRI655394 IBC655393:IBE655394 IKY655393:ILA655394 IUU655393:IUW655394 JEQ655393:JES655394 JOM655393:JOO655394 JYI655393:JYK655394 KIE655393:KIG655394 KSA655393:KSC655394 LBW655393:LBY655394 LLS655393:LLU655394 LVO655393:LVQ655394 MFK655393:MFM655394 MPG655393:MPI655394 MZC655393:MZE655394 NIY655393:NJA655394 NSU655393:NSW655394 OCQ655393:OCS655394 OMM655393:OMO655394 OWI655393:OWK655394 PGE655393:PGG655394 PQA655393:PQC655394 PZW655393:PZY655394 QJS655393:QJU655394 QTO655393:QTQ655394 RDK655393:RDM655394 RNG655393:RNI655394 RXC655393:RXE655394 SGY655393:SHA655394 SQU655393:SQW655394 TAQ655393:TAS655394 TKM655393:TKO655394 TUI655393:TUK655394 UEE655393:UEG655394 UOA655393:UOC655394 UXW655393:UXY655394 VHS655393:VHU655394 VRO655393:VRQ655394 WBK655393:WBM655394 WLG655393:WLI655394 WVC655393:WVE655394 IQ720929:IS720930 SM720929:SO720930 ACI720929:ACK720930 AME720929:AMG720930 AWA720929:AWC720930 BFW720929:BFY720930 BPS720929:BPU720930 BZO720929:BZQ720930 CJK720929:CJM720930 CTG720929:CTI720930 DDC720929:DDE720930 DMY720929:DNA720930 DWU720929:DWW720930 EGQ720929:EGS720930 EQM720929:EQO720930 FAI720929:FAK720930 FKE720929:FKG720930 FUA720929:FUC720930 GDW720929:GDY720930 GNS720929:GNU720930 GXO720929:GXQ720930 HHK720929:HHM720930 HRG720929:HRI720930 IBC720929:IBE720930 IKY720929:ILA720930 IUU720929:IUW720930 JEQ720929:JES720930 JOM720929:JOO720930 JYI720929:JYK720930 KIE720929:KIG720930 KSA720929:KSC720930 LBW720929:LBY720930 LLS720929:LLU720930 LVO720929:LVQ720930 MFK720929:MFM720930 MPG720929:MPI720930 MZC720929:MZE720930 NIY720929:NJA720930 NSU720929:NSW720930 OCQ720929:OCS720930 OMM720929:OMO720930 OWI720929:OWK720930 PGE720929:PGG720930 PQA720929:PQC720930 PZW720929:PZY720930 QJS720929:QJU720930 QTO720929:QTQ720930 RDK720929:RDM720930 RNG720929:RNI720930 RXC720929:RXE720930 SGY720929:SHA720930 SQU720929:SQW720930 TAQ720929:TAS720930 TKM720929:TKO720930 TUI720929:TUK720930 UEE720929:UEG720930 UOA720929:UOC720930 UXW720929:UXY720930 VHS720929:VHU720930 VRO720929:VRQ720930 WBK720929:WBM720930 WLG720929:WLI720930 WVC720929:WVE720930 IQ786465:IS786466 SM786465:SO786466 ACI786465:ACK786466 AME786465:AMG786466 AWA786465:AWC786466 BFW786465:BFY786466 BPS786465:BPU786466 BZO786465:BZQ786466 CJK786465:CJM786466 CTG786465:CTI786466 DDC786465:DDE786466 DMY786465:DNA786466 DWU786465:DWW786466 EGQ786465:EGS786466 EQM786465:EQO786466 FAI786465:FAK786466 FKE786465:FKG786466 FUA786465:FUC786466 GDW786465:GDY786466 GNS786465:GNU786466 GXO786465:GXQ786466 HHK786465:HHM786466 HRG786465:HRI786466 IBC786465:IBE786466 IKY786465:ILA786466 IUU786465:IUW786466 JEQ786465:JES786466 JOM786465:JOO786466 JYI786465:JYK786466 KIE786465:KIG786466 KSA786465:KSC786466 LBW786465:LBY786466 LLS786465:LLU786466 LVO786465:LVQ786466 MFK786465:MFM786466 MPG786465:MPI786466 MZC786465:MZE786466 NIY786465:NJA786466 NSU786465:NSW786466 OCQ786465:OCS786466 OMM786465:OMO786466 OWI786465:OWK786466 PGE786465:PGG786466 PQA786465:PQC786466 PZW786465:PZY786466 QJS786465:QJU786466 QTO786465:QTQ786466 RDK786465:RDM786466 RNG786465:RNI786466 RXC786465:RXE786466 SGY786465:SHA786466 SQU786465:SQW786466 TAQ786465:TAS786466 TKM786465:TKO786466 TUI786465:TUK786466 UEE786465:UEG786466 UOA786465:UOC786466 UXW786465:UXY786466 VHS786465:VHU786466 VRO786465:VRQ786466 WBK786465:WBM786466 WLG786465:WLI786466 WVC786465:WVE786466 IQ852001:IS852002 SM852001:SO852002 ACI852001:ACK852002 AME852001:AMG852002 AWA852001:AWC852002 BFW852001:BFY852002 BPS852001:BPU852002 BZO852001:BZQ852002 CJK852001:CJM852002 CTG852001:CTI852002 DDC852001:DDE852002 DMY852001:DNA852002 DWU852001:DWW852002 EGQ852001:EGS852002 EQM852001:EQO852002 FAI852001:FAK852002 FKE852001:FKG852002 FUA852001:FUC852002 GDW852001:GDY852002 GNS852001:GNU852002 GXO852001:GXQ852002 HHK852001:HHM852002 HRG852001:HRI852002 IBC852001:IBE852002 IKY852001:ILA852002 IUU852001:IUW852002 JEQ852001:JES852002 JOM852001:JOO852002 JYI852001:JYK852002 KIE852001:KIG852002 KSA852001:KSC852002 LBW852001:LBY852002 LLS852001:LLU852002 LVO852001:LVQ852002 MFK852001:MFM852002 MPG852001:MPI852002 MZC852001:MZE852002 NIY852001:NJA852002 NSU852001:NSW852002 OCQ852001:OCS852002 OMM852001:OMO852002 OWI852001:OWK852002 PGE852001:PGG852002 PQA852001:PQC852002 PZW852001:PZY852002 QJS852001:QJU852002 QTO852001:QTQ852002 RDK852001:RDM852002 RNG852001:RNI852002 RXC852001:RXE852002 SGY852001:SHA852002 SQU852001:SQW852002 TAQ852001:TAS852002 TKM852001:TKO852002 TUI852001:TUK852002 UEE852001:UEG852002 UOA852001:UOC852002 UXW852001:UXY852002 VHS852001:VHU852002 VRO852001:VRQ852002 WBK852001:WBM852002 WLG852001:WLI852002 WVC852001:WVE852002 IQ917537:IS917538 SM917537:SO917538 ACI917537:ACK917538 AME917537:AMG917538 AWA917537:AWC917538 BFW917537:BFY917538 BPS917537:BPU917538 BZO917537:BZQ917538 CJK917537:CJM917538 CTG917537:CTI917538 DDC917537:DDE917538 DMY917537:DNA917538 DWU917537:DWW917538 EGQ917537:EGS917538 EQM917537:EQO917538 FAI917537:FAK917538 FKE917537:FKG917538 FUA917537:FUC917538 GDW917537:GDY917538 GNS917537:GNU917538 GXO917537:GXQ917538 HHK917537:HHM917538 HRG917537:HRI917538 IBC917537:IBE917538 IKY917537:ILA917538 IUU917537:IUW917538 JEQ917537:JES917538 JOM917537:JOO917538 JYI917537:JYK917538 KIE917537:KIG917538 KSA917537:KSC917538 LBW917537:LBY917538 LLS917537:LLU917538 LVO917537:LVQ917538 MFK917537:MFM917538 MPG917537:MPI917538 MZC917537:MZE917538 NIY917537:NJA917538 NSU917537:NSW917538 OCQ917537:OCS917538 OMM917537:OMO917538 OWI917537:OWK917538 PGE917537:PGG917538 PQA917537:PQC917538 PZW917537:PZY917538 QJS917537:QJU917538 QTO917537:QTQ917538 RDK917537:RDM917538 RNG917537:RNI917538 RXC917537:RXE917538 SGY917537:SHA917538 SQU917537:SQW917538 TAQ917537:TAS917538 TKM917537:TKO917538 TUI917537:TUK917538 UEE917537:UEG917538 UOA917537:UOC917538 UXW917537:UXY917538 VHS917537:VHU917538 VRO917537:VRQ917538 WBK917537:WBM917538 WLG917537:WLI917538 WVC917537:WVE917538 IQ983073:IS983074 SM983073:SO983074 ACI983073:ACK983074 AME983073:AMG983074 AWA983073:AWC983074 BFW983073:BFY983074 BPS983073:BPU983074 BZO983073:BZQ983074 CJK983073:CJM983074 CTG983073:CTI983074 DDC983073:DDE983074 DMY983073:DNA983074 DWU983073:DWW983074 EGQ983073:EGS983074 EQM983073:EQO983074 FAI983073:FAK983074 FKE983073:FKG983074 FUA983073:FUC983074 GDW983073:GDY983074 GNS983073:GNU983074 GXO983073:GXQ983074 HHK983073:HHM983074 HRG983073:HRI983074 IBC983073:IBE983074 IKY983073:ILA983074 IUU983073:IUW983074 JEQ983073:JES983074 JOM983073:JOO983074 JYI983073:JYK983074 KIE983073:KIG983074 KSA983073:KSC983074 LBW983073:LBY983074 LLS983073:LLU983074 LVO983073:LVQ983074 MFK983073:MFM983074 MPG983073:MPI983074 MZC983073:MZE983074 NIY983073:NJA983074 NSU983073:NSW983074 OCQ983073:OCS983074 OMM983073:OMO983074 OWI983073:OWK983074 PGE983073:PGG983074 PQA983073:PQC983074 PZW983073:PZY983074 QJS983073:QJU983074 QTO983073:QTQ983074 RDK983073:RDM983074 RNG983073:RNI983074 RXC983073:RXE983074 SGY983073:SHA983074 SQU983073:SQW983074 TAQ983073:TAS983074 TKM983073:TKO983074 TUI983073:TUK983074 UEE983073:UEG983074 UOA983073:UOC983074 UXW983073:UXY983074 VHS983073:VHU983074 VRO983073:VRQ983074 WBK983073:WBM983074 WLG983073:WLI983074 WVC983073:WVE983074 P65534 HW65532 RS65532 ABO65532 ALK65532 AVG65532 BFC65532 BOY65532 BYU65532 CIQ65532 CSM65532 DCI65532 DME65532 DWA65532 EFW65532 EPS65532 EZO65532 FJK65532 FTG65532 GDC65532 GMY65532 GWU65532 HGQ65532 HQM65532 IAI65532 IKE65532 IUA65532 JDW65532 JNS65532 JXO65532 KHK65532 KRG65532 LBC65532 LKY65532 LUU65532 MEQ65532 MOM65532 MYI65532 NIE65532 NSA65532 OBW65532 OLS65532 OVO65532 PFK65532 PPG65532 PZC65532 QIY65532 QSU65532 RCQ65532 RMM65532 RWI65532 SGE65532 SQA65532 SZW65532 TJS65532 TTO65532 UDK65532 UNG65532 UXC65532 VGY65532 VQU65532 WAQ65532 WKM65532 WUI65532 P131070 HW131068 RS131068 ABO131068 ALK131068 AVG131068 BFC131068 BOY131068 BYU131068 CIQ131068 CSM131068 DCI131068 DME131068 DWA131068 EFW131068 EPS131068 EZO131068 FJK131068 FTG131068 GDC131068 GMY131068 GWU131068 HGQ131068 HQM131068 IAI131068 IKE131068 IUA131068 JDW131068 JNS131068 JXO131068 KHK131068 KRG131068 LBC131068 LKY131068 LUU131068 MEQ131068 MOM131068 MYI131068 NIE131068 NSA131068 OBW131068 OLS131068 OVO131068 PFK131068 PPG131068 PZC131068 QIY131068 QSU131068 RCQ131068 RMM131068 RWI131068 SGE131068 SQA131068 SZW131068 TJS131068 TTO131068 UDK131068 UNG131068 UXC131068 VGY131068 VQU131068 WAQ131068 WKM131068 WUI131068 P196606 HW196604 RS196604 ABO196604 ALK196604 AVG196604 BFC196604 BOY196604 BYU196604 CIQ196604 CSM196604 DCI196604 DME196604 DWA196604 EFW196604 EPS196604 EZO196604 FJK196604 FTG196604 GDC196604 GMY196604 GWU196604 HGQ196604 HQM196604 IAI196604 IKE196604 IUA196604 JDW196604 JNS196604 JXO196604 KHK196604 KRG196604 LBC196604 LKY196604 LUU196604 MEQ196604 MOM196604 MYI196604 NIE196604 NSA196604 OBW196604 OLS196604 OVO196604 PFK196604 PPG196604 PZC196604 QIY196604 QSU196604 RCQ196604 RMM196604 RWI196604 SGE196604 SQA196604 SZW196604 TJS196604 TTO196604 UDK196604 UNG196604 UXC196604 VGY196604 VQU196604 WAQ196604 WKM196604 WUI196604 P262142 HW262140 RS262140 ABO262140 ALK262140 AVG262140 BFC262140 BOY262140 BYU262140 CIQ262140 CSM262140 DCI262140 DME262140 DWA262140 EFW262140 EPS262140 EZO262140 FJK262140 FTG262140 GDC262140 GMY262140 GWU262140 HGQ262140 HQM262140 IAI262140 IKE262140 IUA262140 JDW262140 JNS262140 JXO262140 KHK262140 KRG262140 LBC262140 LKY262140 LUU262140 MEQ262140 MOM262140 MYI262140 NIE262140 NSA262140 OBW262140 OLS262140 OVO262140 PFK262140 PPG262140 PZC262140 QIY262140 QSU262140 RCQ262140 RMM262140 RWI262140 SGE262140 SQA262140 SZW262140 TJS262140 TTO262140 UDK262140 UNG262140 UXC262140 VGY262140 VQU262140 WAQ262140 WKM262140 WUI262140 P327678 HW327676 RS327676 ABO327676 ALK327676 AVG327676 BFC327676 BOY327676 BYU327676 CIQ327676 CSM327676 DCI327676 DME327676 DWA327676 EFW327676 EPS327676 EZO327676 FJK327676 FTG327676 GDC327676 GMY327676 GWU327676 HGQ327676 HQM327676 IAI327676 IKE327676 IUA327676 JDW327676 JNS327676 JXO327676 KHK327676 KRG327676 LBC327676 LKY327676 LUU327676 MEQ327676 MOM327676 MYI327676 NIE327676 NSA327676 OBW327676 OLS327676 OVO327676 PFK327676 PPG327676 PZC327676 QIY327676 QSU327676 RCQ327676 RMM327676 RWI327676 SGE327676 SQA327676 SZW327676 TJS327676 TTO327676 UDK327676 UNG327676 UXC327676 VGY327676 VQU327676 WAQ327676 WKM327676 WUI327676 P393214 HW393212 RS393212 ABO393212 ALK393212 AVG393212 BFC393212 BOY393212 BYU393212 CIQ393212 CSM393212 DCI393212 DME393212 DWA393212 EFW393212 EPS393212 EZO393212 FJK393212 FTG393212 GDC393212 GMY393212 GWU393212 HGQ393212 HQM393212 IAI393212 IKE393212 IUA393212 JDW393212 JNS393212 JXO393212 KHK393212 KRG393212 LBC393212 LKY393212 LUU393212 MEQ393212 MOM393212 MYI393212 NIE393212 NSA393212 OBW393212 OLS393212 OVO393212 PFK393212 PPG393212 PZC393212 QIY393212 QSU393212 RCQ393212 RMM393212 RWI393212 SGE393212 SQA393212 SZW393212 TJS393212 TTO393212 UDK393212 UNG393212 UXC393212 VGY393212 VQU393212 WAQ393212 WKM393212 WUI393212 P458750 HW458748 RS458748 ABO458748 ALK458748 AVG458748 BFC458748 BOY458748 BYU458748 CIQ458748 CSM458748 DCI458748 DME458748 DWA458748 EFW458748 EPS458748 EZO458748 FJK458748 FTG458748 GDC458748 GMY458748 GWU458748 HGQ458748 HQM458748 IAI458748 IKE458748 IUA458748 JDW458748 JNS458748 JXO458748 KHK458748 KRG458748 LBC458748 LKY458748 LUU458748 MEQ458748 MOM458748 MYI458748 NIE458748 NSA458748 OBW458748 OLS458748 OVO458748 PFK458748 PPG458748 PZC458748 QIY458748 QSU458748 RCQ458748 RMM458748 RWI458748 SGE458748 SQA458748 SZW458748 TJS458748 TTO458748 UDK458748 UNG458748 UXC458748 VGY458748 VQU458748 WAQ458748 WKM458748 WUI458748 P524286 HW524284 RS524284 ABO524284 ALK524284 AVG524284 BFC524284 BOY524284 BYU524284 CIQ524284 CSM524284 DCI524284 DME524284 DWA524284 EFW524284 EPS524284 EZO524284 FJK524284 FTG524284 GDC524284 GMY524284 GWU524284 HGQ524284 HQM524284 IAI524284 IKE524284 IUA524284 JDW524284 JNS524284 JXO524284 KHK524284 KRG524284 LBC524284 LKY524284 LUU524284 MEQ524284 MOM524284 MYI524284 NIE524284 NSA524284 OBW524284 OLS524284 OVO524284 PFK524284 PPG524284 PZC524284 QIY524284 QSU524284 RCQ524284 RMM524284 RWI524284 SGE524284 SQA524284 SZW524284 TJS524284 TTO524284 UDK524284 UNG524284 UXC524284 VGY524284 VQU524284 WAQ524284 WKM524284 WUI524284 P589822 HW589820 RS589820 ABO589820 ALK589820 AVG589820 BFC589820 BOY589820 BYU589820 CIQ589820 CSM589820 DCI589820 DME589820 DWA589820 EFW589820 EPS589820 EZO589820 FJK589820 FTG589820 GDC589820 GMY589820 GWU589820 HGQ589820 HQM589820 IAI589820 IKE589820 IUA589820 JDW589820 JNS589820 JXO589820 KHK589820 KRG589820 LBC589820 LKY589820 LUU589820 MEQ589820 MOM589820 MYI589820 NIE589820 NSA589820 OBW589820 OLS589820 OVO589820 PFK589820 PPG589820 PZC589820 QIY589820 QSU589820 RCQ589820 RMM589820 RWI589820 SGE589820 SQA589820 SZW589820 TJS589820 TTO589820 UDK589820 UNG589820 UXC589820 VGY589820 VQU589820 WAQ589820 WKM589820 WUI589820 P655358 HW655356 RS655356 ABO655356 ALK655356 AVG655356 BFC655356 BOY655356 BYU655356 CIQ655356 CSM655356 DCI655356 DME655356 DWA655356 EFW655356 EPS655356 EZO655356 FJK655356 FTG655356 GDC655356 GMY655356 GWU655356 HGQ655356 HQM655356 IAI655356 IKE655356 IUA655356 JDW655356 JNS655356 JXO655356 KHK655356 KRG655356 LBC655356 LKY655356 LUU655356 MEQ655356 MOM655356 MYI655356 NIE655356 NSA655356 OBW655356 OLS655356 OVO655356 PFK655356 PPG655356 PZC655356 QIY655356 QSU655356 RCQ655356 RMM655356 RWI655356 SGE655356 SQA655356 SZW655356 TJS655356 TTO655356 UDK655356 UNG655356 UXC655356 VGY655356 VQU655356 WAQ655356 WKM655356 WUI655356 P720894 HW720892 RS720892 ABO720892 ALK720892 AVG720892 BFC720892 BOY720892 BYU720892 CIQ720892 CSM720892 DCI720892 DME720892 DWA720892 EFW720892 EPS720892 EZO720892 FJK720892 FTG720892 GDC720892 GMY720892 GWU720892 HGQ720892 HQM720892 IAI720892 IKE720892 IUA720892 JDW720892 JNS720892 JXO720892 KHK720892 KRG720892 LBC720892 LKY720892 LUU720892 MEQ720892 MOM720892 MYI720892 NIE720892 NSA720892 OBW720892 OLS720892 OVO720892 PFK720892 PPG720892 PZC720892 QIY720892 QSU720892 RCQ720892 RMM720892 RWI720892 SGE720892 SQA720892 SZW720892 TJS720892 TTO720892 UDK720892 UNG720892 UXC720892 VGY720892 VQU720892 WAQ720892 WKM720892 WUI720892 P786430 HW786428 RS786428 ABO786428 ALK786428 AVG786428 BFC786428 BOY786428 BYU786428 CIQ786428 CSM786428 DCI786428 DME786428 DWA786428 EFW786428 EPS786428 EZO786428 FJK786428 FTG786428 GDC786428 GMY786428 GWU786428 HGQ786428 HQM786428 IAI786428 IKE786428 IUA786428 JDW786428 JNS786428 JXO786428 KHK786428 KRG786428 LBC786428 LKY786428 LUU786428 MEQ786428 MOM786428 MYI786428 NIE786428 NSA786428 OBW786428 OLS786428 OVO786428 PFK786428 PPG786428 PZC786428 QIY786428 QSU786428 RCQ786428 RMM786428 RWI786428 SGE786428 SQA786428 SZW786428 TJS786428 TTO786428 UDK786428 UNG786428 UXC786428 VGY786428 VQU786428 WAQ786428 WKM786428 WUI786428 P851966 HW851964 RS851964 ABO851964 ALK851964 AVG851964 BFC851964 BOY851964 BYU851964 CIQ851964 CSM851964 DCI851964 DME851964 DWA851964 EFW851964 EPS851964 EZO851964 FJK851964 FTG851964 GDC851964 GMY851964 GWU851964 HGQ851964 HQM851964 IAI851964 IKE851964 IUA851964 JDW851964 JNS851964 JXO851964 KHK851964 KRG851964 LBC851964 LKY851964 LUU851964 MEQ851964 MOM851964 MYI851964 NIE851964 NSA851964 OBW851964 OLS851964 OVO851964 PFK851964 PPG851964 PZC851964 QIY851964 QSU851964 RCQ851964 RMM851964 RWI851964 SGE851964 SQA851964 SZW851964 TJS851964 TTO851964 UDK851964 UNG851964 UXC851964 VGY851964 VQU851964 WAQ851964 WKM851964 WUI851964 P917502 HW917500 RS917500 ABO917500 ALK917500 AVG917500 BFC917500 BOY917500 BYU917500 CIQ917500 CSM917500 DCI917500 DME917500 DWA917500 EFW917500 EPS917500 EZO917500 FJK917500 FTG917500 GDC917500 GMY917500 GWU917500 HGQ917500 HQM917500 IAI917500 IKE917500 IUA917500 JDW917500 JNS917500 JXO917500 KHK917500 KRG917500 LBC917500 LKY917500 LUU917500 MEQ917500 MOM917500 MYI917500 NIE917500 NSA917500 OBW917500 OLS917500 OVO917500 PFK917500 PPG917500 PZC917500 QIY917500 QSU917500 RCQ917500 RMM917500 RWI917500 SGE917500 SQA917500 SZW917500 TJS917500 TTO917500 UDK917500 UNG917500 UXC917500 VGY917500 VQU917500 WAQ917500 WKM917500 WUI917500 P983038 HW983036 RS983036 ABO983036 ALK983036 AVG983036 BFC983036 BOY983036 BYU983036 CIQ983036 CSM983036 DCI983036 DME983036 DWA983036 EFW983036 EPS983036 EZO983036 FJK983036 FTG983036 GDC983036 GMY983036 GWU983036 HGQ983036 HQM983036 IAI983036 IKE983036 IUA983036 JDW983036 JNS983036 JXO983036 KHK983036 KRG983036 LBC983036 LKY983036 LUU983036 MEQ983036 MOM983036 MYI983036 NIE983036 NSA983036 OBW983036 OLS983036 OVO983036 PFK983036 PPG983036 PZC983036 QIY983036 QSU983036 RCQ983036 RMM983036 RWI983036 SGE983036 SQA983036 SZW983036 TJS983036 TTO983036 UDK983036 UNG983036 UXC983036 VGY983036 VQU983036 WAQ983036 WKM983036 WUI983036 IQ65560:IS65561 SM65560:SO65561 ACI65560:ACK65561 AME65560:AMG65561 AWA65560:AWC65561 BFW65560:BFY65561 BPS65560:BPU65561 BZO65560:BZQ65561 CJK65560:CJM65561 CTG65560:CTI65561 DDC65560:DDE65561 DMY65560:DNA65561 DWU65560:DWW65561 EGQ65560:EGS65561 EQM65560:EQO65561 FAI65560:FAK65561 FKE65560:FKG65561 FUA65560:FUC65561 GDW65560:GDY65561 GNS65560:GNU65561 GXO65560:GXQ65561 HHK65560:HHM65561 HRG65560:HRI65561 IBC65560:IBE65561 IKY65560:ILA65561 IUU65560:IUW65561 JEQ65560:JES65561 JOM65560:JOO65561 JYI65560:JYK65561 KIE65560:KIG65561 KSA65560:KSC65561 LBW65560:LBY65561 LLS65560:LLU65561 LVO65560:LVQ65561 MFK65560:MFM65561 MPG65560:MPI65561 MZC65560:MZE65561 NIY65560:NJA65561 NSU65560:NSW65561 OCQ65560:OCS65561 OMM65560:OMO65561 OWI65560:OWK65561 PGE65560:PGG65561 PQA65560:PQC65561 PZW65560:PZY65561 QJS65560:QJU65561 QTO65560:QTQ65561 RDK65560:RDM65561 RNG65560:RNI65561 RXC65560:RXE65561 SGY65560:SHA65561 SQU65560:SQW65561 TAQ65560:TAS65561 TKM65560:TKO65561 TUI65560:TUK65561 UEE65560:UEG65561 UOA65560:UOC65561 UXW65560:UXY65561 VHS65560:VHU65561 VRO65560:VRQ65561 WBK65560:WBM65561 WLG65560:WLI65561 WVC65560:WVE65561 IQ131096:IS131097 SM131096:SO131097 ACI131096:ACK131097 AME131096:AMG131097 AWA131096:AWC131097 BFW131096:BFY131097 BPS131096:BPU131097 BZO131096:BZQ131097 CJK131096:CJM131097 CTG131096:CTI131097 DDC131096:DDE131097 DMY131096:DNA131097 DWU131096:DWW131097 EGQ131096:EGS131097 EQM131096:EQO131097 FAI131096:FAK131097 FKE131096:FKG131097 FUA131096:FUC131097 GDW131096:GDY131097 GNS131096:GNU131097 GXO131096:GXQ131097 HHK131096:HHM131097 HRG131096:HRI131097 IBC131096:IBE131097 IKY131096:ILA131097 IUU131096:IUW131097 JEQ131096:JES131097 JOM131096:JOO131097 JYI131096:JYK131097 KIE131096:KIG131097 KSA131096:KSC131097 LBW131096:LBY131097 LLS131096:LLU131097 LVO131096:LVQ131097 MFK131096:MFM131097 MPG131096:MPI131097 MZC131096:MZE131097 NIY131096:NJA131097 NSU131096:NSW131097 OCQ131096:OCS131097 OMM131096:OMO131097 OWI131096:OWK131097 PGE131096:PGG131097 PQA131096:PQC131097 PZW131096:PZY131097 QJS131096:QJU131097 QTO131096:QTQ131097 RDK131096:RDM131097 RNG131096:RNI131097 RXC131096:RXE131097 SGY131096:SHA131097 SQU131096:SQW131097 TAQ131096:TAS131097 TKM131096:TKO131097 TUI131096:TUK131097 UEE131096:UEG131097 UOA131096:UOC131097 UXW131096:UXY131097 VHS131096:VHU131097 VRO131096:VRQ131097 WBK131096:WBM131097 WLG131096:WLI131097 WVC131096:WVE131097 IQ196632:IS196633 SM196632:SO196633 ACI196632:ACK196633 AME196632:AMG196633 AWA196632:AWC196633 BFW196632:BFY196633 BPS196632:BPU196633 BZO196632:BZQ196633 CJK196632:CJM196633 CTG196632:CTI196633 DDC196632:DDE196633 DMY196632:DNA196633 DWU196632:DWW196633 EGQ196632:EGS196633 EQM196632:EQO196633 FAI196632:FAK196633 FKE196632:FKG196633 FUA196632:FUC196633 GDW196632:GDY196633 GNS196632:GNU196633 GXO196632:GXQ196633 HHK196632:HHM196633 HRG196632:HRI196633 IBC196632:IBE196633 IKY196632:ILA196633 IUU196632:IUW196633 JEQ196632:JES196633 JOM196632:JOO196633 JYI196632:JYK196633 KIE196632:KIG196633 KSA196632:KSC196633 LBW196632:LBY196633 LLS196632:LLU196633 LVO196632:LVQ196633 MFK196632:MFM196633 MPG196632:MPI196633 MZC196632:MZE196633 NIY196632:NJA196633 NSU196632:NSW196633 OCQ196632:OCS196633 OMM196632:OMO196633 OWI196632:OWK196633 PGE196632:PGG196633 PQA196632:PQC196633 PZW196632:PZY196633 QJS196632:QJU196633 QTO196632:QTQ196633 RDK196632:RDM196633 RNG196632:RNI196633 RXC196632:RXE196633 SGY196632:SHA196633 SQU196632:SQW196633 TAQ196632:TAS196633 TKM196632:TKO196633 TUI196632:TUK196633 UEE196632:UEG196633 UOA196632:UOC196633 UXW196632:UXY196633 VHS196632:VHU196633 VRO196632:VRQ196633 WBK196632:WBM196633 WLG196632:WLI196633 WVC196632:WVE196633 IQ262168:IS262169 SM262168:SO262169 ACI262168:ACK262169 AME262168:AMG262169 AWA262168:AWC262169 BFW262168:BFY262169 BPS262168:BPU262169 BZO262168:BZQ262169 CJK262168:CJM262169 CTG262168:CTI262169 DDC262168:DDE262169 DMY262168:DNA262169 DWU262168:DWW262169 EGQ262168:EGS262169 EQM262168:EQO262169 FAI262168:FAK262169 FKE262168:FKG262169 FUA262168:FUC262169 GDW262168:GDY262169 GNS262168:GNU262169 GXO262168:GXQ262169 HHK262168:HHM262169 HRG262168:HRI262169 IBC262168:IBE262169 IKY262168:ILA262169 IUU262168:IUW262169 JEQ262168:JES262169 JOM262168:JOO262169 JYI262168:JYK262169 KIE262168:KIG262169 KSA262168:KSC262169 LBW262168:LBY262169 LLS262168:LLU262169 LVO262168:LVQ262169 MFK262168:MFM262169 MPG262168:MPI262169 MZC262168:MZE262169 NIY262168:NJA262169 NSU262168:NSW262169 OCQ262168:OCS262169 OMM262168:OMO262169 OWI262168:OWK262169 PGE262168:PGG262169 PQA262168:PQC262169 PZW262168:PZY262169 QJS262168:QJU262169 QTO262168:QTQ262169 RDK262168:RDM262169 RNG262168:RNI262169 RXC262168:RXE262169 SGY262168:SHA262169 SQU262168:SQW262169 TAQ262168:TAS262169 TKM262168:TKO262169 TUI262168:TUK262169 UEE262168:UEG262169 UOA262168:UOC262169 UXW262168:UXY262169 VHS262168:VHU262169 VRO262168:VRQ262169 WBK262168:WBM262169 WLG262168:WLI262169 WVC262168:WVE262169 IQ327704:IS327705 SM327704:SO327705 ACI327704:ACK327705 AME327704:AMG327705 AWA327704:AWC327705 BFW327704:BFY327705 BPS327704:BPU327705 BZO327704:BZQ327705 CJK327704:CJM327705 CTG327704:CTI327705 DDC327704:DDE327705 DMY327704:DNA327705 DWU327704:DWW327705 EGQ327704:EGS327705 EQM327704:EQO327705 FAI327704:FAK327705 FKE327704:FKG327705 FUA327704:FUC327705 GDW327704:GDY327705 GNS327704:GNU327705 GXO327704:GXQ327705 HHK327704:HHM327705 HRG327704:HRI327705 IBC327704:IBE327705 IKY327704:ILA327705 IUU327704:IUW327705 JEQ327704:JES327705 JOM327704:JOO327705 JYI327704:JYK327705 KIE327704:KIG327705 KSA327704:KSC327705 LBW327704:LBY327705 LLS327704:LLU327705 LVO327704:LVQ327705 MFK327704:MFM327705 MPG327704:MPI327705 MZC327704:MZE327705 NIY327704:NJA327705 NSU327704:NSW327705 OCQ327704:OCS327705 OMM327704:OMO327705 OWI327704:OWK327705 PGE327704:PGG327705 PQA327704:PQC327705 PZW327704:PZY327705 QJS327704:QJU327705 QTO327704:QTQ327705 RDK327704:RDM327705 RNG327704:RNI327705 RXC327704:RXE327705 SGY327704:SHA327705 SQU327704:SQW327705 TAQ327704:TAS327705 TKM327704:TKO327705 TUI327704:TUK327705 UEE327704:UEG327705 UOA327704:UOC327705 UXW327704:UXY327705 VHS327704:VHU327705 VRO327704:VRQ327705 WBK327704:WBM327705 WLG327704:WLI327705 WVC327704:WVE327705 IQ393240:IS393241 SM393240:SO393241 ACI393240:ACK393241 AME393240:AMG393241 AWA393240:AWC393241 BFW393240:BFY393241 BPS393240:BPU393241 BZO393240:BZQ393241 CJK393240:CJM393241 CTG393240:CTI393241 DDC393240:DDE393241 DMY393240:DNA393241 DWU393240:DWW393241 EGQ393240:EGS393241 EQM393240:EQO393241 FAI393240:FAK393241 FKE393240:FKG393241 FUA393240:FUC393241 GDW393240:GDY393241 GNS393240:GNU393241 GXO393240:GXQ393241 HHK393240:HHM393241 HRG393240:HRI393241 IBC393240:IBE393241 IKY393240:ILA393241 IUU393240:IUW393241 JEQ393240:JES393241 JOM393240:JOO393241 JYI393240:JYK393241 KIE393240:KIG393241 KSA393240:KSC393241 LBW393240:LBY393241 LLS393240:LLU393241 LVO393240:LVQ393241 MFK393240:MFM393241 MPG393240:MPI393241 MZC393240:MZE393241 NIY393240:NJA393241 NSU393240:NSW393241 OCQ393240:OCS393241 OMM393240:OMO393241 OWI393240:OWK393241 PGE393240:PGG393241 PQA393240:PQC393241 PZW393240:PZY393241 QJS393240:QJU393241 QTO393240:QTQ393241 RDK393240:RDM393241 RNG393240:RNI393241 RXC393240:RXE393241 SGY393240:SHA393241 SQU393240:SQW393241 TAQ393240:TAS393241 TKM393240:TKO393241 TUI393240:TUK393241 UEE393240:UEG393241 UOA393240:UOC393241 UXW393240:UXY393241 VHS393240:VHU393241 VRO393240:VRQ393241 WBK393240:WBM393241 WLG393240:WLI393241 WVC393240:WVE393241 IQ458776:IS458777 SM458776:SO458777 ACI458776:ACK458777 AME458776:AMG458777 AWA458776:AWC458777 BFW458776:BFY458777 BPS458776:BPU458777 BZO458776:BZQ458777 CJK458776:CJM458777 CTG458776:CTI458777 DDC458776:DDE458777 DMY458776:DNA458777 DWU458776:DWW458777 EGQ458776:EGS458777 EQM458776:EQO458777 FAI458776:FAK458777 FKE458776:FKG458777 FUA458776:FUC458777 GDW458776:GDY458777 GNS458776:GNU458777 GXO458776:GXQ458777 HHK458776:HHM458777 HRG458776:HRI458777 IBC458776:IBE458777 IKY458776:ILA458777 IUU458776:IUW458777 JEQ458776:JES458777 JOM458776:JOO458777 JYI458776:JYK458777 KIE458776:KIG458777 KSA458776:KSC458777 LBW458776:LBY458777 LLS458776:LLU458777 LVO458776:LVQ458777 MFK458776:MFM458777 MPG458776:MPI458777 MZC458776:MZE458777 NIY458776:NJA458777 NSU458776:NSW458777 OCQ458776:OCS458777 OMM458776:OMO458777 OWI458776:OWK458777 PGE458776:PGG458777 PQA458776:PQC458777 PZW458776:PZY458777 QJS458776:QJU458777 QTO458776:QTQ458777 RDK458776:RDM458777 RNG458776:RNI458777 RXC458776:RXE458777 SGY458776:SHA458777 SQU458776:SQW458777 TAQ458776:TAS458777 TKM458776:TKO458777 TUI458776:TUK458777 UEE458776:UEG458777 UOA458776:UOC458777 UXW458776:UXY458777 VHS458776:VHU458777 VRO458776:VRQ458777 WBK458776:WBM458777 WLG458776:WLI458777 WVC458776:WVE458777 IQ524312:IS524313 SM524312:SO524313 ACI524312:ACK524313 AME524312:AMG524313 AWA524312:AWC524313 BFW524312:BFY524313 BPS524312:BPU524313 BZO524312:BZQ524313 CJK524312:CJM524313 CTG524312:CTI524313 DDC524312:DDE524313 DMY524312:DNA524313 DWU524312:DWW524313 EGQ524312:EGS524313 EQM524312:EQO524313 FAI524312:FAK524313 FKE524312:FKG524313 FUA524312:FUC524313 GDW524312:GDY524313 GNS524312:GNU524313 GXO524312:GXQ524313 HHK524312:HHM524313 HRG524312:HRI524313 IBC524312:IBE524313 IKY524312:ILA524313 IUU524312:IUW524313 JEQ524312:JES524313 JOM524312:JOO524313 JYI524312:JYK524313 KIE524312:KIG524313 KSA524312:KSC524313 LBW524312:LBY524313 LLS524312:LLU524313 LVO524312:LVQ524313 MFK524312:MFM524313 MPG524312:MPI524313 MZC524312:MZE524313 NIY524312:NJA524313 NSU524312:NSW524313 OCQ524312:OCS524313 OMM524312:OMO524313 OWI524312:OWK524313 PGE524312:PGG524313 PQA524312:PQC524313 PZW524312:PZY524313 QJS524312:QJU524313 QTO524312:QTQ524313 RDK524312:RDM524313 RNG524312:RNI524313 RXC524312:RXE524313 SGY524312:SHA524313 SQU524312:SQW524313 TAQ524312:TAS524313 TKM524312:TKO524313 TUI524312:TUK524313 UEE524312:UEG524313 UOA524312:UOC524313 UXW524312:UXY524313 VHS524312:VHU524313 VRO524312:VRQ524313 WBK524312:WBM524313 WLG524312:WLI524313 WVC524312:WVE524313 IQ589848:IS589849 SM589848:SO589849 ACI589848:ACK589849 AME589848:AMG589849 AWA589848:AWC589849 BFW589848:BFY589849 BPS589848:BPU589849 BZO589848:BZQ589849 CJK589848:CJM589849 CTG589848:CTI589849 DDC589848:DDE589849 DMY589848:DNA589849 DWU589848:DWW589849 EGQ589848:EGS589849 EQM589848:EQO589849 FAI589848:FAK589849 FKE589848:FKG589849 FUA589848:FUC589849 GDW589848:GDY589849 GNS589848:GNU589849 GXO589848:GXQ589849 HHK589848:HHM589849 HRG589848:HRI589849 IBC589848:IBE589849 IKY589848:ILA589849 IUU589848:IUW589849 JEQ589848:JES589849 JOM589848:JOO589849 JYI589848:JYK589849 KIE589848:KIG589849 KSA589848:KSC589849 LBW589848:LBY589849 LLS589848:LLU589849 LVO589848:LVQ589849 MFK589848:MFM589849 MPG589848:MPI589849 MZC589848:MZE589849 NIY589848:NJA589849 NSU589848:NSW589849 OCQ589848:OCS589849 OMM589848:OMO589849 OWI589848:OWK589849 PGE589848:PGG589849 PQA589848:PQC589849 PZW589848:PZY589849 QJS589848:QJU589849 QTO589848:QTQ589849 RDK589848:RDM589849 RNG589848:RNI589849 RXC589848:RXE589849 SGY589848:SHA589849 SQU589848:SQW589849 TAQ589848:TAS589849 TKM589848:TKO589849 TUI589848:TUK589849 UEE589848:UEG589849 UOA589848:UOC589849 UXW589848:UXY589849 VHS589848:VHU589849 VRO589848:VRQ589849 WBK589848:WBM589849 WLG589848:WLI589849 WVC589848:WVE589849 IQ655384:IS655385 SM655384:SO655385 ACI655384:ACK655385 AME655384:AMG655385 AWA655384:AWC655385 BFW655384:BFY655385 BPS655384:BPU655385 BZO655384:BZQ655385 CJK655384:CJM655385 CTG655384:CTI655385 DDC655384:DDE655385 DMY655384:DNA655385 DWU655384:DWW655385 EGQ655384:EGS655385 EQM655384:EQO655385 FAI655384:FAK655385 FKE655384:FKG655385 FUA655384:FUC655385 GDW655384:GDY655385 GNS655384:GNU655385 GXO655384:GXQ655385 HHK655384:HHM655385 HRG655384:HRI655385 IBC655384:IBE655385 IKY655384:ILA655385 IUU655384:IUW655385 JEQ655384:JES655385 JOM655384:JOO655385 JYI655384:JYK655385 KIE655384:KIG655385 KSA655384:KSC655385 LBW655384:LBY655385 LLS655384:LLU655385 LVO655384:LVQ655385 MFK655384:MFM655385 MPG655384:MPI655385 MZC655384:MZE655385 NIY655384:NJA655385 NSU655384:NSW655385 OCQ655384:OCS655385 OMM655384:OMO655385 OWI655384:OWK655385 PGE655384:PGG655385 PQA655384:PQC655385 PZW655384:PZY655385 QJS655384:QJU655385 QTO655384:QTQ655385 RDK655384:RDM655385 RNG655384:RNI655385 RXC655384:RXE655385 SGY655384:SHA655385 SQU655384:SQW655385 TAQ655384:TAS655385 TKM655384:TKO655385 TUI655384:TUK655385 UEE655384:UEG655385 UOA655384:UOC655385 UXW655384:UXY655385 VHS655384:VHU655385 VRO655384:VRQ655385 WBK655384:WBM655385 WLG655384:WLI655385 WVC655384:WVE655385 IQ720920:IS720921 SM720920:SO720921 ACI720920:ACK720921 AME720920:AMG720921 AWA720920:AWC720921 BFW720920:BFY720921 BPS720920:BPU720921 BZO720920:BZQ720921 CJK720920:CJM720921 CTG720920:CTI720921 DDC720920:DDE720921 DMY720920:DNA720921 DWU720920:DWW720921 EGQ720920:EGS720921 EQM720920:EQO720921 FAI720920:FAK720921 FKE720920:FKG720921 FUA720920:FUC720921 GDW720920:GDY720921 GNS720920:GNU720921 GXO720920:GXQ720921 HHK720920:HHM720921 HRG720920:HRI720921 IBC720920:IBE720921 IKY720920:ILA720921 IUU720920:IUW720921 JEQ720920:JES720921 JOM720920:JOO720921 JYI720920:JYK720921 KIE720920:KIG720921 KSA720920:KSC720921 LBW720920:LBY720921 LLS720920:LLU720921 LVO720920:LVQ720921 MFK720920:MFM720921 MPG720920:MPI720921 MZC720920:MZE720921 NIY720920:NJA720921 NSU720920:NSW720921 OCQ720920:OCS720921 OMM720920:OMO720921 OWI720920:OWK720921 PGE720920:PGG720921 PQA720920:PQC720921 PZW720920:PZY720921 QJS720920:QJU720921 QTO720920:QTQ720921 RDK720920:RDM720921 RNG720920:RNI720921 RXC720920:RXE720921 SGY720920:SHA720921 SQU720920:SQW720921 TAQ720920:TAS720921 TKM720920:TKO720921 TUI720920:TUK720921 UEE720920:UEG720921 UOA720920:UOC720921 UXW720920:UXY720921 VHS720920:VHU720921 VRO720920:VRQ720921 WBK720920:WBM720921 WLG720920:WLI720921 WVC720920:WVE720921 IQ786456:IS786457 SM786456:SO786457 ACI786456:ACK786457 AME786456:AMG786457 AWA786456:AWC786457 BFW786456:BFY786457 BPS786456:BPU786457 BZO786456:BZQ786457 CJK786456:CJM786457 CTG786456:CTI786457 DDC786456:DDE786457 DMY786456:DNA786457 DWU786456:DWW786457 EGQ786456:EGS786457 EQM786456:EQO786457 FAI786456:FAK786457 FKE786456:FKG786457 FUA786456:FUC786457 GDW786456:GDY786457 GNS786456:GNU786457 GXO786456:GXQ786457 HHK786456:HHM786457 HRG786456:HRI786457 IBC786456:IBE786457 IKY786456:ILA786457 IUU786456:IUW786457 JEQ786456:JES786457 JOM786456:JOO786457 JYI786456:JYK786457 KIE786456:KIG786457 KSA786456:KSC786457 LBW786456:LBY786457 LLS786456:LLU786457 LVO786456:LVQ786457 MFK786456:MFM786457 MPG786456:MPI786457 MZC786456:MZE786457 NIY786456:NJA786457 NSU786456:NSW786457 OCQ786456:OCS786457 OMM786456:OMO786457 OWI786456:OWK786457 PGE786456:PGG786457 PQA786456:PQC786457 PZW786456:PZY786457 QJS786456:QJU786457 QTO786456:QTQ786457 RDK786456:RDM786457 RNG786456:RNI786457 RXC786456:RXE786457 SGY786456:SHA786457 SQU786456:SQW786457 TAQ786456:TAS786457 TKM786456:TKO786457 TUI786456:TUK786457 UEE786456:UEG786457 UOA786456:UOC786457 UXW786456:UXY786457 VHS786456:VHU786457 VRO786456:VRQ786457 WBK786456:WBM786457 WLG786456:WLI786457 WVC786456:WVE786457 IQ851992:IS851993 SM851992:SO851993 ACI851992:ACK851993 AME851992:AMG851993 AWA851992:AWC851993 BFW851992:BFY851993 BPS851992:BPU851993 BZO851992:BZQ851993 CJK851992:CJM851993 CTG851992:CTI851993 DDC851992:DDE851993 DMY851992:DNA851993 DWU851992:DWW851993 EGQ851992:EGS851993 EQM851992:EQO851993 FAI851992:FAK851993 FKE851992:FKG851993 FUA851992:FUC851993 GDW851992:GDY851993 GNS851992:GNU851993 GXO851992:GXQ851993 HHK851992:HHM851993 HRG851992:HRI851993 IBC851992:IBE851993 IKY851992:ILA851993 IUU851992:IUW851993 JEQ851992:JES851993 JOM851992:JOO851993 JYI851992:JYK851993 KIE851992:KIG851993 KSA851992:KSC851993 LBW851992:LBY851993 LLS851992:LLU851993 LVO851992:LVQ851993 MFK851992:MFM851993 MPG851992:MPI851993 MZC851992:MZE851993 NIY851992:NJA851993 NSU851992:NSW851993 OCQ851992:OCS851993 OMM851992:OMO851993 OWI851992:OWK851993 PGE851992:PGG851993 PQA851992:PQC851993 PZW851992:PZY851993 QJS851992:QJU851993 QTO851992:QTQ851993 RDK851992:RDM851993 RNG851992:RNI851993 RXC851992:RXE851993 SGY851992:SHA851993 SQU851992:SQW851993 TAQ851992:TAS851993 TKM851992:TKO851993 TUI851992:TUK851993 UEE851992:UEG851993 UOA851992:UOC851993 UXW851992:UXY851993 VHS851992:VHU851993 VRO851992:VRQ851993 WBK851992:WBM851993 WLG851992:WLI851993 WVC851992:WVE851993 IQ917528:IS917529 SM917528:SO917529 ACI917528:ACK917529 AME917528:AMG917529 AWA917528:AWC917529 BFW917528:BFY917529 BPS917528:BPU917529 BZO917528:BZQ917529 CJK917528:CJM917529 CTG917528:CTI917529 DDC917528:DDE917529 DMY917528:DNA917529 DWU917528:DWW917529 EGQ917528:EGS917529 EQM917528:EQO917529 FAI917528:FAK917529 FKE917528:FKG917529 FUA917528:FUC917529 GDW917528:GDY917529 GNS917528:GNU917529 GXO917528:GXQ917529 HHK917528:HHM917529 HRG917528:HRI917529 IBC917528:IBE917529 IKY917528:ILA917529 IUU917528:IUW917529 JEQ917528:JES917529 JOM917528:JOO917529 JYI917528:JYK917529 KIE917528:KIG917529 KSA917528:KSC917529 LBW917528:LBY917529 LLS917528:LLU917529 LVO917528:LVQ917529 MFK917528:MFM917529 MPG917528:MPI917529 MZC917528:MZE917529 NIY917528:NJA917529 NSU917528:NSW917529 OCQ917528:OCS917529 OMM917528:OMO917529 OWI917528:OWK917529 PGE917528:PGG917529 PQA917528:PQC917529 PZW917528:PZY917529 QJS917528:QJU917529 QTO917528:QTQ917529 RDK917528:RDM917529 RNG917528:RNI917529 RXC917528:RXE917529 SGY917528:SHA917529 SQU917528:SQW917529 TAQ917528:TAS917529 TKM917528:TKO917529 TUI917528:TUK917529 UEE917528:UEG917529 UOA917528:UOC917529 UXW917528:UXY917529 VHS917528:VHU917529 VRO917528:VRQ917529 WBK917528:WBM917529 WLG917528:WLI917529 WVC917528:WVE917529 IQ983064:IS983065 SM983064:SO983065 ACI983064:ACK983065 AME983064:AMG983065 AWA983064:AWC983065 BFW983064:BFY983065 BPS983064:BPU983065 BZO983064:BZQ983065 CJK983064:CJM983065 CTG983064:CTI983065 DDC983064:DDE983065 DMY983064:DNA983065 DWU983064:DWW983065 EGQ983064:EGS983065 EQM983064:EQO983065 FAI983064:FAK983065 FKE983064:FKG983065 FUA983064:FUC983065 GDW983064:GDY983065 GNS983064:GNU983065 GXO983064:GXQ983065 HHK983064:HHM983065 HRG983064:HRI983065 IBC983064:IBE983065 IKY983064:ILA983065 IUU983064:IUW983065 JEQ983064:JES983065 JOM983064:JOO983065 JYI983064:JYK983065 KIE983064:KIG983065 KSA983064:KSC983065 LBW983064:LBY983065 LLS983064:LLU983065 LVO983064:LVQ983065 MFK983064:MFM983065 MPG983064:MPI983065 MZC983064:MZE983065 NIY983064:NJA983065 NSU983064:NSW983065 OCQ983064:OCS983065 OMM983064:OMO983065 OWI983064:OWK983065 PGE983064:PGG983065 PQA983064:PQC983065 PZW983064:PZY983065 QJS983064:QJU983065 QTO983064:QTQ983065 RDK983064:RDM983065 RNG983064:RNI983065 RXC983064:RXE983065 SGY983064:SHA983065 SQU983064:SQW983065 TAQ983064:TAS983065 TKM983064:TKO983065 TUI983064:TUK983065 UEE983064:UEG983065 UOA983064:UOC983065 UXW983064:UXY983065 VHS983064:VHU983065 VRO983064:VRQ983065 WBK983064:WBM983065 WLG983064:WLI983065 WVC983064:WVE983065 IQ65565:IS65565 SM65565:SO65565 ACI65565:ACK65565 AME65565:AMG65565 AWA65565:AWC65565 BFW65565:BFY65565 BPS65565:BPU65565 BZO65565:BZQ65565 CJK65565:CJM65565 CTG65565:CTI65565 DDC65565:DDE65565 DMY65565:DNA65565 DWU65565:DWW65565 EGQ65565:EGS65565 EQM65565:EQO65565 FAI65565:FAK65565 FKE65565:FKG65565 FUA65565:FUC65565 GDW65565:GDY65565 GNS65565:GNU65565 GXO65565:GXQ65565 HHK65565:HHM65565 HRG65565:HRI65565 IBC65565:IBE65565 IKY65565:ILA65565 IUU65565:IUW65565 JEQ65565:JES65565 JOM65565:JOO65565 JYI65565:JYK65565 KIE65565:KIG65565 KSA65565:KSC65565 LBW65565:LBY65565 LLS65565:LLU65565 LVO65565:LVQ65565 MFK65565:MFM65565 MPG65565:MPI65565 MZC65565:MZE65565 NIY65565:NJA65565 NSU65565:NSW65565 OCQ65565:OCS65565 OMM65565:OMO65565 OWI65565:OWK65565 PGE65565:PGG65565 PQA65565:PQC65565 PZW65565:PZY65565 QJS65565:QJU65565 QTO65565:QTQ65565 RDK65565:RDM65565 RNG65565:RNI65565 RXC65565:RXE65565 SGY65565:SHA65565 SQU65565:SQW65565 TAQ65565:TAS65565 TKM65565:TKO65565 TUI65565:TUK65565 UEE65565:UEG65565 UOA65565:UOC65565 UXW65565:UXY65565 VHS65565:VHU65565 VRO65565:VRQ65565 WBK65565:WBM65565 WLG65565:WLI65565 WVC65565:WVE65565 IQ131101:IS131101 SM131101:SO131101 ACI131101:ACK131101 AME131101:AMG131101 AWA131101:AWC131101 BFW131101:BFY131101 BPS131101:BPU131101 BZO131101:BZQ131101 CJK131101:CJM131101 CTG131101:CTI131101 DDC131101:DDE131101 DMY131101:DNA131101 DWU131101:DWW131101 EGQ131101:EGS131101 EQM131101:EQO131101 FAI131101:FAK131101 FKE131101:FKG131101 FUA131101:FUC131101 GDW131101:GDY131101 GNS131101:GNU131101 GXO131101:GXQ131101 HHK131101:HHM131101 HRG131101:HRI131101 IBC131101:IBE131101 IKY131101:ILA131101 IUU131101:IUW131101 JEQ131101:JES131101 JOM131101:JOO131101 JYI131101:JYK131101 KIE131101:KIG131101 KSA131101:KSC131101 LBW131101:LBY131101 LLS131101:LLU131101 LVO131101:LVQ131101 MFK131101:MFM131101 MPG131101:MPI131101 MZC131101:MZE131101 NIY131101:NJA131101 NSU131101:NSW131101 OCQ131101:OCS131101 OMM131101:OMO131101 OWI131101:OWK131101 PGE131101:PGG131101 PQA131101:PQC131101 PZW131101:PZY131101 QJS131101:QJU131101 QTO131101:QTQ131101 RDK131101:RDM131101 RNG131101:RNI131101 RXC131101:RXE131101 SGY131101:SHA131101 SQU131101:SQW131101 TAQ131101:TAS131101 TKM131101:TKO131101 TUI131101:TUK131101 UEE131101:UEG131101 UOA131101:UOC131101 UXW131101:UXY131101 VHS131101:VHU131101 VRO131101:VRQ131101 WBK131101:WBM131101 WLG131101:WLI131101 WVC131101:WVE131101 IQ196637:IS196637 SM196637:SO196637 ACI196637:ACK196637 AME196637:AMG196637 AWA196637:AWC196637 BFW196637:BFY196637 BPS196637:BPU196637 BZO196637:BZQ196637 CJK196637:CJM196637 CTG196637:CTI196637 DDC196637:DDE196637 DMY196637:DNA196637 DWU196637:DWW196637 EGQ196637:EGS196637 EQM196637:EQO196637 FAI196637:FAK196637 FKE196637:FKG196637 FUA196637:FUC196637 GDW196637:GDY196637 GNS196637:GNU196637 GXO196637:GXQ196637 HHK196637:HHM196637 HRG196637:HRI196637 IBC196637:IBE196637 IKY196637:ILA196637 IUU196637:IUW196637 JEQ196637:JES196637 JOM196637:JOO196637 JYI196637:JYK196637 KIE196637:KIG196637 KSA196637:KSC196637 LBW196637:LBY196637 LLS196637:LLU196637 LVO196637:LVQ196637 MFK196637:MFM196637 MPG196637:MPI196637 MZC196637:MZE196637 NIY196637:NJA196637 NSU196637:NSW196637 OCQ196637:OCS196637 OMM196637:OMO196637 OWI196637:OWK196637 PGE196637:PGG196637 PQA196637:PQC196637 PZW196637:PZY196637 QJS196637:QJU196637 QTO196637:QTQ196637 RDK196637:RDM196637 RNG196637:RNI196637 RXC196637:RXE196637 SGY196637:SHA196637 SQU196637:SQW196637 TAQ196637:TAS196637 TKM196637:TKO196637 TUI196637:TUK196637 UEE196637:UEG196637 UOA196637:UOC196637 UXW196637:UXY196637 VHS196637:VHU196637 VRO196637:VRQ196637 WBK196637:WBM196637 WLG196637:WLI196637 WVC196637:WVE196637 IQ262173:IS262173 SM262173:SO262173 ACI262173:ACK262173 AME262173:AMG262173 AWA262173:AWC262173 BFW262173:BFY262173 BPS262173:BPU262173 BZO262173:BZQ262173 CJK262173:CJM262173 CTG262173:CTI262173 DDC262173:DDE262173 DMY262173:DNA262173 DWU262173:DWW262173 EGQ262173:EGS262173 EQM262173:EQO262173 FAI262173:FAK262173 FKE262173:FKG262173 FUA262173:FUC262173 GDW262173:GDY262173 GNS262173:GNU262173 GXO262173:GXQ262173 HHK262173:HHM262173 HRG262173:HRI262173 IBC262173:IBE262173 IKY262173:ILA262173 IUU262173:IUW262173 JEQ262173:JES262173 JOM262173:JOO262173 JYI262173:JYK262173 KIE262173:KIG262173 KSA262173:KSC262173 LBW262173:LBY262173 LLS262173:LLU262173 LVO262173:LVQ262173 MFK262173:MFM262173 MPG262173:MPI262173 MZC262173:MZE262173 NIY262173:NJA262173 NSU262173:NSW262173 OCQ262173:OCS262173 OMM262173:OMO262173 OWI262173:OWK262173 PGE262173:PGG262173 PQA262173:PQC262173 PZW262173:PZY262173 QJS262173:QJU262173 QTO262173:QTQ262173 RDK262173:RDM262173 RNG262173:RNI262173 RXC262173:RXE262173 SGY262173:SHA262173 SQU262173:SQW262173 TAQ262173:TAS262173 TKM262173:TKO262173 TUI262173:TUK262173 UEE262173:UEG262173 UOA262173:UOC262173 UXW262173:UXY262173 VHS262173:VHU262173 VRO262173:VRQ262173 WBK262173:WBM262173 WLG262173:WLI262173 WVC262173:WVE262173 IQ327709:IS327709 SM327709:SO327709 ACI327709:ACK327709 AME327709:AMG327709 AWA327709:AWC327709 BFW327709:BFY327709 BPS327709:BPU327709 BZO327709:BZQ327709 CJK327709:CJM327709 CTG327709:CTI327709 DDC327709:DDE327709 DMY327709:DNA327709 DWU327709:DWW327709 EGQ327709:EGS327709 EQM327709:EQO327709 FAI327709:FAK327709 FKE327709:FKG327709 FUA327709:FUC327709 GDW327709:GDY327709 GNS327709:GNU327709 GXO327709:GXQ327709 HHK327709:HHM327709 HRG327709:HRI327709 IBC327709:IBE327709 IKY327709:ILA327709 IUU327709:IUW327709 JEQ327709:JES327709 JOM327709:JOO327709 JYI327709:JYK327709 KIE327709:KIG327709 KSA327709:KSC327709 LBW327709:LBY327709 LLS327709:LLU327709 LVO327709:LVQ327709 MFK327709:MFM327709 MPG327709:MPI327709 MZC327709:MZE327709 NIY327709:NJA327709 NSU327709:NSW327709 OCQ327709:OCS327709 OMM327709:OMO327709 OWI327709:OWK327709 PGE327709:PGG327709 PQA327709:PQC327709 PZW327709:PZY327709 QJS327709:QJU327709 QTO327709:QTQ327709 RDK327709:RDM327709 RNG327709:RNI327709 RXC327709:RXE327709 SGY327709:SHA327709 SQU327709:SQW327709 TAQ327709:TAS327709 TKM327709:TKO327709 TUI327709:TUK327709 UEE327709:UEG327709 UOA327709:UOC327709 UXW327709:UXY327709 VHS327709:VHU327709 VRO327709:VRQ327709 WBK327709:WBM327709 WLG327709:WLI327709 WVC327709:WVE327709 IQ393245:IS393245 SM393245:SO393245 ACI393245:ACK393245 AME393245:AMG393245 AWA393245:AWC393245 BFW393245:BFY393245 BPS393245:BPU393245 BZO393245:BZQ393245 CJK393245:CJM393245 CTG393245:CTI393245 DDC393245:DDE393245 DMY393245:DNA393245 DWU393245:DWW393245 EGQ393245:EGS393245 EQM393245:EQO393245 FAI393245:FAK393245 FKE393245:FKG393245 FUA393245:FUC393245 GDW393245:GDY393245 GNS393245:GNU393245 GXO393245:GXQ393245 HHK393245:HHM393245 HRG393245:HRI393245 IBC393245:IBE393245 IKY393245:ILA393245 IUU393245:IUW393245 JEQ393245:JES393245 JOM393245:JOO393245 JYI393245:JYK393245 KIE393245:KIG393245 KSA393245:KSC393245 LBW393245:LBY393245 LLS393245:LLU393245 LVO393245:LVQ393245 MFK393245:MFM393245 MPG393245:MPI393245 MZC393245:MZE393245 NIY393245:NJA393245 NSU393245:NSW393245 OCQ393245:OCS393245 OMM393245:OMO393245 OWI393245:OWK393245 PGE393245:PGG393245 PQA393245:PQC393245 PZW393245:PZY393245 QJS393245:QJU393245 QTO393245:QTQ393245 RDK393245:RDM393245 RNG393245:RNI393245 RXC393245:RXE393245 SGY393245:SHA393245 SQU393245:SQW393245 TAQ393245:TAS393245 TKM393245:TKO393245 TUI393245:TUK393245 UEE393245:UEG393245 UOA393245:UOC393245 UXW393245:UXY393245 VHS393245:VHU393245 VRO393245:VRQ393245 WBK393245:WBM393245 WLG393245:WLI393245 WVC393245:WVE393245 IQ458781:IS458781 SM458781:SO458781 ACI458781:ACK458781 AME458781:AMG458781 AWA458781:AWC458781 BFW458781:BFY458781 BPS458781:BPU458781 BZO458781:BZQ458781 CJK458781:CJM458781 CTG458781:CTI458781 DDC458781:DDE458781 DMY458781:DNA458781 DWU458781:DWW458781 EGQ458781:EGS458781 EQM458781:EQO458781 FAI458781:FAK458781 FKE458781:FKG458781 FUA458781:FUC458781 GDW458781:GDY458781 GNS458781:GNU458781 GXO458781:GXQ458781 HHK458781:HHM458781 HRG458781:HRI458781 IBC458781:IBE458781 IKY458781:ILA458781 IUU458781:IUW458781 JEQ458781:JES458781 JOM458781:JOO458781 JYI458781:JYK458781 KIE458781:KIG458781 KSA458781:KSC458781 LBW458781:LBY458781 LLS458781:LLU458781 LVO458781:LVQ458781 MFK458781:MFM458781 MPG458781:MPI458781 MZC458781:MZE458781 NIY458781:NJA458781 NSU458781:NSW458781 OCQ458781:OCS458781 OMM458781:OMO458781 OWI458781:OWK458781 PGE458781:PGG458781 PQA458781:PQC458781 PZW458781:PZY458781 QJS458781:QJU458781 QTO458781:QTQ458781 RDK458781:RDM458781 RNG458781:RNI458781 RXC458781:RXE458781 SGY458781:SHA458781 SQU458781:SQW458781 TAQ458781:TAS458781 TKM458781:TKO458781 TUI458781:TUK458781 UEE458781:UEG458781 UOA458781:UOC458781 UXW458781:UXY458781 VHS458781:VHU458781 VRO458781:VRQ458781 WBK458781:WBM458781 WLG458781:WLI458781 WVC458781:WVE458781 IQ524317:IS524317 SM524317:SO524317 ACI524317:ACK524317 AME524317:AMG524317 AWA524317:AWC524317 BFW524317:BFY524317 BPS524317:BPU524317 BZO524317:BZQ524317 CJK524317:CJM524317 CTG524317:CTI524317 DDC524317:DDE524317 DMY524317:DNA524317 DWU524317:DWW524317 EGQ524317:EGS524317 EQM524317:EQO524317 FAI524317:FAK524317 FKE524317:FKG524317 FUA524317:FUC524317 GDW524317:GDY524317 GNS524317:GNU524317 GXO524317:GXQ524317 HHK524317:HHM524317 HRG524317:HRI524317 IBC524317:IBE524317 IKY524317:ILA524317 IUU524317:IUW524317 JEQ524317:JES524317 JOM524317:JOO524317 JYI524317:JYK524317 KIE524317:KIG524317 KSA524317:KSC524317 LBW524317:LBY524317 LLS524317:LLU524317 LVO524317:LVQ524317 MFK524317:MFM524317 MPG524317:MPI524317 MZC524317:MZE524317 NIY524317:NJA524317 NSU524317:NSW524317 OCQ524317:OCS524317 OMM524317:OMO524317 OWI524317:OWK524317 PGE524317:PGG524317 PQA524317:PQC524317 PZW524317:PZY524317 QJS524317:QJU524317 QTO524317:QTQ524317 RDK524317:RDM524317 RNG524317:RNI524317 RXC524317:RXE524317 SGY524317:SHA524317 SQU524317:SQW524317 TAQ524317:TAS524317 TKM524317:TKO524317 TUI524317:TUK524317 UEE524317:UEG524317 UOA524317:UOC524317 UXW524317:UXY524317 VHS524317:VHU524317 VRO524317:VRQ524317 WBK524317:WBM524317 WLG524317:WLI524317 WVC524317:WVE524317 IQ589853:IS589853 SM589853:SO589853 ACI589853:ACK589853 AME589853:AMG589853 AWA589853:AWC589853 BFW589853:BFY589853 BPS589853:BPU589853 BZO589853:BZQ589853 CJK589853:CJM589853 CTG589853:CTI589853 DDC589853:DDE589853 DMY589853:DNA589853 DWU589853:DWW589853 EGQ589853:EGS589853 EQM589853:EQO589853 FAI589853:FAK589853 FKE589853:FKG589853 FUA589853:FUC589853 GDW589853:GDY589853 GNS589853:GNU589853 GXO589853:GXQ589853 HHK589853:HHM589853 HRG589853:HRI589853 IBC589853:IBE589853 IKY589853:ILA589853 IUU589853:IUW589853 JEQ589853:JES589853 JOM589853:JOO589853 JYI589853:JYK589853 KIE589853:KIG589853 KSA589853:KSC589853 LBW589853:LBY589853 LLS589853:LLU589853 LVO589853:LVQ589853 MFK589853:MFM589853 MPG589853:MPI589853 MZC589853:MZE589853 NIY589853:NJA589853 NSU589853:NSW589853 OCQ589853:OCS589853 OMM589853:OMO589853 OWI589853:OWK589853 PGE589853:PGG589853 PQA589853:PQC589853 PZW589853:PZY589853 QJS589853:QJU589853 QTO589853:QTQ589853 RDK589853:RDM589853 RNG589853:RNI589853 RXC589853:RXE589853 SGY589853:SHA589853 SQU589853:SQW589853 TAQ589853:TAS589853 TKM589853:TKO589853 TUI589853:TUK589853 UEE589853:UEG589853 UOA589853:UOC589853 UXW589853:UXY589853 VHS589853:VHU589853 VRO589853:VRQ589853 WBK589853:WBM589853 WLG589853:WLI589853 WVC589853:WVE589853 IQ655389:IS655389 SM655389:SO655389 ACI655389:ACK655389 AME655389:AMG655389 AWA655389:AWC655389 BFW655389:BFY655389 BPS655389:BPU655389 BZO655389:BZQ655389 CJK655389:CJM655389 CTG655389:CTI655389 DDC655389:DDE655389 DMY655389:DNA655389 DWU655389:DWW655389 EGQ655389:EGS655389 EQM655389:EQO655389 FAI655389:FAK655389 FKE655389:FKG655389 FUA655389:FUC655389 GDW655389:GDY655389 GNS655389:GNU655389 GXO655389:GXQ655389 HHK655389:HHM655389 HRG655389:HRI655389 IBC655389:IBE655389 IKY655389:ILA655389 IUU655389:IUW655389 JEQ655389:JES655389 JOM655389:JOO655389 JYI655389:JYK655389 KIE655389:KIG655389 KSA655389:KSC655389 LBW655389:LBY655389 LLS655389:LLU655389 LVO655389:LVQ655389 MFK655389:MFM655389 MPG655389:MPI655389 MZC655389:MZE655389 NIY655389:NJA655389 NSU655389:NSW655389 OCQ655389:OCS655389 OMM655389:OMO655389 OWI655389:OWK655389 PGE655389:PGG655389 PQA655389:PQC655389 PZW655389:PZY655389 QJS655389:QJU655389 QTO655389:QTQ655389 RDK655389:RDM655389 RNG655389:RNI655389 RXC655389:RXE655389 SGY655389:SHA655389 SQU655389:SQW655389 TAQ655389:TAS655389 TKM655389:TKO655389 TUI655389:TUK655389 UEE655389:UEG655389 UOA655389:UOC655389 UXW655389:UXY655389 VHS655389:VHU655389 VRO655389:VRQ655389 WBK655389:WBM655389 WLG655389:WLI655389 WVC655389:WVE655389 IQ720925:IS720925 SM720925:SO720925 ACI720925:ACK720925 AME720925:AMG720925 AWA720925:AWC720925 BFW720925:BFY720925 BPS720925:BPU720925 BZO720925:BZQ720925 CJK720925:CJM720925 CTG720925:CTI720925 DDC720925:DDE720925 DMY720925:DNA720925 DWU720925:DWW720925 EGQ720925:EGS720925 EQM720925:EQO720925 FAI720925:FAK720925 FKE720925:FKG720925 FUA720925:FUC720925 GDW720925:GDY720925 GNS720925:GNU720925 GXO720925:GXQ720925 HHK720925:HHM720925 HRG720925:HRI720925 IBC720925:IBE720925 IKY720925:ILA720925 IUU720925:IUW720925 JEQ720925:JES720925 JOM720925:JOO720925 JYI720925:JYK720925 KIE720925:KIG720925 KSA720925:KSC720925 LBW720925:LBY720925 LLS720925:LLU720925 LVO720925:LVQ720925 MFK720925:MFM720925 MPG720925:MPI720925 MZC720925:MZE720925 NIY720925:NJA720925 NSU720925:NSW720925 OCQ720925:OCS720925 OMM720925:OMO720925 OWI720925:OWK720925 PGE720925:PGG720925 PQA720925:PQC720925 PZW720925:PZY720925 QJS720925:QJU720925 QTO720925:QTQ720925 RDK720925:RDM720925 RNG720925:RNI720925 RXC720925:RXE720925 SGY720925:SHA720925 SQU720925:SQW720925 TAQ720925:TAS720925 TKM720925:TKO720925 TUI720925:TUK720925 UEE720925:UEG720925 UOA720925:UOC720925 UXW720925:UXY720925 VHS720925:VHU720925 VRO720925:VRQ720925 WBK720925:WBM720925 WLG720925:WLI720925 WVC720925:WVE720925 IQ786461:IS786461 SM786461:SO786461 ACI786461:ACK786461 AME786461:AMG786461 AWA786461:AWC786461 BFW786461:BFY786461 BPS786461:BPU786461 BZO786461:BZQ786461 CJK786461:CJM786461 CTG786461:CTI786461 DDC786461:DDE786461 DMY786461:DNA786461 DWU786461:DWW786461 EGQ786461:EGS786461 EQM786461:EQO786461 FAI786461:FAK786461 FKE786461:FKG786461 FUA786461:FUC786461 GDW786461:GDY786461 GNS786461:GNU786461 GXO786461:GXQ786461 HHK786461:HHM786461 HRG786461:HRI786461 IBC786461:IBE786461 IKY786461:ILA786461 IUU786461:IUW786461 JEQ786461:JES786461 JOM786461:JOO786461 JYI786461:JYK786461 KIE786461:KIG786461 KSA786461:KSC786461 LBW786461:LBY786461 LLS786461:LLU786461 LVO786461:LVQ786461 MFK786461:MFM786461 MPG786461:MPI786461 MZC786461:MZE786461 NIY786461:NJA786461 NSU786461:NSW786461 OCQ786461:OCS786461 OMM786461:OMO786461 OWI786461:OWK786461 PGE786461:PGG786461 PQA786461:PQC786461 PZW786461:PZY786461 QJS786461:QJU786461 QTO786461:QTQ786461 RDK786461:RDM786461 RNG786461:RNI786461 RXC786461:RXE786461 SGY786461:SHA786461 SQU786461:SQW786461 TAQ786461:TAS786461 TKM786461:TKO786461 TUI786461:TUK786461 UEE786461:UEG786461 UOA786461:UOC786461 UXW786461:UXY786461 VHS786461:VHU786461 VRO786461:VRQ786461 WBK786461:WBM786461 WLG786461:WLI786461 WVC786461:WVE786461 IQ851997:IS851997 SM851997:SO851997 ACI851997:ACK851997 AME851997:AMG851997 AWA851997:AWC851997 BFW851997:BFY851997 BPS851997:BPU851997 BZO851997:BZQ851997 CJK851997:CJM851997 CTG851997:CTI851997 DDC851997:DDE851997 DMY851997:DNA851997 DWU851997:DWW851997 EGQ851997:EGS851997 EQM851997:EQO851997 FAI851997:FAK851997 FKE851997:FKG851997 FUA851997:FUC851997 GDW851997:GDY851997 GNS851997:GNU851997 GXO851997:GXQ851997 HHK851997:HHM851997 HRG851997:HRI851997 IBC851997:IBE851997 IKY851997:ILA851997 IUU851997:IUW851997 JEQ851997:JES851997 JOM851997:JOO851997 JYI851997:JYK851997 KIE851997:KIG851997 KSA851997:KSC851997 LBW851997:LBY851997 LLS851997:LLU851997 LVO851997:LVQ851997 MFK851997:MFM851997 MPG851997:MPI851997 MZC851997:MZE851997 NIY851997:NJA851997 NSU851997:NSW851997 OCQ851997:OCS851997 OMM851997:OMO851997 OWI851997:OWK851997 PGE851997:PGG851997 PQA851997:PQC851997 PZW851997:PZY851997 QJS851997:QJU851997 QTO851997:QTQ851997 RDK851997:RDM851997 RNG851997:RNI851997 RXC851997:RXE851997 SGY851997:SHA851997 SQU851997:SQW851997 TAQ851997:TAS851997 TKM851997:TKO851997 TUI851997:TUK851997 UEE851997:UEG851997 UOA851997:UOC851997 UXW851997:UXY851997 VHS851997:VHU851997 VRO851997:VRQ851997 WBK851997:WBM851997 WLG851997:WLI851997 WVC851997:WVE851997 IQ917533:IS917533 SM917533:SO917533 ACI917533:ACK917533 AME917533:AMG917533 AWA917533:AWC917533 BFW917533:BFY917533 BPS917533:BPU917533 BZO917533:BZQ917533 CJK917533:CJM917533 CTG917533:CTI917533 DDC917533:DDE917533 DMY917533:DNA917533 DWU917533:DWW917533 EGQ917533:EGS917533 EQM917533:EQO917533 FAI917533:FAK917533 FKE917533:FKG917533 FUA917533:FUC917533 GDW917533:GDY917533 GNS917533:GNU917533 GXO917533:GXQ917533 HHK917533:HHM917533 HRG917533:HRI917533 IBC917533:IBE917533 IKY917533:ILA917533 IUU917533:IUW917533 JEQ917533:JES917533 JOM917533:JOO917533 JYI917533:JYK917533 KIE917533:KIG917533 KSA917533:KSC917533 LBW917533:LBY917533 LLS917533:LLU917533 LVO917533:LVQ917533 MFK917533:MFM917533 MPG917533:MPI917533 MZC917533:MZE917533 NIY917533:NJA917533 NSU917533:NSW917533 OCQ917533:OCS917533 OMM917533:OMO917533 OWI917533:OWK917533 PGE917533:PGG917533 PQA917533:PQC917533 PZW917533:PZY917533 QJS917533:QJU917533 QTO917533:QTQ917533 RDK917533:RDM917533 RNG917533:RNI917533 RXC917533:RXE917533 SGY917533:SHA917533 SQU917533:SQW917533 TAQ917533:TAS917533 TKM917533:TKO917533 TUI917533:TUK917533 UEE917533:UEG917533 UOA917533:UOC917533 UXW917533:UXY917533 VHS917533:VHU917533 VRO917533:VRQ917533 WBK917533:WBM917533 WLG917533:WLI917533 WVC917533:WVE917533 IQ983069:IS983069 SM983069:SO983069 ACI983069:ACK983069 AME983069:AMG983069 AWA983069:AWC983069 BFW983069:BFY983069 BPS983069:BPU983069 BZO983069:BZQ983069 CJK983069:CJM983069 CTG983069:CTI983069 DDC983069:DDE983069 DMY983069:DNA983069 DWU983069:DWW983069 EGQ983069:EGS983069 EQM983069:EQO983069 FAI983069:FAK983069 FKE983069:FKG983069 FUA983069:FUC983069 GDW983069:GDY983069 GNS983069:GNU983069 GXO983069:GXQ983069 HHK983069:HHM983069 HRG983069:HRI983069 IBC983069:IBE983069 IKY983069:ILA983069 IUU983069:IUW983069 JEQ983069:JES983069 JOM983069:JOO983069 JYI983069:JYK983069 KIE983069:KIG983069 KSA983069:KSC983069 LBW983069:LBY983069 LLS983069:LLU983069 LVO983069:LVQ983069 MFK983069:MFM983069 MPG983069:MPI983069 MZC983069:MZE983069 NIY983069:NJA983069 NSU983069:NSW983069 OCQ983069:OCS983069 OMM983069:OMO983069 OWI983069:OWK983069 PGE983069:PGG983069 PQA983069:PQC983069 PZW983069:PZY983069 QJS983069:QJU983069 QTO983069:QTQ983069 RDK983069:RDM983069 RNG983069:RNI983069 RXC983069:RXE983069 SGY983069:SHA983069 SQU983069:SQW983069 TAQ983069:TAS983069 TKM983069:TKO983069 TUI983069:TUK983069 UEE983069:UEG983069 UOA983069:UOC983069 UXW983069:UXY983069 VHS983069:VHU983069 VRO983069:VRQ983069 WBK983069:WBM983069 WLG983069:WLI983069 WVC983069:WVE983069 IQ65559 SM65559 ACI65559 AME65559 AWA65559 BFW65559 BPS65559 BZO65559 CJK65559 CTG65559 DDC65559 DMY65559 DWU65559 EGQ65559 EQM65559 FAI65559 FKE65559 FUA65559 GDW65559 GNS65559 GXO65559 HHK65559 HRG65559 IBC65559 IKY65559 IUU65559 JEQ65559 JOM65559 JYI65559 KIE65559 KSA65559 LBW65559 LLS65559 LVO65559 MFK65559 MPG65559 MZC65559 NIY65559 NSU65559 OCQ65559 OMM65559 OWI65559 PGE65559 PQA65559 PZW65559 QJS65559 QTO65559 RDK65559 RNG65559 RXC65559 SGY65559 SQU65559 TAQ65559 TKM65559 TUI65559 UEE65559 UOA65559 UXW65559 VHS65559 VRO65559 WBK65559 WLG65559 WVC65559 IQ131095 SM131095 ACI131095 AME131095 AWA131095 BFW131095 BPS131095 BZO131095 CJK131095 CTG131095 DDC131095 DMY131095 DWU131095 EGQ131095 EQM131095 FAI131095 FKE131095 FUA131095 GDW131095 GNS131095 GXO131095 HHK131095 HRG131095 IBC131095 IKY131095 IUU131095 JEQ131095 JOM131095 JYI131095 KIE131095 KSA131095 LBW131095 LLS131095 LVO131095 MFK131095 MPG131095 MZC131095 NIY131095 NSU131095 OCQ131095 OMM131095 OWI131095 PGE131095 PQA131095 PZW131095 QJS131095 QTO131095 RDK131095 RNG131095 RXC131095 SGY131095 SQU131095 TAQ131095 TKM131095 TUI131095 UEE131095 UOA131095 UXW131095 VHS131095 VRO131095 WBK131095 WLG131095 WVC131095 IQ196631 SM196631 ACI196631 AME196631 AWA196631 BFW196631 BPS196631 BZO196631 CJK196631 CTG196631 DDC196631 DMY196631 DWU196631 EGQ196631 EQM196631 FAI196631 FKE196631 FUA196631 GDW196631 GNS196631 GXO196631 HHK196631 HRG196631 IBC196631 IKY196631 IUU196631 JEQ196631 JOM196631 JYI196631 KIE196631 KSA196631 LBW196631 LLS196631 LVO196631 MFK196631 MPG196631 MZC196631 NIY196631 NSU196631 OCQ196631 OMM196631 OWI196631 PGE196631 PQA196631 PZW196631 QJS196631 QTO196631 RDK196631 RNG196631 RXC196631 SGY196631 SQU196631 TAQ196631 TKM196631 TUI196631 UEE196631 UOA196631 UXW196631 VHS196631 VRO196631 WBK196631 WLG196631 WVC196631 IQ262167 SM262167 ACI262167 AME262167 AWA262167 BFW262167 BPS262167 BZO262167 CJK262167 CTG262167 DDC262167 DMY262167 DWU262167 EGQ262167 EQM262167 FAI262167 FKE262167 FUA262167 GDW262167 GNS262167 GXO262167 HHK262167 HRG262167 IBC262167 IKY262167 IUU262167 JEQ262167 JOM262167 JYI262167 KIE262167 KSA262167 LBW262167 LLS262167 LVO262167 MFK262167 MPG262167 MZC262167 NIY262167 NSU262167 OCQ262167 OMM262167 OWI262167 PGE262167 PQA262167 PZW262167 QJS262167 QTO262167 RDK262167 RNG262167 RXC262167 SGY262167 SQU262167 TAQ262167 TKM262167 TUI262167 UEE262167 UOA262167 UXW262167 VHS262167 VRO262167 WBK262167 WLG262167 WVC262167 IQ327703 SM327703 ACI327703 AME327703 AWA327703 BFW327703 BPS327703 BZO327703 CJK327703 CTG327703 DDC327703 DMY327703 DWU327703 EGQ327703 EQM327703 FAI327703 FKE327703 FUA327703 GDW327703 GNS327703 GXO327703 HHK327703 HRG327703 IBC327703 IKY327703 IUU327703 JEQ327703 JOM327703 JYI327703 KIE327703 KSA327703 LBW327703 LLS327703 LVO327703 MFK327703 MPG327703 MZC327703 NIY327703 NSU327703 OCQ327703 OMM327703 OWI327703 PGE327703 PQA327703 PZW327703 QJS327703 QTO327703 RDK327703 RNG327703 RXC327703 SGY327703 SQU327703 TAQ327703 TKM327703 TUI327703 UEE327703 UOA327703 UXW327703 VHS327703 VRO327703 WBK327703 WLG327703 WVC327703 IQ393239 SM393239 ACI393239 AME393239 AWA393239 BFW393239 BPS393239 BZO393239 CJK393239 CTG393239 DDC393239 DMY393239 DWU393239 EGQ393239 EQM393239 FAI393239 FKE393239 FUA393239 GDW393239 GNS393239 GXO393239 HHK393239 HRG393239 IBC393239 IKY393239 IUU393239 JEQ393239 JOM393239 JYI393239 KIE393239 KSA393239 LBW393239 LLS393239 LVO393239 MFK393239 MPG393239 MZC393239 NIY393239 NSU393239 OCQ393239 OMM393239 OWI393239 PGE393239 PQA393239 PZW393239 QJS393239 QTO393239 RDK393239 RNG393239 RXC393239 SGY393239 SQU393239 TAQ393239 TKM393239 TUI393239 UEE393239 UOA393239 UXW393239 VHS393239 VRO393239 WBK393239 WLG393239 WVC393239 IQ458775 SM458775 ACI458775 AME458775 AWA458775 BFW458775 BPS458775 BZO458775 CJK458775 CTG458775 DDC458775 DMY458775 DWU458775 EGQ458775 EQM458775 FAI458775 FKE458775 FUA458775 GDW458775 GNS458775 GXO458775 HHK458775 HRG458775 IBC458775 IKY458775 IUU458775 JEQ458775 JOM458775 JYI458775 KIE458775 KSA458775 LBW458775 LLS458775 LVO458775 MFK458775 MPG458775 MZC458775 NIY458775 NSU458775 OCQ458775 OMM458775 OWI458775 PGE458775 PQA458775 PZW458775 QJS458775 QTO458775 RDK458775 RNG458775 RXC458775 SGY458775 SQU458775 TAQ458775 TKM458775 TUI458775 UEE458775 UOA458775 UXW458775 VHS458775 VRO458775 WBK458775 WLG458775 WVC458775 IQ524311 SM524311 ACI524311 AME524311 AWA524311 BFW524311 BPS524311 BZO524311 CJK524311 CTG524311 DDC524311 DMY524311 DWU524311 EGQ524311 EQM524311 FAI524311 FKE524311 FUA524311 GDW524311 GNS524311 GXO524311 HHK524311 HRG524311 IBC524311 IKY524311 IUU524311 JEQ524311 JOM524311 JYI524311 KIE524311 KSA524311 LBW524311 LLS524311 LVO524311 MFK524311 MPG524311 MZC524311 NIY524311 NSU524311 OCQ524311 OMM524311 OWI524311 PGE524311 PQA524311 PZW524311 QJS524311 QTO524311 RDK524311 RNG524311 RXC524311 SGY524311 SQU524311 TAQ524311 TKM524311 TUI524311 UEE524311 UOA524311 UXW524311 VHS524311 VRO524311 WBK524311 WLG524311 WVC524311 IQ589847 SM589847 ACI589847 AME589847 AWA589847 BFW589847 BPS589847 BZO589847 CJK589847 CTG589847 DDC589847 DMY589847 DWU589847 EGQ589847 EQM589847 FAI589847 FKE589847 FUA589847 GDW589847 GNS589847 GXO589847 HHK589847 HRG589847 IBC589847 IKY589847 IUU589847 JEQ589847 JOM589847 JYI589847 KIE589847 KSA589847 LBW589847 LLS589847 LVO589847 MFK589847 MPG589847 MZC589847 NIY589847 NSU589847 OCQ589847 OMM589847 OWI589847 PGE589847 PQA589847 PZW589847 QJS589847 QTO589847 RDK589847 RNG589847 RXC589847 SGY589847 SQU589847 TAQ589847 TKM589847 TUI589847 UEE589847 UOA589847 UXW589847 VHS589847 VRO589847 WBK589847 WLG589847 WVC589847 IQ655383 SM655383 ACI655383 AME655383 AWA655383 BFW655383 BPS655383 BZO655383 CJK655383 CTG655383 DDC655383 DMY655383 DWU655383 EGQ655383 EQM655383 FAI655383 FKE655383 FUA655383 GDW655383 GNS655383 GXO655383 HHK655383 HRG655383 IBC655383 IKY655383 IUU655383 JEQ655383 JOM655383 JYI655383 KIE655383 KSA655383 LBW655383 LLS655383 LVO655383 MFK655383 MPG655383 MZC655383 NIY655383 NSU655383 OCQ655383 OMM655383 OWI655383 PGE655383 PQA655383 PZW655383 QJS655383 QTO655383 RDK655383 RNG655383 RXC655383 SGY655383 SQU655383 TAQ655383 TKM655383 TUI655383 UEE655383 UOA655383 UXW655383 VHS655383 VRO655383 WBK655383 WLG655383 WVC655383 IQ720919 SM720919 ACI720919 AME720919 AWA720919 BFW720919 BPS720919 BZO720919 CJK720919 CTG720919 DDC720919 DMY720919 DWU720919 EGQ720919 EQM720919 FAI720919 FKE720919 FUA720919 GDW720919 GNS720919 GXO720919 HHK720919 HRG720919 IBC720919 IKY720919 IUU720919 JEQ720919 JOM720919 JYI720919 KIE720919 KSA720919 LBW720919 LLS720919 LVO720919 MFK720919 MPG720919 MZC720919 NIY720919 NSU720919 OCQ720919 OMM720919 OWI720919 PGE720919 PQA720919 PZW720919 QJS720919 QTO720919 RDK720919 RNG720919 RXC720919 SGY720919 SQU720919 TAQ720919 TKM720919 TUI720919 UEE720919 UOA720919 UXW720919 VHS720919 VRO720919 WBK720919 WLG720919 WVC720919 IQ786455 SM786455 ACI786455 AME786455 AWA786455 BFW786455 BPS786455 BZO786455 CJK786455 CTG786455 DDC786455 DMY786455 DWU786455 EGQ786455 EQM786455 FAI786455 FKE786455 FUA786455 GDW786455 GNS786455 GXO786455 HHK786455 HRG786455 IBC786455 IKY786455 IUU786455 JEQ786455 JOM786455 JYI786455 KIE786455 KSA786455 LBW786455 LLS786455 LVO786455 MFK786455 MPG786455 MZC786455 NIY786455 NSU786455 OCQ786455 OMM786455 OWI786455 PGE786455 PQA786455 PZW786455 QJS786455 QTO786455 RDK786455 RNG786455 RXC786455 SGY786455 SQU786455 TAQ786455 TKM786455 TUI786455 UEE786455 UOA786455 UXW786455 VHS786455 VRO786455 WBK786455 WLG786455 WVC786455 IQ851991 SM851991 ACI851991 AME851991 AWA851991 BFW851991 BPS851991 BZO851991 CJK851991 CTG851991 DDC851991 DMY851991 DWU851991 EGQ851991 EQM851991 FAI851991 FKE851991 FUA851991 GDW851991 GNS851991 GXO851991 HHK851991 HRG851991 IBC851991 IKY851991 IUU851991 JEQ851991 JOM851991 JYI851991 KIE851991 KSA851991 LBW851991 LLS851991 LVO851991 MFK851991 MPG851991 MZC851991 NIY851991 NSU851991 OCQ851991 OMM851991 OWI851991 PGE851991 PQA851991 PZW851991 QJS851991 QTO851991 RDK851991 RNG851991 RXC851991 SGY851991 SQU851991 TAQ851991 TKM851991 TUI851991 UEE851991 UOA851991 UXW851991 VHS851991 VRO851991 WBK851991 WLG851991 WVC851991 IQ917527 SM917527 ACI917527 AME917527 AWA917527 BFW917527 BPS917527 BZO917527 CJK917527 CTG917527 DDC917527 DMY917527 DWU917527 EGQ917527 EQM917527 FAI917527 FKE917527 FUA917527 GDW917527 GNS917527 GXO917527 HHK917527 HRG917527 IBC917527 IKY917527 IUU917527 JEQ917527 JOM917527 JYI917527 KIE917527 KSA917527 LBW917527 LLS917527 LVO917527 MFK917527 MPG917527 MZC917527 NIY917527 NSU917527 OCQ917527 OMM917527 OWI917527 PGE917527 PQA917527 PZW917527 QJS917527 QTO917527 RDK917527 RNG917527 RXC917527 SGY917527 SQU917527 TAQ917527 TKM917527 TUI917527 UEE917527 UOA917527 UXW917527 VHS917527 VRO917527 WBK917527 WLG917527 WVC917527 IQ983063 SM983063 ACI983063 AME983063 AWA983063 BFW983063 BPS983063 BZO983063 CJK983063 CTG983063 DDC983063 DMY983063 DWU983063 EGQ983063 EQM983063 FAI983063 FKE983063 FUA983063 GDW983063 GNS983063 GXO983063 HHK983063 HRG983063 IBC983063 IKY983063 IUU983063 JEQ983063 JOM983063 JYI983063 KIE983063 KSA983063 LBW983063 LLS983063 LVO983063 MFK983063 MPG983063 MZC983063 NIY983063 NSU983063 OCQ983063 OMM983063 OWI983063 PGE983063 PQA983063 PZW983063 QJS983063 QTO983063 RDK983063 RNG983063 RXC983063 SGY983063 SQU983063 TAQ983063 TKM983063 TUI983063 UEE983063 UOA983063 UXW983063 VHS983063 VRO983063 WBK983063 WLG983063 WVC983063 IQ65564 SM65564 ACI65564 AME65564 AWA65564 BFW65564 BPS65564 BZO65564 CJK65564 CTG65564 DDC65564 DMY65564 DWU65564 EGQ65564 EQM65564 FAI65564 FKE65564 FUA65564 GDW65564 GNS65564 GXO65564 HHK65564 HRG65564 IBC65564 IKY65564 IUU65564 JEQ65564 JOM65564 JYI65564 KIE65564 KSA65564 LBW65564 LLS65564 LVO65564 MFK65564 MPG65564 MZC65564 NIY65564 NSU65564 OCQ65564 OMM65564 OWI65564 PGE65564 PQA65564 PZW65564 QJS65564 QTO65564 RDK65564 RNG65564 RXC65564 SGY65564 SQU65564 TAQ65564 TKM65564 TUI65564 UEE65564 UOA65564 UXW65564 VHS65564 VRO65564 WBK65564 WLG65564 WVC65564 IQ131100 SM131100 ACI131100 AME131100 AWA131100 BFW131100 BPS131100 BZO131100 CJK131100 CTG131100 DDC131100 DMY131100 DWU131100 EGQ131100 EQM131100 FAI131100 FKE131100 FUA131100 GDW131100 GNS131100 GXO131100 HHK131100 HRG131100 IBC131100 IKY131100 IUU131100 JEQ131100 JOM131100 JYI131100 KIE131100 KSA131100 LBW131100 LLS131100 LVO131100 MFK131100 MPG131100 MZC131100 NIY131100 NSU131100 OCQ131100 OMM131100 OWI131100 PGE131100 PQA131100 PZW131100 QJS131100 QTO131100 RDK131100 RNG131100 RXC131100 SGY131100 SQU131100 TAQ131100 TKM131100 TUI131100 UEE131100 UOA131100 UXW131100 VHS131100 VRO131100 WBK131100 WLG131100 WVC131100 IQ196636 SM196636 ACI196636 AME196636 AWA196636 BFW196636 BPS196636 BZO196636 CJK196636 CTG196636 DDC196636 DMY196636 DWU196636 EGQ196636 EQM196636 FAI196636 FKE196636 FUA196636 GDW196636 GNS196636 GXO196636 HHK196636 HRG196636 IBC196636 IKY196636 IUU196636 JEQ196636 JOM196636 JYI196636 KIE196636 KSA196636 LBW196636 LLS196636 LVO196636 MFK196636 MPG196636 MZC196636 NIY196636 NSU196636 OCQ196636 OMM196636 OWI196636 PGE196636 PQA196636 PZW196636 QJS196636 QTO196636 RDK196636 RNG196636 RXC196636 SGY196636 SQU196636 TAQ196636 TKM196636 TUI196636 UEE196636 UOA196636 UXW196636 VHS196636 VRO196636 WBK196636 WLG196636 WVC196636 IQ262172 SM262172 ACI262172 AME262172 AWA262172 BFW262172 BPS262172 BZO262172 CJK262172 CTG262172 DDC262172 DMY262172 DWU262172 EGQ262172 EQM262172 FAI262172 FKE262172 FUA262172 GDW262172 GNS262172 GXO262172 HHK262172 HRG262172 IBC262172 IKY262172 IUU262172 JEQ262172 JOM262172 JYI262172 KIE262172 KSA262172 LBW262172 LLS262172 LVO262172 MFK262172 MPG262172 MZC262172 NIY262172 NSU262172 OCQ262172 OMM262172 OWI262172 PGE262172 PQA262172 PZW262172 QJS262172 QTO262172 RDK262172 RNG262172 RXC262172 SGY262172 SQU262172 TAQ262172 TKM262172 TUI262172 UEE262172 UOA262172 UXW262172 VHS262172 VRO262172 WBK262172 WLG262172 WVC262172 IQ327708 SM327708 ACI327708 AME327708 AWA327708 BFW327708 BPS327708 BZO327708 CJK327708 CTG327708 DDC327708 DMY327708 DWU327708 EGQ327708 EQM327708 FAI327708 FKE327708 FUA327708 GDW327708 GNS327708 GXO327708 HHK327708 HRG327708 IBC327708 IKY327708 IUU327708 JEQ327708 JOM327708 JYI327708 KIE327708 KSA327708 LBW327708 LLS327708 LVO327708 MFK327708 MPG327708 MZC327708 NIY327708 NSU327708 OCQ327708 OMM327708 OWI327708 PGE327708 PQA327708 PZW327708 QJS327708 QTO327708 RDK327708 RNG327708 RXC327708 SGY327708 SQU327708 TAQ327708 TKM327708 TUI327708 UEE327708 UOA327708 UXW327708 VHS327708 VRO327708 WBK327708 WLG327708 WVC327708 IQ393244 SM393244 ACI393244 AME393244 AWA393244 BFW393244 BPS393244 BZO393244 CJK393244 CTG393244 DDC393244 DMY393244 DWU393244 EGQ393244 EQM393244 FAI393244 FKE393244 FUA393244 GDW393244 GNS393244 GXO393244 HHK393244 HRG393244 IBC393244 IKY393244 IUU393244 JEQ393244 JOM393244 JYI393244 KIE393244 KSA393244 LBW393244 LLS393244 LVO393244 MFK393244 MPG393244 MZC393244 NIY393244 NSU393244 OCQ393244 OMM393244 OWI393244 PGE393244 PQA393244 PZW393244 QJS393244 QTO393244 RDK393244 RNG393244 RXC393244 SGY393244 SQU393244 TAQ393244 TKM393244 TUI393244 UEE393244 UOA393244 UXW393244 VHS393244 VRO393244 WBK393244 WLG393244 WVC393244 IQ458780 SM458780 ACI458780 AME458780 AWA458780 BFW458780 BPS458780 BZO458780 CJK458780 CTG458780 DDC458780 DMY458780 DWU458780 EGQ458780 EQM458780 FAI458780 FKE458780 FUA458780 GDW458780 GNS458780 GXO458780 HHK458780 HRG458780 IBC458780 IKY458780 IUU458780 JEQ458780 JOM458780 JYI458780 KIE458780 KSA458780 LBW458780 LLS458780 LVO458780 MFK458780 MPG458780 MZC458780 NIY458780 NSU458780 OCQ458780 OMM458780 OWI458780 PGE458780 PQA458780 PZW458780 QJS458780 QTO458780 RDK458780 RNG458780 RXC458780 SGY458780 SQU458780 TAQ458780 TKM458780 TUI458780 UEE458780 UOA458780 UXW458780 VHS458780 VRO458780 WBK458780 WLG458780 WVC458780 IQ524316 SM524316 ACI524316 AME524316 AWA524316 BFW524316 BPS524316 BZO524316 CJK524316 CTG524316 DDC524316 DMY524316 DWU524316 EGQ524316 EQM524316 FAI524316 FKE524316 FUA524316 GDW524316 GNS524316 GXO524316 HHK524316 HRG524316 IBC524316 IKY524316 IUU524316 JEQ524316 JOM524316 JYI524316 KIE524316 KSA524316 LBW524316 LLS524316 LVO524316 MFK524316 MPG524316 MZC524316 NIY524316 NSU524316 OCQ524316 OMM524316 OWI524316 PGE524316 PQA524316 PZW524316 QJS524316 QTO524316 RDK524316 RNG524316 RXC524316 SGY524316 SQU524316 TAQ524316 TKM524316 TUI524316 UEE524316 UOA524316 UXW524316 VHS524316 VRO524316 WBK524316 WLG524316 WVC524316 IQ589852 SM589852 ACI589852 AME589852 AWA589852 BFW589852 BPS589852 BZO589852 CJK589852 CTG589852 DDC589852 DMY589852 DWU589852 EGQ589852 EQM589852 FAI589852 FKE589852 FUA589852 GDW589852 GNS589852 GXO589852 HHK589852 HRG589852 IBC589852 IKY589852 IUU589852 JEQ589852 JOM589852 JYI589852 KIE589852 KSA589852 LBW589852 LLS589852 LVO589852 MFK589852 MPG589852 MZC589852 NIY589852 NSU589852 OCQ589852 OMM589852 OWI589852 PGE589852 PQA589852 PZW589852 QJS589852 QTO589852 RDK589852 RNG589852 RXC589852 SGY589852 SQU589852 TAQ589852 TKM589852 TUI589852 UEE589852 UOA589852 UXW589852 VHS589852 VRO589852 WBK589852 WLG589852 WVC589852 IQ655388 SM655388 ACI655388 AME655388 AWA655388 BFW655388 BPS655388 BZO655388 CJK655388 CTG655388 DDC655388 DMY655388 DWU655388 EGQ655388 EQM655388 FAI655388 FKE655388 FUA655388 GDW655388 GNS655388 GXO655388 HHK655388 HRG655388 IBC655388 IKY655388 IUU655388 JEQ655388 JOM655388 JYI655388 KIE655388 KSA655388 LBW655388 LLS655388 LVO655388 MFK655388 MPG655388 MZC655388 NIY655388 NSU655388 OCQ655388 OMM655388 OWI655388 PGE655388 PQA655388 PZW655388 QJS655388 QTO655388 RDK655388 RNG655388 RXC655388 SGY655388 SQU655388 TAQ655388 TKM655388 TUI655388 UEE655388 UOA655388 UXW655388 VHS655388 VRO655388 WBK655388 WLG655388 WVC655388 IQ720924 SM720924 ACI720924 AME720924 AWA720924 BFW720924 BPS720924 BZO720924 CJK720924 CTG720924 DDC720924 DMY720924 DWU720924 EGQ720924 EQM720924 FAI720924 FKE720924 FUA720924 GDW720924 GNS720924 GXO720924 HHK720924 HRG720924 IBC720924 IKY720924 IUU720924 JEQ720924 JOM720924 JYI720924 KIE720924 KSA720924 LBW720924 LLS720924 LVO720924 MFK720924 MPG720924 MZC720924 NIY720924 NSU720924 OCQ720924 OMM720924 OWI720924 PGE720924 PQA720924 PZW720924 QJS720924 QTO720924 RDK720924 RNG720924 RXC720924 SGY720924 SQU720924 TAQ720924 TKM720924 TUI720924 UEE720924 UOA720924 UXW720924 VHS720924 VRO720924 WBK720924 WLG720924 WVC720924 IQ786460 SM786460 ACI786460 AME786460 AWA786460 BFW786460 BPS786460 BZO786460 CJK786460 CTG786460 DDC786460 DMY786460 DWU786460 EGQ786460 EQM786460 FAI786460 FKE786460 FUA786460 GDW786460 GNS786460 GXO786460 HHK786460 HRG786460 IBC786460 IKY786460 IUU786460 JEQ786460 JOM786460 JYI786460 KIE786460 KSA786460 LBW786460 LLS786460 LVO786460 MFK786460 MPG786460 MZC786460 NIY786460 NSU786460 OCQ786460 OMM786460 OWI786460 PGE786460 PQA786460 PZW786460 QJS786460 QTO786460 RDK786460 RNG786460 RXC786460 SGY786460 SQU786460 TAQ786460 TKM786460 TUI786460 UEE786460 UOA786460 UXW786460 VHS786460 VRO786460 WBK786460 WLG786460 WVC786460 IQ851996 SM851996 ACI851996 AME851996 AWA851996 BFW851996 BPS851996 BZO851996 CJK851996 CTG851996 DDC851996 DMY851996 DWU851996 EGQ851996 EQM851996 FAI851996 FKE851996 FUA851996 GDW851996 GNS851996 GXO851996 HHK851996 HRG851996 IBC851996 IKY851996 IUU851996 JEQ851996 JOM851996 JYI851996 KIE851996 KSA851996 LBW851996 LLS851996 LVO851996 MFK851996 MPG851996 MZC851996 NIY851996 NSU851996 OCQ851996 OMM851996 OWI851996 PGE851996 PQA851996 PZW851996 QJS851996 QTO851996 RDK851996 RNG851996 RXC851996 SGY851996 SQU851996 TAQ851996 TKM851996 TUI851996 UEE851996 UOA851996 UXW851996 VHS851996 VRO851996 WBK851996 WLG851996 WVC851996 IQ917532 SM917532 ACI917532 AME917532 AWA917532 BFW917532 BPS917532 BZO917532 CJK917532 CTG917532 DDC917532 DMY917532 DWU917532 EGQ917532 EQM917532 FAI917532 FKE917532 FUA917532 GDW917532 GNS917532 GXO917532 HHK917532 HRG917532 IBC917532 IKY917532 IUU917532 JEQ917532 JOM917532 JYI917532 KIE917532 KSA917532 LBW917532 LLS917532 LVO917532 MFK917532 MPG917532 MZC917532 NIY917532 NSU917532 OCQ917532 OMM917532 OWI917532 PGE917532 PQA917532 PZW917532 QJS917532 QTO917532 RDK917532 RNG917532 RXC917532 SGY917532 SQU917532 TAQ917532 TKM917532 TUI917532 UEE917532 UOA917532 UXW917532 VHS917532 VRO917532 WBK917532 WLG917532 WVC917532 IQ983068 SM983068 ACI983068 AME983068 AWA983068 BFW983068 BPS983068 BZO983068 CJK983068 CTG983068 DDC983068 DMY983068 DWU983068 EGQ983068 EQM983068 FAI983068 FKE983068 FUA983068 GDW983068 GNS983068 GXO983068 HHK983068 HRG983068 IBC983068 IKY983068 IUU983068 JEQ983068 JOM983068 JYI983068 KIE983068 KSA983068 LBW983068 LLS983068 LVO983068 MFK983068 MPG983068 MZC983068 NIY983068 NSU983068 OCQ983068 OMM983068 OWI983068 PGE983068 PQA983068 PZW983068 QJS983068 QTO983068 RDK983068 RNG983068 RXC983068 SGY983068 SQU983068 TAQ983068 TKM983068 TUI983068 UEE983068 UOA983068 UXW983068 VHS983068 VRO983068 WBK983068 WLG983068 WVC983068 IV65574 SR65574 ACN65574 AMJ65574 AWF65574 BGB65574 BPX65574 BZT65574 CJP65574 CTL65574 DDH65574 DND65574 DWZ65574 EGV65574 EQR65574 FAN65574 FKJ65574 FUF65574 GEB65574 GNX65574 GXT65574 HHP65574 HRL65574 IBH65574 ILD65574 IUZ65574 JEV65574 JOR65574 JYN65574 KIJ65574 KSF65574 LCB65574 LLX65574 LVT65574 MFP65574 MPL65574 MZH65574 NJD65574 NSZ65574 OCV65574 OMR65574 OWN65574 PGJ65574 PQF65574 QAB65574 QJX65574 QTT65574 RDP65574 RNL65574 RXH65574 SHD65574 SQZ65574 TAV65574 TKR65574 TUN65574 UEJ65574 UOF65574 UYB65574 VHX65574 VRT65574 WBP65574 WLL65574 WVH65574 IV131110 SR131110 ACN131110 AMJ131110 AWF131110 BGB131110 BPX131110 BZT131110 CJP131110 CTL131110 DDH131110 DND131110 DWZ131110 EGV131110 EQR131110 FAN131110 FKJ131110 FUF131110 GEB131110 GNX131110 GXT131110 HHP131110 HRL131110 IBH131110 ILD131110 IUZ131110 JEV131110 JOR131110 JYN131110 KIJ131110 KSF131110 LCB131110 LLX131110 LVT131110 MFP131110 MPL131110 MZH131110 NJD131110 NSZ131110 OCV131110 OMR131110 OWN131110 PGJ131110 PQF131110 QAB131110 QJX131110 QTT131110 RDP131110 RNL131110 RXH131110 SHD131110 SQZ131110 TAV131110 TKR131110 TUN131110 UEJ131110 UOF131110 UYB131110 VHX131110 VRT131110 WBP131110 WLL131110 WVH131110 IV196646 SR196646 ACN196646 AMJ196646 AWF196646 BGB196646 BPX196646 BZT196646 CJP196646 CTL196646 DDH196646 DND196646 DWZ196646 EGV196646 EQR196646 FAN196646 FKJ196646 FUF196646 GEB196646 GNX196646 GXT196646 HHP196646 HRL196646 IBH196646 ILD196646 IUZ196646 JEV196646 JOR196646 JYN196646 KIJ196646 KSF196646 LCB196646 LLX196646 LVT196646 MFP196646 MPL196646 MZH196646 NJD196646 NSZ196646 OCV196646 OMR196646 OWN196646 PGJ196646 PQF196646 QAB196646 QJX196646 QTT196646 RDP196646 RNL196646 RXH196646 SHD196646 SQZ196646 TAV196646 TKR196646 TUN196646 UEJ196646 UOF196646 UYB196646 VHX196646 VRT196646 WBP196646 WLL196646 WVH196646 IV262182 SR262182 ACN262182 AMJ262182 AWF262182 BGB262182 BPX262182 BZT262182 CJP262182 CTL262182 DDH262182 DND262182 DWZ262182 EGV262182 EQR262182 FAN262182 FKJ262182 FUF262182 GEB262182 GNX262182 GXT262182 HHP262182 HRL262182 IBH262182 ILD262182 IUZ262182 JEV262182 JOR262182 JYN262182 KIJ262182 KSF262182 LCB262182 LLX262182 LVT262182 MFP262182 MPL262182 MZH262182 NJD262182 NSZ262182 OCV262182 OMR262182 OWN262182 PGJ262182 PQF262182 QAB262182 QJX262182 QTT262182 RDP262182 RNL262182 RXH262182 SHD262182 SQZ262182 TAV262182 TKR262182 TUN262182 UEJ262182 UOF262182 UYB262182 VHX262182 VRT262182 WBP262182 WLL262182 WVH262182 IV327718 SR327718 ACN327718 AMJ327718 AWF327718 BGB327718 BPX327718 BZT327718 CJP327718 CTL327718 DDH327718 DND327718 DWZ327718 EGV327718 EQR327718 FAN327718 FKJ327718 FUF327718 GEB327718 GNX327718 GXT327718 HHP327718 HRL327718 IBH327718 ILD327718 IUZ327718 JEV327718 JOR327718 JYN327718 KIJ327718 KSF327718 LCB327718 LLX327718 LVT327718 MFP327718 MPL327718 MZH327718 NJD327718 NSZ327718 OCV327718 OMR327718 OWN327718 PGJ327718 PQF327718 QAB327718 QJX327718 QTT327718 RDP327718 RNL327718 RXH327718 SHD327718 SQZ327718 TAV327718 TKR327718 TUN327718 UEJ327718 UOF327718 UYB327718 VHX327718 VRT327718 WBP327718 WLL327718 WVH327718 IV393254 SR393254 ACN393254 AMJ393254 AWF393254 BGB393254 BPX393254 BZT393254 CJP393254 CTL393254 DDH393254 DND393254 DWZ393254 EGV393254 EQR393254 FAN393254 FKJ393254 FUF393254 GEB393254 GNX393254 GXT393254 HHP393254 HRL393254 IBH393254 ILD393254 IUZ393254 JEV393254 JOR393254 JYN393254 KIJ393254 KSF393254 LCB393254 LLX393254 LVT393254 MFP393254 MPL393254 MZH393254 NJD393254 NSZ393254 OCV393254 OMR393254 OWN393254 PGJ393254 PQF393254 QAB393254 QJX393254 QTT393254 RDP393254 RNL393254 RXH393254 SHD393254 SQZ393254 TAV393254 TKR393254 TUN393254 UEJ393254 UOF393254 UYB393254 VHX393254 VRT393254 WBP393254 WLL393254 WVH393254 IV458790 SR458790 ACN458790 AMJ458790 AWF458790 BGB458790 BPX458790 BZT458790 CJP458790 CTL458790 DDH458790 DND458790 DWZ458790 EGV458790 EQR458790 FAN458790 FKJ458790 FUF458790 GEB458790 GNX458790 GXT458790 HHP458790 HRL458790 IBH458790 ILD458790 IUZ458790 JEV458790 JOR458790 JYN458790 KIJ458790 KSF458790 LCB458790 LLX458790 LVT458790 MFP458790 MPL458790 MZH458790 NJD458790 NSZ458790 OCV458790 OMR458790 OWN458790 PGJ458790 PQF458790 QAB458790 QJX458790 QTT458790 RDP458790 RNL458790 RXH458790 SHD458790 SQZ458790 TAV458790 TKR458790 TUN458790 UEJ458790 UOF458790 UYB458790 VHX458790 VRT458790 WBP458790 WLL458790 WVH458790 IV524326 SR524326 ACN524326 AMJ524326 AWF524326 BGB524326 BPX524326 BZT524326 CJP524326 CTL524326 DDH524326 DND524326 DWZ524326 EGV524326 EQR524326 FAN524326 FKJ524326 FUF524326 GEB524326 GNX524326 GXT524326 HHP524326 HRL524326 IBH524326 ILD524326 IUZ524326 JEV524326 JOR524326 JYN524326 KIJ524326 KSF524326 LCB524326 LLX524326 LVT524326 MFP524326 MPL524326 MZH524326 NJD524326 NSZ524326 OCV524326 OMR524326 OWN524326 PGJ524326 PQF524326 QAB524326 QJX524326 QTT524326 RDP524326 RNL524326 RXH524326 SHD524326 SQZ524326 TAV524326 TKR524326 TUN524326 UEJ524326 UOF524326 UYB524326 VHX524326 VRT524326 WBP524326 WLL524326 WVH524326 IV589862 SR589862 ACN589862 AMJ589862 AWF589862 BGB589862 BPX589862 BZT589862 CJP589862 CTL589862 DDH589862 DND589862 DWZ589862 EGV589862 EQR589862 FAN589862 FKJ589862 FUF589862 GEB589862 GNX589862 GXT589862 HHP589862 HRL589862 IBH589862 ILD589862 IUZ589862 JEV589862 JOR589862 JYN589862 KIJ589862 KSF589862 LCB589862 LLX589862 LVT589862 MFP589862 MPL589862 MZH589862 NJD589862 NSZ589862 OCV589862 OMR589862 OWN589862 PGJ589862 PQF589862 QAB589862 QJX589862 QTT589862 RDP589862 RNL589862 RXH589862 SHD589862 SQZ589862 TAV589862 TKR589862 TUN589862 UEJ589862 UOF589862 UYB589862 VHX589862 VRT589862 WBP589862 WLL589862 WVH589862 IV655398 SR655398 ACN655398 AMJ655398 AWF655398 BGB655398 BPX655398 BZT655398 CJP655398 CTL655398 DDH655398 DND655398 DWZ655398 EGV655398 EQR655398 FAN655398 FKJ655398 FUF655398 GEB655398 GNX655398 GXT655398 HHP655398 HRL655398 IBH655398 ILD655398 IUZ655398 JEV655398 JOR655398 JYN655398 KIJ655398 KSF655398 LCB655398 LLX655398 LVT655398 MFP655398 MPL655398 MZH655398 NJD655398 NSZ655398 OCV655398 OMR655398 OWN655398 PGJ655398 PQF655398 QAB655398 QJX655398 QTT655398 RDP655398 RNL655398 RXH655398 SHD655398 SQZ655398 TAV655398 TKR655398 TUN655398 UEJ655398 UOF655398 UYB655398 VHX655398 VRT655398 WBP655398 WLL655398 WVH655398 IV720934 SR720934 ACN720934 AMJ720934 AWF720934 BGB720934 BPX720934 BZT720934 CJP720934 CTL720934 DDH720934 DND720934 DWZ720934 EGV720934 EQR720934 FAN720934 FKJ720934 FUF720934 GEB720934 GNX720934 GXT720934 HHP720934 HRL720934 IBH720934 ILD720934 IUZ720934 JEV720934 JOR720934 JYN720934 KIJ720934 KSF720934 LCB720934 LLX720934 LVT720934 MFP720934 MPL720934 MZH720934 NJD720934 NSZ720934 OCV720934 OMR720934 OWN720934 PGJ720934 PQF720934 QAB720934 QJX720934 QTT720934 RDP720934 RNL720934 RXH720934 SHD720934 SQZ720934 TAV720934 TKR720934 TUN720934 UEJ720934 UOF720934 UYB720934 VHX720934 VRT720934 WBP720934 WLL720934 WVH720934 IV786470 SR786470 ACN786470 AMJ786470 AWF786470 BGB786470 BPX786470 BZT786470 CJP786470 CTL786470 DDH786470 DND786470 DWZ786470 EGV786470 EQR786470 FAN786470 FKJ786470 FUF786470 GEB786470 GNX786470 GXT786470 HHP786470 HRL786470 IBH786470 ILD786470 IUZ786470 JEV786470 JOR786470 JYN786470 KIJ786470 KSF786470 LCB786470 LLX786470 LVT786470 MFP786470 MPL786470 MZH786470 NJD786470 NSZ786470 OCV786470 OMR786470 OWN786470 PGJ786470 PQF786470 QAB786470 QJX786470 QTT786470 RDP786470 RNL786470 RXH786470 SHD786470 SQZ786470 TAV786470 TKR786470 TUN786470 UEJ786470 UOF786470 UYB786470 VHX786470 VRT786470 WBP786470 WLL786470 WVH786470 IV852006 SR852006 ACN852006 AMJ852006 AWF852006 BGB852006 BPX852006 BZT852006 CJP852006 CTL852006 DDH852006 DND852006 DWZ852006 EGV852006 EQR852006 FAN852006 FKJ852006 FUF852006 GEB852006 GNX852006 GXT852006 HHP852006 HRL852006 IBH852006 ILD852006 IUZ852006 JEV852006 JOR852006 JYN852006 KIJ852006 KSF852006 LCB852006 LLX852006 LVT852006 MFP852006 MPL852006 MZH852006 NJD852006 NSZ852006 OCV852006 OMR852006 OWN852006 PGJ852006 PQF852006 QAB852006 QJX852006 QTT852006 RDP852006 RNL852006 RXH852006 SHD852006 SQZ852006 TAV852006 TKR852006 TUN852006 UEJ852006 UOF852006 UYB852006 VHX852006 VRT852006 WBP852006 WLL852006 WVH852006 IV917542 SR917542 ACN917542 AMJ917542 AWF917542 BGB917542 BPX917542 BZT917542 CJP917542 CTL917542 DDH917542 DND917542 DWZ917542 EGV917542 EQR917542 FAN917542 FKJ917542 FUF917542 GEB917542 GNX917542 GXT917542 HHP917542 HRL917542 IBH917542 ILD917542 IUZ917542 JEV917542 JOR917542 JYN917542 KIJ917542 KSF917542 LCB917542 LLX917542 LVT917542 MFP917542 MPL917542 MZH917542 NJD917542 NSZ917542 OCV917542 OMR917542 OWN917542 PGJ917542 PQF917542 QAB917542 QJX917542 QTT917542 RDP917542 RNL917542 RXH917542 SHD917542 SQZ917542 TAV917542 TKR917542 TUN917542 UEJ917542 UOF917542 UYB917542 VHX917542 VRT917542 WBP917542 WLL917542 WVH917542 IV983078 SR983078 ACN983078 AMJ983078 AWF983078 BGB983078 BPX983078 BZT983078 CJP983078 CTL983078 DDH983078 DND983078 DWZ983078 EGV983078 EQR983078 FAN983078 FKJ983078 FUF983078 GEB983078 GNX983078 GXT983078 HHP983078 HRL983078 IBH983078 ILD983078 IUZ983078 JEV983078 JOR983078 JYN983078 KIJ983078 KSF983078 LCB983078 LLX983078 LVT983078 MFP983078 MPL983078 MZH983078 NJD983078 NSZ983078 OCV983078 OMR983078 OWN983078 PGJ983078 PQF983078 QAB983078 QJX983078 QTT983078 RDP983078 RNL983078 RXH983078 SHD983078 SQZ983078 TAV983078 TKR983078 TUN983078 UEJ983078 UOF983078 UYB983078 VHX983078 VRT983078 WBP983078 WLL983078 WVH983078 IP65538 SL65538 ACH65538 AMD65538 AVZ65538 BFV65538 BPR65538 BZN65538 CJJ65538 CTF65538 DDB65538 DMX65538 DWT65538 EGP65538 EQL65538 FAH65538 FKD65538 FTZ65538 GDV65538 GNR65538 GXN65538 HHJ65538 HRF65538 IBB65538 IKX65538 IUT65538 JEP65538 JOL65538 JYH65538 KID65538 KRZ65538 LBV65538 LLR65538 LVN65538 MFJ65538 MPF65538 MZB65538 NIX65538 NST65538 OCP65538 OML65538 OWH65538 PGD65538 PPZ65538 PZV65538 QJR65538 QTN65538 RDJ65538 RNF65538 RXB65538 SGX65538 SQT65538 TAP65538 TKL65538 TUH65538 UED65538 UNZ65538 UXV65538 VHR65538 VRN65538 WBJ65538 WLF65538 WVB65538 IP131074 SL131074 ACH131074 AMD131074 AVZ131074 BFV131074 BPR131074 BZN131074 CJJ131074 CTF131074 DDB131074 DMX131074 DWT131074 EGP131074 EQL131074 FAH131074 FKD131074 FTZ131074 GDV131074 GNR131074 GXN131074 HHJ131074 HRF131074 IBB131074 IKX131074 IUT131074 JEP131074 JOL131074 JYH131074 KID131074 KRZ131074 LBV131074 LLR131074 LVN131074 MFJ131074 MPF131074 MZB131074 NIX131074 NST131074 OCP131074 OML131074 OWH131074 PGD131074 PPZ131074 PZV131074 QJR131074 QTN131074 RDJ131074 RNF131074 RXB131074 SGX131074 SQT131074 TAP131074 TKL131074 TUH131074 UED131074 UNZ131074 UXV131074 VHR131074 VRN131074 WBJ131074 WLF131074 WVB131074 IP196610 SL196610 ACH196610 AMD196610 AVZ196610 BFV196610 BPR196610 BZN196610 CJJ196610 CTF196610 DDB196610 DMX196610 DWT196610 EGP196610 EQL196610 FAH196610 FKD196610 FTZ196610 GDV196610 GNR196610 GXN196610 HHJ196610 HRF196610 IBB196610 IKX196610 IUT196610 JEP196610 JOL196610 JYH196610 KID196610 KRZ196610 LBV196610 LLR196610 LVN196610 MFJ196610 MPF196610 MZB196610 NIX196610 NST196610 OCP196610 OML196610 OWH196610 PGD196610 PPZ196610 PZV196610 QJR196610 QTN196610 RDJ196610 RNF196610 RXB196610 SGX196610 SQT196610 TAP196610 TKL196610 TUH196610 UED196610 UNZ196610 UXV196610 VHR196610 VRN196610 WBJ196610 WLF196610 WVB196610 IP262146 SL262146 ACH262146 AMD262146 AVZ262146 BFV262146 BPR262146 BZN262146 CJJ262146 CTF262146 DDB262146 DMX262146 DWT262146 EGP262146 EQL262146 FAH262146 FKD262146 FTZ262146 GDV262146 GNR262146 GXN262146 HHJ262146 HRF262146 IBB262146 IKX262146 IUT262146 JEP262146 JOL262146 JYH262146 KID262146 KRZ262146 LBV262146 LLR262146 LVN262146 MFJ262146 MPF262146 MZB262146 NIX262146 NST262146 OCP262146 OML262146 OWH262146 PGD262146 PPZ262146 PZV262146 QJR262146 QTN262146 RDJ262146 RNF262146 RXB262146 SGX262146 SQT262146 TAP262146 TKL262146 TUH262146 UED262146 UNZ262146 UXV262146 VHR262146 VRN262146 WBJ262146 WLF262146 WVB262146 IP327682 SL327682 ACH327682 AMD327682 AVZ327682 BFV327682 BPR327682 BZN327682 CJJ327682 CTF327682 DDB327682 DMX327682 DWT327682 EGP327682 EQL327682 FAH327682 FKD327682 FTZ327682 GDV327682 GNR327682 GXN327682 HHJ327682 HRF327682 IBB327682 IKX327682 IUT327682 JEP327682 JOL327682 JYH327682 KID327682 KRZ327682 LBV327682 LLR327682 LVN327682 MFJ327682 MPF327682 MZB327682 NIX327682 NST327682 OCP327682 OML327682 OWH327682 PGD327682 PPZ327682 PZV327682 QJR327682 QTN327682 RDJ327682 RNF327682 RXB327682 SGX327682 SQT327682 TAP327682 TKL327682 TUH327682 UED327682 UNZ327682 UXV327682 VHR327682 VRN327682 WBJ327682 WLF327682 WVB327682 IP393218 SL393218 ACH393218 AMD393218 AVZ393218 BFV393218 BPR393218 BZN393218 CJJ393218 CTF393218 DDB393218 DMX393218 DWT393218 EGP393218 EQL393218 FAH393218 FKD393218 FTZ393218 GDV393218 GNR393218 GXN393218 HHJ393218 HRF393218 IBB393218 IKX393218 IUT393218 JEP393218 JOL393218 JYH393218 KID393218 KRZ393218 LBV393218 LLR393218 LVN393218 MFJ393218 MPF393218 MZB393218 NIX393218 NST393218 OCP393218 OML393218 OWH393218 PGD393218 PPZ393218 PZV393218 QJR393218 QTN393218 RDJ393218 RNF393218 RXB393218 SGX393218 SQT393218 TAP393218 TKL393218 TUH393218 UED393218 UNZ393218 UXV393218 VHR393218 VRN393218 WBJ393218 WLF393218 WVB393218 IP458754 SL458754 ACH458754 AMD458754 AVZ458754 BFV458754 BPR458754 BZN458754 CJJ458754 CTF458754 DDB458754 DMX458754 DWT458754 EGP458754 EQL458754 FAH458754 FKD458754 FTZ458754 GDV458754 GNR458754 GXN458754 HHJ458754 HRF458754 IBB458754 IKX458754 IUT458754 JEP458754 JOL458754 JYH458754 KID458754 KRZ458754 LBV458754 LLR458754 LVN458754 MFJ458754 MPF458754 MZB458754 NIX458754 NST458754 OCP458754 OML458754 OWH458754 PGD458754 PPZ458754 PZV458754 QJR458754 QTN458754 RDJ458754 RNF458754 RXB458754 SGX458754 SQT458754 TAP458754 TKL458754 TUH458754 UED458754 UNZ458754 UXV458754 VHR458754 VRN458754 WBJ458754 WLF458754 WVB458754 IP524290 SL524290 ACH524290 AMD524290 AVZ524290 BFV524290 BPR524290 BZN524290 CJJ524290 CTF524290 DDB524290 DMX524290 DWT524290 EGP524290 EQL524290 FAH524290 FKD524290 FTZ524290 GDV524290 GNR524290 GXN524290 HHJ524290 HRF524290 IBB524290 IKX524290 IUT524290 JEP524290 JOL524290 JYH524290 KID524290 KRZ524290 LBV524290 LLR524290 LVN524290 MFJ524290 MPF524290 MZB524290 NIX524290 NST524290 OCP524290 OML524290 OWH524290 PGD524290 PPZ524290 PZV524290 QJR524290 QTN524290 RDJ524290 RNF524290 RXB524290 SGX524290 SQT524290 TAP524290 TKL524290 TUH524290 UED524290 UNZ524290 UXV524290 VHR524290 VRN524290 WBJ524290 WLF524290 WVB524290 IP589826 SL589826 ACH589826 AMD589826 AVZ589826 BFV589826 BPR589826 BZN589826 CJJ589826 CTF589826 DDB589826 DMX589826 DWT589826 EGP589826 EQL589826 FAH589826 FKD589826 FTZ589826 GDV589826 GNR589826 GXN589826 HHJ589826 HRF589826 IBB589826 IKX589826 IUT589826 JEP589826 JOL589826 JYH589826 KID589826 KRZ589826 LBV589826 LLR589826 LVN589826 MFJ589826 MPF589826 MZB589826 NIX589826 NST589826 OCP589826 OML589826 OWH589826 PGD589826 PPZ589826 PZV589826 QJR589826 QTN589826 RDJ589826 RNF589826 RXB589826 SGX589826 SQT589826 TAP589826 TKL589826 TUH589826 UED589826 UNZ589826 UXV589826 VHR589826 VRN589826 WBJ589826 WLF589826 WVB589826 IP655362 SL655362 ACH655362 AMD655362 AVZ655362 BFV655362 BPR655362 BZN655362 CJJ655362 CTF655362 DDB655362 DMX655362 DWT655362 EGP655362 EQL655362 FAH655362 FKD655362 FTZ655362 GDV655362 GNR655362 GXN655362 HHJ655362 HRF655362 IBB655362 IKX655362 IUT655362 JEP655362 JOL655362 JYH655362 KID655362 KRZ655362 LBV655362 LLR655362 LVN655362 MFJ655362 MPF655362 MZB655362 NIX655362 NST655362 OCP655362 OML655362 OWH655362 PGD655362 PPZ655362 PZV655362 QJR655362 QTN655362 RDJ655362 RNF655362 RXB655362 SGX655362 SQT655362 TAP655362 TKL655362 TUH655362 UED655362 UNZ655362 UXV655362 VHR655362 VRN655362 WBJ655362 WLF655362 WVB655362 IP720898 SL720898 ACH720898 AMD720898 AVZ720898 BFV720898 BPR720898 BZN720898 CJJ720898 CTF720898 DDB720898 DMX720898 DWT720898 EGP720898 EQL720898 FAH720898 FKD720898 FTZ720898 GDV720898 GNR720898 GXN720898 HHJ720898 HRF720898 IBB720898 IKX720898 IUT720898 JEP720898 JOL720898 JYH720898 KID720898 KRZ720898 LBV720898 LLR720898 LVN720898 MFJ720898 MPF720898 MZB720898 NIX720898 NST720898 OCP720898 OML720898 OWH720898 PGD720898 PPZ720898 PZV720898 QJR720898 QTN720898 RDJ720898 RNF720898 RXB720898 SGX720898 SQT720898 TAP720898 TKL720898 TUH720898 UED720898 UNZ720898 UXV720898 VHR720898 VRN720898 WBJ720898 WLF720898 WVB720898 IP786434 SL786434 ACH786434 AMD786434 AVZ786434 BFV786434 BPR786434 BZN786434 CJJ786434 CTF786434 DDB786434 DMX786434 DWT786434 EGP786434 EQL786434 FAH786434 FKD786434 FTZ786434 GDV786434 GNR786434 GXN786434 HHJ786434 HRF786434 IBB786434 IKX786434 IUT786434 JEP786434 JOL786434 JYH786434 KID786434 KRZ786434 LBV786434 LLR786434 LVN786434 MFJ786434 MPF786434 MZB786434 NIX786434 NST786434 OCP786434 OML786434 OWH786434 PGD786434 PPZ786434 PZV786434 QJR786434 QTN786434 RDJ786434 RNF786434 RXB786434 SGX786434 SQT786434 TAP786434 TKL786434 TUH786434 UED786434 UNZ786434 UXV786434 VHR786434 VRN786434 WBJ786434 WLF786434 WVB786434 IP851970 SL851970 ACH851970 AMD851970 AVZ851970 BFV851970 BPR851970 BZN851970 CJJ851970 CTF851970 DDB851970 DMX851970 DWT851970 EGP851970 EQL851970 FAH851970 FKD851970 FTZ851970 GDV851970 GNR851970 GXN851970 HHJ851970 HRF851970 IBB851970 IKX851970 IUT851970 JEP851970 JOL851970 JYH851970 KID851970 KRZ851970 LBV851970 LLR851970 LVN851970 MFJ851970 MPF851970 MZB851970 NIX851970 NST851970 OCP851970 OML851970 OWH851970 PGD851970 PPZ851970 PZV851970 QJR851970 QTN851970 RDJ851970 RNF851970 RXB851970 SGX851970 SQT851970 TAP851970 TKL851970 TUH851970 UED851970 UNZ851970 UXV851970 VHR851970 VRN851970 WBJ851970 WLF851970 WVB851970 IP917506 SL917506 ACH917506 AMD917506 AVZ917506 BFV917506 BPR917506 BZN917506 CJJ917506 CTF917506 DDB917506 DMX917506 DWT917506 EGP917506 EQL917506 FAH917506 FKD917506 FTZ917506 GDV917506 GNR917506 GXN917506 HHJ917506 HRF917506 IBB917506 IKX917506 IUT917506 JEP917506 JOL917506 JYH917506 KID917506 KRZ917506 LBV917506 LLR917506 LVN917506 MFJ917506 MPF917506 MZB917506 NIX917506 NST917506 OCP917506 OML917506 OWH917506 PGD917506 PPZ917506 PZV917506 QJR917506 QTN917506 RDJ917506 RNF917506 RXB917506 SGX917506 SQT917506 TAP917506 TKL917506 TUH917506 UED917506 UNZ917506 UXV917506 VHR917506 VRN917506 WBJ917506 WLF917506 WVB917506 IP983042 SL983042 ACH983042 AMD983042 AVZ983042 BFV983042 BPR983042 BZN983042 CJJ983042 CTF983042 DDB983042 DMX983042 DWT983042 EGP983042 EQL983042 FAH983042 FKD983042 FTZ983042 GDV983042 GNR983042 GXN983042 HHJ983042 HRF983042 IBB983042 IKX983042 IUT983042 JEP983042 JOL983042 JYH983042 KID983042 KRZ983042 LBV983042 LLR983042 LVN983042 MFJ983042 MPF983042 MZB983042 NIX983042 NST983042 OCP983042 OML983042 OWH983042 PGD983042 PPZ983042 PZV983042 QJR983042 QTN983042 RDJ983042 RNF983042 RXB983042 SGX983042 SQT983042 TAP983042 TKL983042 TUH983042 UED983042 UNZ983042 UXV983042 VHR983042 VRN983042 WBJ983042 WLF983042 WVB983042 IL65532 SH65532 ACD65532 ALZ65532 AVV65532 BFR65532 BPN65532 BZJ65532 CJF65532 CTB65532 DCX65532 DMT65532 DWP65532 EGL65532 EQH65532 FAD65532 FJZ65532 FTV65532 GDR65532 GNN65532 GXJ65532 HHF65532 HRB65532 IAX65532 IKT65532 IUP65532 JEL65532 JOH65532 JYD65532 KHZ65532 KRV65532 LBR65532 LLN65532 LVJ65532 MFF65532 MPB65532 MYX65532 NIT65532 NSP65532 OCL65532 OMH65532 OWD65532 PFZ65532 PPV65532 PZR65532 QJN65532 QTJ65532 RDF65532 RNB65532 RWX65532 SGT65532 SQP65532 TAL65532 TKH65532 TUD65532 UDZ65532 UNV65532 UXR65532 VHN65532 VRJ65532 WBF65532 WLB65532 WUX65532 IL131068 SH131068 ACD131068 ALZ131068 AVV131068 BFR131068 BPN131068 BZJ131068 CJF131068 CTB131068 DCX131068 DMT131068 DWP131068 EGL131068 EQH131068 FAD131068 FJZ131068 FTV131068 GDR131068 GNN131068 GXJ131068 HHF131068 HRB131068 IAX131068 IKT131068 IUP131068 JEL131068 JOH131068 JYD131068 KHZ131068 KRV131068 LBR131068 LLN131068 LVJ131068 MFF131068 MPB131068 MYX131068 NIT131068 NSP131068 OCL131068 OMH131068 OWD131068 PFZ131068 PPV131068 PZR131068 QJN131068 QTJ131068 RDF131068 RNB131068 RWX131068 SGT131068 SQP131068 TAL131068 TKH131068 TUD131068 UDZ131068 UNV131068 UXR131068 VHN131068 VRJ131068 WBF131068 WLB131068 WUX131068 IL196604 SH196604 ACD196604 ALZ196604 AVV196604 BFR196604 BPN196604 BZJ196604 CJF196604 CTB196604 DCX196604 DMT196604 DWP196604 EGL196604 EQH196604 FAD196604 FJZ196604 FTV196604 GDR196604 GNN196604 GXJ196604 HHF196604 HRB196604 IAX196604 IKT196604 IUP196604 JEL196604 JOH196604 JYD196604 KHZ196604 KRV196604 LBR196604 LLN196604 LVJ196604 MFF196604 MPB196604 MYX196604 NIT196604 NSP196604 OCL196604 OMH196604 OWD196604 PFZ196604 PPV196604 PZR196604 QJN196604 QTJ196604 RDF196604 RNB196604 RWX196604 SGT196604 SQP196604 TAL196604 TKH196604 TUD196604 UDZ196604 UNV196604 UXR196604 VHN196604 VRJ196604 WBF196604 WLB196604 WUX196604 IL262140 SH262140 ACD262140 ALZ262140 AVV262140 BFR262140 BPN262140 BZJ262140 CJF262140 CTB262140 DCX262140 DMT262140 DWP262140 EGL262140 EQH262140 FAD262140 FJZ262140 FTV262140 GDR262140 GNN262140 GXJ262140 HHF262140 HRB262140 IAX262140 IKT262140 IUP262140 JEL262140 JOH262140 JYD262140 KHZ262140 KRV262140 LBR262140 LLN262140 LVJ262140 MFF262140 MPB262140 MYX262140 NIT262140 NSP262140 OCL262140 OMH262140 OWD262140 PFZ262140 PPV262140 PZR262140 QJN262140 QTJ262140 RDF262140 RNB262140 RWX262140 SGT262140 SQP262140 TAL262140 TKH262140 TUD262140 UDZ262140 UNV262140 UXR262140 VHN262140 VRJ262140 WBF262140 WLB262140 WUX262140 IL327676 SH327676 ACD327676 ALZ327676 AVV327676 BFR327676 BPN327676 BZJ327676 CJF327676 CTB327676 DCX327676 DMT327676 DWP327676 EGL327676 EQH327676 FAD327676 FJZ327676 FTV327676 GDR327676 GNN327676 GXJ327676 HHF327676 HRB327676 IAX327676 IKT327676 IUP327676 JEL327676 JOH327676 JYD327676 KHZ327676 KRV327676 LBR327676 LLN327676 LVJ327676 MFF327676 MPB327676 MYX327676 NIT327676 NSP327676 OCL327676 OMH327676 OWD327676 PFZ327676 PPV327676 PZR327676 QJN327676 QTJ327676 RDF327676 RNB327676 RWX327676 SGT327676 SQP327676 TAL327676 TKH327676 TUD327676 UDZ327676 UNV327676 UXR327676 VHN327676 VRJ327676 WBF327676 WLB327676 WUX327676 IL393212 SH393212 ACD393212 ALZ393212 AVV393212 BFR393212 BPN393212 BZJ393212 CJF393212 CTB393212 DCX393212 DMT393212 DWP393212 EGL393212 EQH393212 FAD393212 FJZ393212 FTV393212 GDR393212 GNN393212 GXJ393212 HHF393212 HRB393212 IAX393212 IKT393212 IUP393212 JEL393212 JOH393212 JYD393212 KHZ393212 KRV393212 LBR393212 LLN393212 LVJ393212 MFF393212 MPB393212 MYX393212 NIT393212 NSP393212 OCL393212 OMH393212 OWD393212 PFZ393212 PPV393212 PZR393212 QJN393212 QTJ393212 RDF393212 RNB393212 RWX393212 SGT393212 SQP393212 TAL393212 TKH393212 TUD393212 UDZ393212 UNV393212 UXR393212 VHN393212 VRJ393212 WBF393212 WLB393212 WUX393212 IL458748 SH458748 ACD458748 ALZ458748 AVV458748 BFR458748 BPN458748 BZJ458748 CJF458748 CTB458748 DCX458748 DMT458748 DWP458748 EGL458748 EQH458748 FAD458748 FJZ458748 FTV458748 GDR458748 GNN458748 GXJ458748 HHF458748 HRB458748 IAX458748 IKT458748 IUP458748 JEL458748 JOH458748 JYD458748 KHZ458748 KRV458748 LBR458748 LLN458748 LVJ458748 MFF458748 MPB458748 MYX458748 NIT458748 NSP458748 OCL458748 OMH458748 OWD458748 PFZ458748 PPV458748 PZR458748 QJN458748 QTJ458748 RDF458748 RNB458748 RWX458748 SGT458748 SQP458748 TAL458748 TKH458748 TUD458748 UDZ458748 UNV458748 UXR458748 VHN458748 VRJ458748 WBF458748 WLB458748 WUX458748 IL524284 SH524284 ACD524284 ALZ524284 AVV524284 BFR524284 BPN524284 BZJ524284 CJF524284 CTB524284 DCX524284 DMT524284 DWP524284 EGL524284 EQH524284 FAD524284 FJZ524284 FTV524284 GDR524284 GNN524284 GXJ524284 HHF524284 HRB524284 IAX524284 IKT524284 IUP524284 JEL524284 JOH524284 JYD524284 KHZ524284 KRV524284 LBR524284 LLN524284 LVJ524284 MFF524284 MPB524284 MYX524284 NIT524284 NSP524284 OCL524284 OMH524284 OWD524284 PFZ524284 PPV524284 PZR524284 QJN524284 QTJ524284 RDF524284 RNB524284 RWX524284 SGT524284 SQP524284 TAL524284 TKH524284 TUD524284 UDZ524284 UNV524284 UXR524284 VHN524284 VRJ524284 WBF524284 WLB524284 WUX524284 IL589820 SH589820 ACD589820 ALZ589820 AVV589820 BFR589820 BPN589820 BZJ589820 CJF589820 CTB589820 DCX589820 DMT589820 DWP589820 EGL589820 EQH589820 FAD589820 FJZ589820 FTV589820 GDR589820 GNN589820 GXJ589820 HHF589820 HRB589820 IAX589820 IKT589820 IUP589820 JEL589820 JOH589820 JYD589820 KHZ589820 KRV589820 LBR589820 LLN589820 LVJ589820 MFF589820 MPB589820 MYX589820 NIT589820 NSP589820 OCL589820 OMH589820 OWD589820 PFZ589820 PPV589820 PZR589820 QJN589820 QTJ589820 RDF589820 RNB589820 RWX589820 SGT589820 SQP589820 TAL589820 TKH589820 TUD589820 UDZ589820 UNV589820 UXR589820 VHN589820 VRJ589820 WBF589820 WLB589820 WUX589820 IL655356 SH655356 ACD655356 ALZ655356 AVV655356 BFR655356 BPN655356 BZJ655356 CJF655356 CTB655356 DCX655356 DMT655356 DWP655356 EGL655356 EQH655356 FAD655356 FJZ655356 FTV655356 GDR655356 GNN655356 GXJ655356 HHF655356 HRB655356 IAX655356 IKT655356 IUP655356 JEL655356 JOH655356 JYD655356 KHZ655356 KRV655356 LBR655356 LLN655356 LVJ655356 MFF655356 MPB655356 MYX655356 NIT655356 NSP655356 OCL655356 OMH655356 OWD655356 PFZ655356 PPV655356 PZR655356 QJN655356 QTJ655356 RDF655356 RNB655356 RWX655356 SGT655356 SQP655356 TAL655356 TKH655356 TUD655356 UDZ655356 UNV655356 UXR655356 VHN655356 VRJ655356 WBF655356 WLB655356 WUX655356 IL720892 SH720892 ACD720892 ALZ720892 AVV720892 BFR720892 BPN720892 BZJ720892 CJF720892 CTB720892 DCX720892 DMT720892 DWP720892 EGL720892 EQH720892 FAD720892 FJZ720892 FTV720892 GDR720892 GNN720892 GXJ720892 HHF720892 HRB720892 IAX720892 IKT720892 IUP720892 JEL720892 JOH720892 JYD720892 KHZ720892 KRV720892 LBR720892 LLN720892 LVJ720892 MFF720892 MPB720892 MYX720892 NIT720892 NSP720892 OCL720892 OMH720892 OWD720892 PFZ720892 PPV720892 PZR720892 QJN720892 QTJ720892 RDF720892 RNB720892 RWX720892 SGT720892 SQP720892 TAL720892 TKH720892 TUD720892 UDZ720892 UNV720892 UXR720892 VHN720892 VRJ720892 WBF720892 WLB720892 WUX720892 IL786428 SH786428 ACD786428 ALZ786428 AVV786428 BFR786428 BPN786428 BZJ786428 CJF786428 CTB786428 DCX786428 DMT786428 DWP786428 EGL786428 EQH786428 FAD786428 FJZ786428 FTV786428 GDR786428 GNN786428 GXJ786428 HHF786428 HRB786428 IAX786428 IKT786428 IUP786428 JEL786428 JOH786428 JYD786428 KHZ786428 KRV786428 LBR786428 LLN786428 LVJ786428 MFF786428 MPB786428 MYX786428 NIT786428 NSP786428 OCL786428 OMH786428 OWD786428 PFZ786428 PPV786428 PZR786428 QJN786428 QTJ786428 RDF786428 RNB786428 RWX786428 SGT786428 SQP786428 TAL786428 TKH786428 TUD786428 UDZ786428 UNV786428 UXR786428 VHN786428 VRJ786428 WBF786428 WLB786428 WUX786428 IL851964 SH851964 ACD851964 ALZ851964 AVV851964 BFR851964 BPN851964 BZJ851964 CJF851964 CTB851964 DCX851964 DMT851964 DWP851964 EGL851964 EQH851964 FAD851964 FJZ851964 FTV851964 GDR851964 GNN851964 GXJ851964 HHF851964 HRB851964 IAX851964 IKT851964 IUP851964 JEL851964 JOH851964 JYD851964 KHZ851964 KRV851964 LBR851964 LLN851964 LVJ851964 MFF851964 MPB851964 MYX851964 NIT851964 NSP851964 OCL851964 OMH851964 OWD851964 PFZ851964 PPV851964 PZR851964 QJN851964 QTJ851964 RDF851964 RNB851964 RWX851964 SGT851964 SQP851964 TAL851964 TKH851964 TUD851964 UDZ851964 UNV851964 UXR851964 VHN851964 VRJ851964 WBF851964 WLB851964 WUX851964 IL917500 SH917500 ACD917500 ALZ917500 AVV917500 BFR917500 BPN917500 BZJ917500 CJF917500 CTB917500 DCX917500 DMT917500 DWP917500 EGL917500 EQH917500 FAD917500 FJZ917500 FTV917500 GDR917500 GNN917500 GXJ917500 HHF917500 HRB917500 IAX917500 IKT917500 IUP917500 JEL917500 JOH917500 JYD917500 KHZ917500 KRV917500 LBR917500 LLN917500 LVJ917500 MFF917500 MPB917500 MYX917500 NIT917500 NSP917500 OCL917500 OMH917500 OWD917500 PFZ917500 PPV917500 PZR917500 QJN917500 QTJ917500 RDF917500 RNB917500 RWX917500 SGT917500 SQP917500 TAL917500 TKH917500 TUD917500 UDZ917500 UNV917500 UXR917500 VHN917500 VRJ917500 WBF917500 WLB917500 WUX917500 IL983036 SH983036 ACD983036 ALZ983036 AVV983036 BFR983036 BPN983036 BZJ983036 CJF983036 CTB983036 DCX983036 DMT983036 DWP983036 EGL983036 EQH983036 FAD983036 FJZ983036 FTV983036 GDR983036 GNN983036 GXJ983036 HHF983036 HRB983036 IAX983036 IKT983036 IUP983036 JEL983036 JOH983036 JYD983036 KHZ983036 KRV983036 LBR983036 LLN983036 LVJ983036 MFF983036 MPB983036 MYX983036 NIT983036 NSP983036 OCL983036 OMH983036 OWD983036 PFZ983036 PPV983036 PZR983036 QJN983036 QTJ983036 RDF983036 RNB983036 RWX983036 SGT983036 SQP983036 TAL983036 TKH983036 TUD983036 UDZ983036 UNV983036 UXR983036 VHN983036 VRJ983036 WBF983036 WLB983036 WUX983036</xm:sqref>
        </x14:dataValidation>
        <x14:dataValidation imeMode="hiragana" allowBlank="1" showInputMessage="1" showErrorMessage="1" xr:uid="{815BB7FF-B035-4504-BDD2-4429EBDC7E0D}">
          <xm:sqref>L65552:AA65553 HS65550:IK65551 RO65550:SG65551 ABK65550:ACC65551 ALG65550:ALY65551 AVC65550:AVU65551 BEY65550:BFQ65551 BOU65550:BPM65551 BYQ65550:BZI65551 CIM65550:CJE65551 CSI65550:CTA65551 DCE65550:DCW65551 DMA65550:DMS65551 DVW65550:DWO65551 EFS65550:EGK65551 EPO65550:EQG65551 EZK65550:FAC65551 FJG65550:FJY65551 FTC65550:FTU65551 GCY65550:GDQ65551 GMU65550:GNM65551 GWQ65550:GXI65551 HGM65550:HHE65551 HQI65550:HRA65551 IAE65550:IAW65551 IKA65550:IKS65551 ITW65550:IUO65551 JDS65550:JEK65551 JNO65550:JOG65551 JXK65550:JYC65551 KHG65550:KHY65551 KRC65550:KRU65551 LAY65550:LBQ65551 LKU65550:LLM65551 LUQ65550:LVI65551 MEM65550:MFE65551 MOI65550:MPA65551 MYE65550:MYW65551 NIA65550:NIS65551 NRW65550:NSO65551 OBS65550:OCK65551 OLO65550:OMG65551 OVK65550:OWC65551 PFG65550:PFY65551 PPC65550:PPU65551 PYY65550:PZQ65551 QIU65550:QJM65551 QSQ65550:QTI65551 RCM65550:RDE65551 RMI65550:RNA65551 RWE65550:RWW65551 SGA65550:SGS65551 SPW65550:SQO65551 SZS65550:TAK65551 TJO65550:TKG65551 TTK65550:TUC65551 UDG65550:UDY65551 UNC65550:UNU65551 UWY65550:UXQ65551 VGU65550:VHM65551 VQQ65550:VRI65551 WAM65550:WBE65551 WKI65550:WLA65551 WUE65550:WUW65551 L131088:AA131089 HS131086:IK131087 RO131086:SG131087 ABK131086:ACC131087 ALG131086:ALY131087 AVC131086:AVU131087 BEY131086:BFQ131087 BOU131086:BPM131087 BYQ131086:BZI131087 CIM131086:CJE131087 CSI131086:CTA131087 DCE131086:DCW131087 DMA131086:DMS131087 DVW131086:DWO131087 EFS131086:EGK131087 EPO131086:EQG131087 EZK131086:FAC131087 FJG131086:FJY131087 FTC131086:FTU131087 GCY131086:GDQ131087 GMU131086:GNM131087 GWQ131086:GXI131087 HGM131086:HHE131087 HQI131086:HRA131087 IAE131086:IAW131087 IKA131086:IKS131087 ITW131086:IUO131087 JDS131086:JEK131087 JNO131086:JOG131087 JXK131086:JYC131087 KHG131086:KHY131087 KRC131086:KRU131087 LAY131086:LBQ131087 LKU131086:LLM131087 LUQ131086:LVI131087 MEM131086:MFE131087 MOI131086:MPA131087 MYE131086:MYW131087 NIA131086:NIS131087 NRW131086:NSO131087 OBS131086:OCK131087 OLO131086:OMG131087 OVK131086:OWC131087 PFG131086:PFY131087 PPC131086:PPU131087 PYY131086:PZQ131087 QIU131086:QJM131087 QSQ131086:QTI131087 RCM131086:RDE131087 RMI131086:RNA131087 RWE131086:RWW131087 SGA131086:SGS131087 SPW131086:SQO131087 SZS131086:TAK131087 TJO131086:TKG131087 TTK131086:TUC131087 UDG131086:UDY131087 UNC131086:UNU131087 UWY131086:UXQ131087 VGU131086:VHM131087 VQQ131086:VRI131087 WAM131086:WBE131087 WKI131086:WLA131087 WUE131086:WUW131087 L196624:AA196625 HS196622:IK196623 RO196622:SG196623 ABK196622:ACC196623 ALG196622:ALY196623 AVC196622:AVU196623 BEY196622:BFQ196623 BOU196622:BPM196623 BYQ196622:BZI196623 CIM196622:CJE196623 CSI196622:CTA196623 DCE196622:DCW196623 DMA196622:DMS196623 DVW196622:DWO196623 EFS196622:EGK196623 EPO196622:EQG196623 EZK196622:FAC196623 FJG196622:FJY196623 FTC196622:FTU196623 GCY196622:GDQ196623 GMU196622:GNM196623 GWQ196622:GXI196623 HGM196622:HHE196623 HQI196622:HRA196623 IAE196622:IAW196623 IKA196622:IKS196623 ITW196622:IUO196623 JDS196622:JEK196623 JNO196622:JOG196623 JXK196622:JYC196623 KHG196622:KHY196623 KRC196622:KRU196623 LAY196622:LBQ196623 LKU196622:LLM196623 LUQ196622:LVI196623 MEM196622:MFE196623 MOI196622:MPA196623 MYE196622:MYW196623 NIA196622:NIS196623 NRW196622:NSO196623 OBS196622:OCK196623 OLO196622:OMG196623 OVK196622:OWC196623 PFG196622:PFY196623 PPC196622:PPU196623 PYY196622:PZQ196623 QIU196622:QJM196623 QSQ196622:QTI196623 RCM196622:RDE196623 RMI196622:RNA196623 RWE196622:RWW196623 SGA196622:SGS196623 SPW196622:SQO196623 SZS196622:TAK196623 TJO196622:TKG196623 TTK196622:TUC196623 UDG196622:UDY196623 UNC196622:UNU196623 UWY196622:UXQ196623 VGU196622:VHM196623 VQQ196622:VRI196623 WAM196622:WBE196623 WKI196622:WLA196623 WUE196622:WUW196623 L262160:AA262161 HS262158:IK262159 RO262158:SG262159 ABK262158:ACC262159 ALG262158:ALY262159 AVC262158:AVU262159 BEY262158:BFQ262159 BOU262158:BPM262159 BYQ262158:BZI262159 CIM262158:CJE262159 CSI262158:CTA262159 DCE262158:DCW262159 DMA262158:DMS262159 DVW262158:DWO262159 EFS262158:EGK262159 EPO262158:EQG262159 EZK262158:FAC262159 FJG262158:FJY262159 FTC262158:FTU262159 GCY262158:GDQ262159 GMU262158:GNM262159 GWQ262158:GXI262159 HGM262158:HHE262159 HQI262158:HRA262159 IAE262158:IAW262159 IKA262158:IKS262159 ITW262158:IUO262159 JDS262158:JEK262159 JNO262158:JOG262159 JXK262158:JYC262159 KHG262158:KHY262159 KRC262158:KRU262159 LAY262158:LBQ262159 LKU262158:LLM262159 LUQ262158:LVI262159 MEM262158:MFE262159 MOI262158:MPA262159 MYE262158:MYW262159 NIA262158:NIS262159 NRW262158:NSO262159 OBS262158:OCK262159 OLO262158:OMG262159 OVK262158:OWC262159 PFG262158:PFY262159 PPC262158:PPU262159 PYY262158:PZQ262159 QIU262158:QJM262159 QSQ262158:QTI262159 RCM262158:RDE262159 RMI262158:RNA262159 RWE262158:RWW262159 SGA262158:SGS262159 SPW262158:SQO262159 SZS262158:TAK262159 TJO262158:TKG262159 TTK262158:TUC262159 UDG262158:UDY262159 UNC262158:UNU262159 UWY262158:UXQ262159 VGU262158:VHM262159 VQQ262158:VRI262159 WAM262158:WBE262159 WKI262158:WLA262159 WUE262158:WUW262159 L327696:AA327697 HS327694:IK327695 RO327694:SG327695 ABK327694:ACC327695 ALG327694:ALY327695 AVC327694:AVU327695 BEY327694:BFQ327695 BOU327694:BPM327695 BYQ327694:BZI327695 CIM327694:CJE327695 CSI327694:CTA327695 DCE327694:DCW327695 DMA327694:DMS327695 DVW327694:DWO327695 EFS327694:EGK327695 EPO327694:EQG327695 EZK327694:FAC327695 FJG327694:FJY327695 FTC327694:FTU327695 GCY327694:GDQ327695 GMU327694:GNM327695 GWQ327694:GXI327695 HGM327694:HHE327695 HQI327694:HRA327695 IAE327694:IAW327695 IKA327694:IKS327695 ITW327694:IUO327695 JDS327694:JEK327695 JNO327694:JOG327695 JXK327694:JYC327695 KHG327694:KHY327695 KRC327694:KRU327695 LAY327694:LBQ327695 LKU327694:LLM327695 LUQ327694:LVI327695 MEM327694:MFE327695 MOI327694:MPA327695 MYE327694:MYW327695 NIA327694:NIS327695 NRW327694:NSO327695 OBS327694:OCK327695 OLO327694:OMG327695 OVK327694:OWC327695 PFG327694:PFY327695 PPC327694:PPU327695 PYY327694:PZQ327695 QIU327694:QJM327695 QSQ327694:QTI327695 RCM327694:RDE327695 RMI327694:RNA327695 RWE327694:RWW327695 SGA327694:SGS327695 SPW327694:SQO327695 SZS327694:TAK327695 TJO327694:TKG327695 TTK327694:TUC327695 UDG327694:UDY327695 UNC327694:UNU327695 UWY327694:UXQ327695 VGU327694:VHM327695 VQQ327694:VRI327695 WAM327694:WBE327695 WKI327694:WLA327695 WUE327694:WUW327695 L393232:AA393233 HS393230:IK393231 RO393230:SG393231 ABK393230:ACC393231 ALG393230:ALY393231 AVC393230:AVU393231 BEY393230:BFQ393231 BOU393230:BPM393231 BYQ393230:BZI393231 CIM393230:CJE393231 CSI393230:CTA393231 DCE393230:DCW393231 DMA393230:DMS393231 DVW393230:DWO393231 EFS393230:EGK393231 EPO393230:EQG393231 EZK393230:FAC393231 FJG393230:FJY393231 FTC393230:FTU393231 GCY393230:GDQ393231 GMU393230:GNM393231 GWQ393230:GXI393231 HGM393230:HHE393231 HQI393230:HRA393231 IAE393230:IAW393231 IKA393230:IKS393231 ITW393230:IUO393231 JDS393230:JEK393231 JNO393230:JOG393231 JXK393230:JYC393231 KHG393230:KHY393231 KRC393230:KRU393231 LAY393230:LBQ393231 LKU393230:LLM393231 LUQ393230:LVI393231 MEM393230:MFE393231 MOI393230:MPA393231 MYE393230:MYW393231 NIA393230:NIS393231 NRW393230:NSO393231 OBS393230:OCK393231 OLO393230:OMG393231 OVK393230:OWC393231 PFG393230:PFY393231 PPC393230:PPU393231 PYY393230:PZQ393231 QIU393230:QJM393231 QSQ393230:QTI393231 RCM393230:RDE393231 RMI393230:RNA393231 RWE393230:RWW393231 SGA393230:SGS393231 SPW393230:SQO393231 SZS393230:TAK393231 TJO393230:TKG393231 TTK393230:TUC393231 UDG393230:UDY393231 UNC393230:UNU393231 UWY393230:UXQ393231 VGU393230:VHM393231 VQQ393230:VRI393231 WAM393230:WBE393231 WKI393230:WLA393231 WUE393230:WUW393231 L458768:AA458769 HS458766:IK458767 RO458766:SG458767 ABK458766:ACC458767 ALG458766:ALY458767 AVC458766:AVU458767 BEY458766:BFQ458767 BOU458766:BPM458767 BYQ458766:BZI458767 CIM458766:CJE458767 CSI458766:CTA458767 DCE458766:DCW458767 DMA458766:DMS458767 DVW458766:DWO458767 EFS458766:EGK458767 EPO458766:EQG458767 EZK458766:FAC458767 FJG458766:FJY458767 FTC458766:FTU458767 GCY458766:GDQ458767 GMU458766:GNM458767 GWQ458766:GXI458767 HGM458766:HHE458767 HQI458766:HRA458767 IAE458766:IAW458767 IKA458766:IKS458767 ITW458766:IUO458767 JDS458766:JEK458767 JNO458766:JOG458767 JXK458766:JYC458767 KHG458766:KHY458767 KRC458766:KRU458767 LAY458766:LBQ458767 LKU458766:LLM458767 LUQ458766:LVI458767 MEM458766:MFE458767 MOI458766:MPA458767 MYE458766:MYW458767 NIA458766:NIS458767 NRW458766:NSO458767 OBS458766:OCK458767 OLO458766:OMG458767 OVK458766:OWC458767 PFG458766:PFY458767 PPC458766:PPU458767 PYY458766:PZQ458767 QIU458766:QJM458767 QSQ458766:QTI458767 RCM458766:RDE458767 RMI458766:RNA458767 RWE458766:RWW458767 SGA458766:SGS458767 SPW458766:SQO458767 SZS458766:TAK458767 TJO458766:TKG458767 TTK458766:TUC458767 UDG458766:UDY458767 UNC458766:UNU458767 UWY458766:UXQ458767 VGU458766:VHM458767 VQQ458766:VRI458767 WAM458766:WBE458767 WKI458766:WLA458767 WUE458766:WUW458767 L524304:AA524305 HS524302:IK524303 RO524302:SG524303 ABK524302:ACC524303 ALG524302:ALY524303 AVC524302:AVU524303 BEY524302:BFQ524303 BOU524302:BPM524303 BYQ524302:BZI524303 CIM524302:CJE524303 CSI524302:CTA524303 DCE524302:DCW524303 DMA524302:DMS524303 DVW524302:DWO524303 EFS524302:EGK524303 EPO524302:EQG524303 EZK524302:FAC524303 FJG524302:FJY524303 FTC524302:FTU524303 GCY524302:GDQ524303 GMU524302:GNM524303 GWQ524302:GXI524303 HGM524302:HHE524303 HQI524302:HRA524303 IAE524302:IAW524303 IKA524302:IKS524303 ITW524302:IUO524303 JDS524302:JEK524303 JNO524302:JOG524303 JXK524302:JYC524303 KHG524302:KHY524303 KRC524302:KRU524303 LAY524302:LBQ524303 LKU524302:LLM524303 LUQ524302:LVI524303 MEM524302:MFE524303 MOI524302:MPA524303 MYE524302:MYW524303 NIA524302:NIS524303 NRW524302:NSO524303 OBS524302:OCK524303 OLO524302:OMG524303 OVK524302:OWC524303 PFG524302:PFY524303 PPC524302:PPU524303 PYY524302:PZQ524303 QIU524302:QJM524303 QSQ524302:QTI524303 RCM524302:RDE524303 RMI524302:RNA524303 RWE524302:RWW524303 SGA524302:SGS524303 SPW524302:SQO524303 SZS524302:TAK524303 TJO524302:TKG524303 TTK524302:TUC524303 UDG524302:UDY524303 UNC524302:UNU524303 UWY524302:UXQ524303 VGU524302:VHM524303 VQQ524302:VRI524303 WAM524302:WBE524303 WKI524302:WLA524303 WUE524302:WUW524303 L589840:AA589841 HS589838:IK589839 RO589838:SG589839 ABK589838:ACC589839 ALG589838:ALY589839 AVC589838:AVU589839 BEY589838:BFQ589839 BOU589838:BPM589839 BYQ589838:BZI589839 CIM589838:CJE589839 CSI589838:CTA589839 DCE589838:DCW589839 DMA589838:DMS589839 DVW589838:DWO589839 EFS589838:EGK589839 EPO589838:EQG589839 EZK589838:FAC589839 FJG589838:FJY589839 FTC589838:FTU589839 GCY589838:GDQ589839 GMU589838:GNM589839 GWQ589838:GXI589839 HGM589838:HHE589839 HQI589838:HRA589839 IAE589838:IAW589839 IKA589838:IKS589839 ITW589838:IUO589839 JDS589838:JEK589839 JNO589838:JOG589839 JXK589838:JYC589839 KHG589838:KHY589839 KRC589838:KRU589839 LAY589838:LBQ589839 LKU589838:LLM589839 LUQ589838:LVI589839 MEM589838:MFE589839 MOI589838:MPA589839 MYE589838:MYW589839 NIA589838:NIS589839 NRW589838:NSO589839 OBS589838:OCK589839 OLO589838:OMG589839 OVK589838:OWC589839 PFG589838:PFY589839 PPC589838:PPU589839 PYY589838:PZQ589839 QIU589838:QJM589839 QSQ589838:QTI589839 RCM589838:RDE589839 RMI589838:RNA589839 RWE589838:RWW589839 SGA589838:SGS589839 SPW589838:SQO589839 SZS589838:TAK589839 TJO589838:TKG589839 TTK589838:TUC589839 UDG589838:UDY589839 UNC589838:UNU589839 UWY589838:UXQ589839 VGU589838:VHM589839 VQQ589838:VRI589839 WAM589838:WBE589839 WKI589838:WLA589839 WUE589838:WUW589839 L655376:AA655377 HS655374:IK655375 RO655374:SG655375 ABK655374:ACC655375 ALG655374:ALY655375 AVC655374:AVU655375 BEY655374:BFQ655375 BOU655374:BPM655375 BYQ655374:BZI655375 CIM655374:CJE655375 CSI655374:CTA655375 DCE655374:DCW655375 DMA655374:DMS655375 DVW655374:DWO655375 EFS655374:EGK655375 EPO655374:EQG655375 EZK655374:FAC655375 FJG655374:FJY655375 FTC655374:FTU655375 GCY655374:GDQ655375 GMU655374:GNM655375 GWQ655374:GXI655375 HGM655374:HHE655375 HQI655374:HRA655375 IAE655374:IAW655375 IKA655374:IKS655375 ITW655374:IUO655375 JDS655374:JEK655375 JNO655374:JOG655375 JXK655374:JYC655375 KHG655374:KHY655375 KRC655374:KRU655375 LAY655374:LBQ655375 LKU655374:LLM655375 LUQ655374:LVI655375 MEM655374:MFE655375 MOI655374:MPA655375 MYE655374:MYW655375 NIA655374:NIS655375 NRW655374:NSO655375 OBS655374:OCK655375 OLO655374:OMG655375 OVK655374:OWC655375 PFG655374:PFY655375 PPC655374:PPU655375 PYY655374:PZQ655375 QIU655374:QJM655375 QSQ655374:QTI655375 RCM655374:RDE655375 RMI655374:RNA655375 RWE655374:RWW655375 SGA655374:SGS655375 SPW655374:SQO655375 SZS655374:TAK655375 TJO655374:TKG655375 TTK655374:TUC655375 UDG655374:UDY655375 UNC655374:UNU655375 UWY655374:UXQ655375 VGU655374:VHM655375 VQQ655374:VRI655375 WAM655374:WBE655375 WKI655374:WLA655375 WUE655374:WUW655375 L720912:AA720913 HS720910:IK720911 RO720910:SG720911 ABK720910:ACC720911 ALG720910:ALY720911 AVC720910:AVU720911 BEY720910:BFQ720911 BOU720910:BPM720911 BYQ720910:BZI720911 CIM720910:CJE720911 CSI720910:CTA720911 DCE720910:DCW720911 DMA720910:DMS720911 DVW720910:DWO720911 EFS720910:EGK720911 EPO720910:EQG720911 EZK720910:FAC720911 FJG720910:FJY720911 FTC720910:FTU720911 GCY720910:GDQ720911 GMU720910:GNM720911 GWQ720910:GXI720911 HGM720910:HHE720911 HQI720910:HRA720911 IAE720910:IAW720911 IKA720910:IKS720911 ITW720910:IUO720911 JDS720910:JEK720911 JNO720910:JOG720911 JXK720910:JYC720911 KHG720910:KHY720911 KRC720910:KRU720911 LAY720910:LBQ720911 LKU720910:LLM720911 LUQ720910:LVI720911 MEM720910:MFE720911 MOI720910:MPA720911 MYE720910:MYW720911 NIA720910:NIS720911 NRW720910:NSO720911 OBS720910:OCK720911 OLO720910:OMG720911 OVK720910:OWC720911 PFG720910:PFY720911 PPC720910:PPU720911 PYY720910:PZQ720911 QIU720910:QJM720911 QSQ720910:QTI720911 RCM720910:RDE720911 RMI720910:RNA720911 RWE720910:RWW720911 SGA720910:SGS720911 SPW720910:SQO720911 SZS720910:TAK720911 TJO720910:TKG720911 TTK720910:TUC720911 UDG720910:UDY720911 UNC720910:UNU720911 UWY720910:UXQ720911 VGU720910:VHM720911 VQQ720910:VRI720911 WAM720910:WBE720911 WKI720910:WLA720911 WUE720910:WUW720911 L786448:AA786449 HS786446:IK786447 RO786446:SG786447 ABK786446:ACC786447 ALG786446:ALY786447 AVC786446:AVU786447 BEY786446:BFQ786447 BOU786446:BPM786447 BYQ786446:BZI786447 CIM786446:CJE786447 CSI786446:CTA786447 DCE786446:DCW786447 DMA786446:DMS786447 DVW786446:DWO786447 EFS786446:EGK786447 EPO786446:EQG786447 EZK786446:FAC786447 FJG786446:FJY786447 FTC786446:FTU786447 GCY786446:GDQ786447 GMU786446:GNM786447 GWQ786446:GXI786447 HGM786446:HHE786447 HQI786446:HRA786447 IAE786446:IAW786447 IKA786446:IKS786447 ITW786446:IUO786447 JDS786446:JEK786447 JNO786446:JOG786447 JXK786446:JYC786447 KHG786446:KHY786447 KRC786446:KRU786447 LAY786446:LBQ786447 LKU786446:LLM786447 LUQ786446:LVI786447 MEM786446:MFE786447 MOI786446:MPA786447 MYE786446:MYW786447 NIA786446:NIS786447 NRW786446:NSO786447 OBS786446:OCK786447 OLO786446:OMG786447 OVK786446:OWC786447 PFG786446:PFY786447 PPC786446:PPU786447 PYY786446:PZQ786447 QIU786446:QJM786447 QSQ786446:QTI786447 RCM786446:RDE786447 RMI786446:RNA786447 RWE786446:RWW786447 SGA786446:SGS786447 SPW786446:SQO786447 SZS786446:TAK786447 TJO786446:TKG786447 TTK786446:TUC786447 UDG786446:UDY786447 UNC786446:UNU786447 UWY786446:UXQ786447 VGU786446:VHM786447 VQQ786446:VRI786447 WAM786446:WBE786447 WKI786446:WLA786447 WUE786446:WUW786447 L851984:AA851985 HS851982:IK851983 RO851982:SG851983 ABK851982:ACC851983 ALG851982:ALY851983 AVC851982:AVU851983 BEY851982:BFQ851983 BOU851982:BPM851983 BYQ851982:BZI851983 CIM851982:CJE851983 CSI851982:CTA851983 DCE851982:DCW851983 DMA851982:DMS851983 DVW851982:DWO851983 EFS851982:EGK851983 EPO851982:EQG851983 EZK851982:FAC851983 FJG851982:FJY851983 FTC851982:FTU851983 GCY851982:GDQ851983 GMU851982:GNM851983 GWQ851982:GXI851983 HGM851982:HHE851983 HQI851982:HRA851983 IAE851982:IAW851983 IKA851982:IKS851983 ITW851982:IUO851983 JDS851982:JEK851983 JNO851982:JOG851983 JXK851982:JYC851983 KHG851982:KHY851983 KRC851982:KRU851983 LAY851982:LBQ851983 LKU851982:LLM851983 LUQ851982:LVI851983 MEM851982:MFE851983 MOI851982:MPA851983 MYE851982:MYW851983 NIA851982:NIS851983 NRW851982:NSO851983 OBS851982:OCK851983 OLO851982:OMG851983 OVK851982:OWC851983 PFG851982:PFY851983 PPC851982:PPU851983 PYY851982:PZQ851983 QIU851982:QJM851983 QSQ851982:QTI851983 RCM851982:RDE851983 RMI851982:RNA851983 RWE851982:RWW851983 SGA851982:SGS851983 SPW851982:SQO851983 SZS851982:TAK851983 TJO851982:TKG851983 TTK851982:TUC851983 UDG851982:UDY851983 UNC851982:UNU851983 UWY851982:UXQ851983 VGU851982:VHM851983 VQQ851982:VRI851983 WAM851982:WBE851983 WKI851982:WLA851983 WUE851982:WUW851983 L917520:AA917521 HS917518:IK917519 RO917518:SG917519 ABK917518:ACC917519 ALG917518:ALY917519 AVC917518:AVU917519 BEY917518:BFQ917519 BOU917518:BPM917519 BYQ917518:BZI917519 CIM917518:CJE917519 CSI917518:CTA917519 DCE917518:DCW917519 DMA917518:DMS917519 DVW917518:DWO917519 EFS917518:EGK917519 EPO917518:EQG917519 EZK917518:FAC917519 FJG917518:FJY917519 FTC917518:FTU917519 GCY917518:GDQ917519 GMU917518:GNM917519 GWQ917518:GXI917519 HGM917518:HHE917519 HQI917518:HRA917519 IAE917518:IAW917519 IKA917518:IKS917519 ITW917518:IUO917519 JDS917518:JEK917519 JNO917518:JOG917519 JXK917518:JYC917519 KHG917518:KHY917519 KRC917518:KRU917519 LAY917518:LBQ917519 LKU917518:LLM917519 LUQ917518:LVI917519 MEM917518:MFE917519 MOI917518:MPA917519 MYE917518:MYW917519 NIA917518:NIS917519 NRW917518:NSO917519 OBS917518:OCK917519 OLO917518:OMG917519 OVK917518:OWC917519 PFG917518:PFY917519 PPC917518:PPU917519 PYY917518:PZQ917519 QIU917518:QJM917519 QSQ917518:QTI917519 RCM917518:RDE917519 RMI917518:RNA917519 RWE917518:RWW917519 SGA917518:SGS917519 SPW917518:SQO917519 SZS917518:TAK917519 TJO917518:TKG917519 TTK917518:TUC917519 UDG917518:UDY917519 UNC917518:UNU917519 UWY917518:UXQ917519 VGU917518:VHM917519 VQQ917518:VRI917519 WAM917518:WBE917519 WKI917518:WLA917519 WUE917518:WUW917519 L983056:AA983057 HS983054:IK983055 RO983054:SG983055 ABK983054:ACC983055 ALG983054:ALY983055 AVC983054:AVU983055 BEY983054:BFQ983055 BOU983054:BPM983055 BYQ983054:BZI983055 CIM983054:CJE983055 CSI983054:CTA983055 DCE983054:DCW983055 DMA983054:DMS983055 DVW983054:DWO983055 EFS983054:EGK983055 EPO983054:EQG983055 EZK983054:FAC983055 FJG983054:FJY983055 FTC983054:FTU983055 GCY983054:GDQ983055 GMU983054:GNM983055 GWQ983054:GXI983055 HGM983054:HHE983055 HQI983054:HRA983055 IAE983054:IAW983055 IKA983054:IKS983055 ITW983054:IUO983055 JDS983054:JEK983055 JNO983054:JOG983055 JXK983054:JYC983055 KHG983054:KHY983055 KRC983054:KRU983055 LAY983054:LBQ983055 LKU983054:LLM983055 LUQ983054:LVI983055 MEM983054:MFE983055 MOI983054:MPA983055 MYE983054:MYW983055 NIA983054:NIS983055 NRW983054:NSO983055 OBS983054:OCK983055 OLO983054:OMG983055 OVK983054:OWC983055 PFG983054:PFY983055 PPC983054:PPU983055 PYY983054:PZQ983055 QIU983054:QJM983055 QSQ983054:QTI983055 RCM983054:RDE983055 RMI983054:RNA983055 RWE983054:RWW983055 SGA983054:SGS983055 SPW983054:SQO983055 SZS983054:TAK983055 TJO983054:TKG983055 TTK983054:TUC983055 UDG983054:UDY983055 UNC983054:UNU983055 UWY983054:UXQ983055 VGU983054:VHM983055 VQQ983054:VRI983055 WAM983054:WBE983055 WKI983054:WLA983055 WUE983054:WUW983055 H65567:AA65567 HO65565:IK65565 RK65565:SG65565 ABG65565:ACC65565 ALC65565:ALY65565 AUY65565:AVU65565 BEU65565:BFQ65565 BOQ65565:BPM65565 BYM65565:BZI65565 CII65565:CJE65565 CSE65565:CTA65565 DCA65565:DCW65565 DLW65565:DMS65565 DVS65565:DWO65565 EFO65565:EGK65565 EPK65565:EQG65565 EZG65565:FAC65565 FJC65565:FJY65565 FSY65565:FTU65565 GCU65565:GDQ65565 GMQ65565:GNM65565 GWM65565:GXI65565 HGI65565:HHE65565 HQE65565:HRA65565 IAA65565:IAW65565 IJW65565:IKS65565 ITS65565:IUO65565 JDO65565:JEK65565 JNK65565:JOG65565 JXG65565:JYC65565 KHC65565:KHY65565 KQY65565:KRU65565 LAU65565:LBQ65565 LKQ65565:LLM65565 LUM65565:LVI65565 MEI65565:MFE65565 MOE65565:MPA65565 MYA65565:MYW65565 NHW65565:NIS65565 NRS65565:NSO65565 OBO65565:OCK65565 OLK65565:OMG65565 OVG65565:OWC65565 PFC65565:PFY65565 POY65565:PPU65565 PYU65565:PZQ65565 QIQ65565:QJM65565 QSM65565:QTI65565 RCI65565:RDE65565 RME65565:RNA65565 RWA65565:RWW65565 SFW65565:SGS65565 SPS65565:SQO65565 SZO65565:TAK65565 TJK65565:TKG65565 TTG65565:TUC65565 UDC65565:UDY65565 UMY65565:UNU65565 UWU65565:UXQ65565 VGQ65565:VHM65565 VQM65565:VRI65565 WAI65565:WBE65565 WKE65565:WLA65565 WUA65565:WUW65565 H131103:AA131103 HO131101:IK131101 RK131101:SG131101 ABG131101:ACC131101 ALC131101:ALY131101 AUY131101:AVU131101 BEU131101:BFQ131101 BOQ131101:BPM131101 BYM131101:BZI131101 CII131101:CJE131101 CSE131101:CTA131101 DCA131101:DCW131101 DLW131101:DMS131101 DVS131101:DWO131101 EFO131101:EGK131101 EPK131101:EQG131101 EZG131101:FAC131101 FJC131101:FJY131101 FSY131101:FTU131101 GCU131101:GDQ131101 GMQ131101:GNM131101 GWM131101:GXI131101 HGI131101:HHE131101 HQE131101:HRA131101 IAA131101:IAW131101 IJW131101:IKS131101 ITS131101:IUO131101 JDO131101:JEK131101 JNK131101:JOG131101 JXG131101:JYC131101 KHC131101:KHY131101 KQY131101:KRU131101 LAU131101:LBQ131101 LKQ131101:LLM131101 LUM131101:LVI131101 MEI131101:MFE131101 MOE131101:MPA131101 MYA131101:MYW131101 NHW131101:NIS131101 NRS131101:NSO131101 OBO131101:OCK131101 OLK131101:OMG131101 OVG131101:OWC131101 PFC131101:PFY131101 POY131101:PPU131101 PYU131101:PZQ131101 QIQ131101:QJM131101 QSM131101:QTI131101 RCI131101:RDE131101 RME131101:RNA131101 RWA131101:RWW131101 SFW131101:SGS131101 SPS131101:SQO131101 SZO131101:TAK131101 TJK131101:TKG131101 TTG131101:TUC131101 UDC131101:UDY131101 UMY131101:UNU131101 UWU131101:UXQ131101 VGQ131101:VHM131101 VQM131101:VRI131101 WAI131101:WBE131101 WKE131101:WLA131101 WUA131101:WUW131101 H196639:AA196639 HO196637:IK196637 RK196637:SG196637 ABG196637:ACC196637 ALC196637:ALY196637 AUY196637:AVU196637 BEU196637:BFQ196637 BOQ196637:BPM196637 BYM196637:BZI196637 CII196637:CJE196637 CSE196637:CTA196637 DCA196637:DCW196637 DLW196637:DMS196637 DVS196637:DWO196637 EFO196637:EGK196637 EPK196637:EQG196637 EZG196637:FAC196637 FJC196637:FJY196637 FSY196637:FTU196637 GCU196637:GDQ196637 GMQ196637:GNM196637 GWM196637:GXI196637 HGI196637:HHE196637 HQE196637:HRA196637 IAA196637:IAW196637 IJW196637:IKS196637 ITS196637:IUO196637 JDO196637:JEK196637 JNK196637:JOG196637 JXG196637:JYC196637 KHC196637:KHY196637 KQY196637:KRU196637 LAU196637:LBQ196637 LKQ196637:LLM196637 LUM196637:LVI196637 MEI196637:MFE196637 MOE196637:MPA196637 MYA196637:MYW196637 NHW196637:NIS196637 NRS196637:NSO196637 OBO196637:OCK196637 OLK196637:OMG196637 OVG196637:OWC196637 PFC196637:PFY196637 POY196637:PPU196637 PYU196637:PZQ196637 QIQ196637:QJM196637 QSM196637:QTI196637 RCI196637:RDE196637 RME196637:RNA196637 RWA196637:RWW196637 SFW196637:SGS196637 SPS196637:SQO196637 SZO196637:TAK196637 TJK196637:TKG196637 TTG196637:TUC196637 UDC196637:UDY196637 UMY196637:UNU196637 UWU196637:UXQ196637 VGQ196637:VHM196637 VQM196637:VRI196637 WAI196637:WBE196637 WKE196637:WLA196637 WUA196637:WUW196637 H262175:AA262175 HO262173:IK262173 RK262173:SG262173 ABG262173:ACC262173 ALC262173:ALY262173 AUY262173:AVU262173 BEU262173:BFQ262173 BOQ262173:BPM262173 BYM262173:BZI262173 CII262173:CJE262173 CSE262173:CTA262173 DCA262173:DCW262173 DLW262173:DMS262173 DVS262173:DWO262173 EFO262173:EGK262173 EPK262173:EQG262173 EZG262173:FAC262173 FJC262173:FJY262173 FSY262173:FTU262173 GCU262173:GDQ262173 GMQ262173:GNM262173 GWM262173:GXI262173 HGI262173:HHE262173 HQE262173:HRA262173 IAA262173:IAW262173 IJW262173:IKS262173 ITS262173:IUO262173 JDO262173:JEK262173 JNK262173:JOG262173 JXG262173:JYC262173 KHC262173:KHY262173 KQY262173:KRU262173 LAU262173:LBQ262173 LKQ262173:LLM262173 LUM262173:LVI262173 MEI262173:MFE262173 MOE262173:MPA262173 MYA262173:MYW262173 NHW262173:NIS262173 NRS262173:NSO262173 OBO262173:OCK262173 OLK262173:OMG262173 OVG262173:OWC262173 PFC262173:PFY262173 POY262173:PPU262173 PYU262173:PZQ262173 QIQ262173:QJM262173 QSM262173:QTI262173 RCI262173:RDE262173 RME262173:RNA262173 RWA262173:RWW262173 SFW262173:SGS262173 SPS262173:SQO262173 SZO262173:TAK262173 TJK262173:TKG262173 TTG262173:TUC262173 UDC262173:UDY262173 UMY262173:UNU262173 UWU262173:UXQ262173 VGQ262173:VHM262173 VQM262173:VRI262173 WAI262173:WBE262173 WKE262173:WLA262173 WUA262173:WUW262173 H327711:AA327711 HO327709:IK327709 RK327709:SG327709 ABG327709:ACC327709 ALC327709:ALY327709 AUY327709:AVU327709 BEU327709:BFQ327709 BOQ327709:BPM327709 BYM327709:BZI327709 CII327709:CJE327709 CSE327709:CTA327709 DCA327709:DCW327709 DLW327709:DMS327709 DVS327709:DWO327709 EFO327709:EGK327709 EPK327709:EQG327709 EZG327709:FAC327709 FJC327709:FJY327709 FSY327709:FTU327709 GCU327709:GDQ327709 GMQ327709:GNM327709 GWM327709:GXI327709 HGI327709:HHE327709 HQE327709:HRA327709 IAA327709:IAW327709 IJW327709:IKS327709 ITS327709:IUO327709 JDO327709:JEK327709 JNK327709:JOG327709 JXG327709:JYC327709 KHC327709:KHY327709 KQY327709:KRU327709 LAU327709:LBQ327709 LKQ327709:LLM327709 LUM327709:LVI327709 MEI327709:MFE327709 MOE327709:MPA327709 MYA327709:MYW327709 NHW327709:NIS327709 NRS327709:NSO327709 OBO327709:OCK327709 OLK327709:OMG327709 OVG327709:OWC327709 PFC327709:PFY327709 POY327709:PPU327709 PYU327709:PZQ327709 QIQ327709:QJM327709 QSM327709:QTI327709 RCI327709:RDE327709 RME327709:RNA327709 RWA327709:RWW327709 SFW327709:SGS327709 SPS327709:SQO327709 SZO327709:TAK327709 TJK327709:TKG327709 TTG327709:TUC327709 UDC327709:UDY327709 UMY327709:UNU327709 UWU327709:UXQ327709 VGQ327709:VHM327709 VQM327709:VRI327709 WAI327709:WBE327709 WKE327709:WLA327709 WUA327709:WUW327709 H393247:AA393247 HO393245:IK393245 RK393245:SG393245 ABG393245:ACC393245 ALC393245:ALY393245 AUY393245:AVU393245 BEU393245:BFQ393245 BOQ393245:BPM393245 BYM393245:BZI393245 CII393245:CJE393245 CSE393245:CTA393245 DCA393245:DCW393245 DLW393245:DMS393245 DVS393245:DWO393245 EFO393245:EGK393245 EPK393245:EQG393245 EZG393245:FAC393245 FJC393245:FJY393245 FSY393245:FTU393245 GCU393245:GDQ393245 GMQ393245:GNM393245 GWM393245:GXI393245 HGI393245:HHE393245 HQE393245:HRA393245 IAA393245:IAW393245 IJW393245:IKS393245 ITS393245:IUO393245 JDO393245:JEK393245 JNK393245:JOG393245 JXG393245:JYC393245 KHC393245:KHY393245 KQY393245:KRU393245 LAU393245:LBQ393245 LKQ393245:LLM393245 LUM393245:LVI393245 MEI393245:MFE393245 MOE393245:MPA393245 MYA393245:MYW393245 NHW393245:NIS393245 NRS393245:NSO393245 OBO393245:OCK393245 OLK393245:OMG393245 OVG393245:OWC393245 PFC393245:PFY393245 POY393245:PPU393245 PYU393245:PZQ393245 QIQ393245:QJM393245 QSM393245:QTI393245 RCI393245:RDE393245 RME393245:RNA393245 RWA393245:RWW393245 SFW393245:SGS393245 SPS393245:SQO393245 SZO393245:TAK393245 TJK393245:TKG393245 TTG393245:TUC393245 UDC393245:UDY393245 UMY393245:UNU393245 UWU393245:UXQ393245 VGQ393245:VHM393245 VQM393245:VRI393245 WAI393245:WBE393245 WKE393245:WLA393245 WUA393245:WUW393245 H458783:AA458783 HO458781:IK458781 RK458781:SG458781 ABG458781:ACC458781 ALC458781:ALY458781 AUY458781:AVU458781 BEU458781:BFQ458781 BOQ458781:BPM458781 BYM458781:BZI458781 CII458781:CJE458781 CSE458781:CTA458781 DCA458781:DCW458781 DLW458781:DMS458781 DVS458781:DWO458781 EFO458781:EGK458781 EPK458781:EQG458781 EZG458781:FAC458781 FJC458781:FJY458781 FSY458781:FTU458781 GCU458781:GDQ458781 GMQ458781:GNM458781 GWM458781:GXI458781 HGI458781:HHE458781 HQE458781:HRA458781 IAA458781:IAW458781 IJW458781:IKS458781 ITS458781:IUO458781 JDO458781:JEK458781 JNK458781:JOG458781 JXG458781:JYC458781 KHC458781:KHY458781 KQY458781:KRU458781 LAU458781:LBQ458781 LKQ458781:LLM458781 LUM458781:LVI458781 MEI458781:MFE458781 MOE458781:MPA458781 MYA458781:MYW458781 NHW458781:NIS458781 NRS458781:NSO458781 OBO458781:OCK458781 OLK458781:OMG458781 OVG458781:OWC458781 PFC458781:PFY458781 POY458781:PPU458781 PYU458781:PZQ458781 QIQ458781:QJM458781 QSM458781:QTI458781 RCI458781:RDE458781 RME458781:RNA458781 RWA458781:RWW458781 SFW458781:SGS458781 SPS458781:SQO458781 SZO458781:TAK458781 TJK458781:TKG458781 TTG458781:TUC458781 UDC458781:UDY458781 UMY458781:UNU458781 UWU458781:UXQ458781 VGQ458781:VHM458781 VQM458781:VRI458781 WAI458781:WBE458781 WKE458781:WLA458781 WUA458781:WUW458781 H524319:AA524319 HO524317:IK524317 RK524317:SG524317 ABG524317:ACC524317 ALC524317:ALY524317 AUY524317:AVU524317 BEU524317:BFQ524317 BOQ524317:BPM524317 BYM524317:BZI524317 CII524317:CJE524317 CSE524317:CTA524317 DCA524317:DCW524317 DLW524317:DMS524317 DVS524317:DWO524317 EFO524317:EGK524317 EPK524317:EQG524317 EZG524317:FAC524317 FJC524317:FJY524317 FSY524317:FTU524317 GCU524317:GDQ524317 GMQ524317:GNM524317 GWM524317:GXI524317 HGI524317:HHE524317 HQE524317:HRA524317 IAA524317:IAW524317 IJW524317:IKS524317 ITS524317:IUO524317 JDO524317:JEK524317 JNK524317:JOG524317 JXG524317:JYC524317 KHC524317:KHY524317 KQY524317:KRU524317 LAU524317:LBQ524317 LKQ524317:LLM524317 LUM524317:LVI524317 MEI524317:MFE524317 MOE524317:MPA524317 MYA524317:MYW524317 NHW524317:NIS524317 NRS524317:NSO524317 OBO524317:OCK524317 OLK524317:OMG524317 OVG524317:OWC524317 PFC524317:PFY524317 POY524317:PPU524317 PYU524317:PZQ524317 QIQ524317:QJM524317 QSM524317:QTI524317 RCI524317:RDE524317 RME524317:RNA524317 RWA524317:RWW524317 SFW524317:SGS524317 SPS524317:SQO524317 SZO524317:TAK524317 TJK524317:TKG524317 TTG524317:TUC524317 UDC524317:UDY524317 UMY524317:UNU524317 UWU524317:UXQ524317 VGQ524317:VHM524317 VQM524317:VRI524317 WAI524317:WBE524317 WKE524317:WLA524317 WUA524317:WUW524317 H589855:AA589855 HO589853:IK589853 RK589853:SG589853 ABG589853:ACC589853 ALC589853:ALY589853 AUY589853:AVU589853 BEU589853:BFQ589853 BOQ589853:BPM589853 BYM589853:BZI589853 CII589853:CJE589853 CSE589853:CTA589853 DCA589853:DCW589853 DLW589853:DMS589853 DVS589853:DWO589853 EFO589853:EGK589853 EPK589853:EQG589853 EZG589853:FAC589853 FJC589853:FJY589853 FSY589853:FTU589853 GCU589853:GDQ589853 GMQ589853:GNM589853 GWM589853:GXI589853 HGI589853:HHE589853 HQE589853:HRA589853 IAA589853:IAW589853 IJW589853:IKS589853 ITS589853:IUO589853 JDO589853:JEK589853 JNK589853:JOG589853 JXG589853:JYC589853 KHC589853:KHY589853 KQY589853:KRU589853 LAU589853:LBQ589853 LKQ589853:LLM589853 LUM589853:LVI589853 MEI589853:MFE589853 MOE589853:MPA589853 MYA589853:MYW589853 NHW589853:NIS589853 NRS589853:NSO589853 OBO589853:OCK589853 OLK589853:OMG589853 OVG589853:OWC589853 PFC589853:PFY589853 POY589853:PPU589853 PYU589853:PZQ589853 QIQ589853:QJM589853 QSM589853:QTI589853 RCI589853:RDE589853 RME589853:RNA589853 RWA589853:RWW589853 SFW589853:SGS589853 SPS589853:SQO589853 SZO589853:TAK589853 TJK589853:TKG589853 TTG589853:TUC589853 UDC589853:UDY589853 UMY589853:UNU589853 UWU589853:UXQ589853 VGQ589853:VHM589853 VQM589853:VRI589853 WAI589853:WBE589853 WKE589853:WLA589853 WUA589853:WUW589853 H655391:AA655391 HO655389:IK655389 RK655389:SG655389 ABG655389:ACC655389 ALC655389:ALY655389 AUY655389:AVU655389 BEU655389:BFQ655389 BOQ655389:BPM655389 BYM655389:BZI655389 CII655389:CJE655389 CSE655389:CTA655389 DCA655389:DCW655389 DLW655389:DMS655389 DVS655389:DWO655389 EFO655389:EGK655389 EPK655389:EQG655389 EZG655389:FAC655389 FJC655389:FJY655389 FSY655389:FTU655389 GCU655389:GDQ655389 GMQ655389:GNM655389 GWM655389:GXI655389 HGI655389:HHE655389 HQE655389:HRA655389 IAA655389:IAW655389 IJW655389:IKS655389 ITS655389:IUO655389 JDO655389:JEK655389 JNK655389:JOG655389 JXG655389:JYC655389 KHC655389:KHY655389 KQY655389:KRU655389 LAU655389:LBQ655389 LKQ655389:LLM655389 LUM655389:LVI655389 MEI655389:MFE655389 MOE655389:MPA655389 MYA655389:MYW655389 NHW655389:NIS655389 NRS655389:NSO655389 OBO655389:OCK655389 OLK655389:OMG655389 OVG655389:OWC655389 PFC655389:PFY655389 POY655389:PPU655389 PYU655389:PZQ655389 QIQ655389:QJM655389 QSM655389:QTI655389 RCI655389:RDE655389 RME655389:RNA655389 RWA655389:RWW655389 SFW655389:SGS655389 SPS655389:SQO655389 SZO655389:TAK655389 TJK655389:TKG655389 TTG655389:TUC655389 UDC655389:UDY655389 UMY655389:UNU655389 UWU655389:UXQ655389 VGQ655389:VHM655389 VQM655389:VRI655389 WAI655389:WBE655389 WKE655389:WLA655389 WUA655389:WUW655389 H720927:AA720927 HO720925:IK720925 RK720925:SG720925 ABG720925:ACC720925 ALC720925:ALY720925 AUY720925:AVU720925 BEU720925:BFQ720925 BOQ720925:BPM720925 BYM720925:BZI720925 CII720925:CJE720925 CSE720925:CTA720925 DCA720925:DCW720925 DLW720925:DMS720925 DVS720925:DWO720925 EFO720925:EGK720925 EPK720925:EQG720925 EZG720925:FAC720925 FJC720925:FJY720925 FSY720925:FTU720925 GCU720925:GDQ720925 GMQ720925:GNM720925 GWM720925:GXI720925 HGI720925:HHE720925 HQE720925:HRA720925 IAA720925:IAW720925 IJW720925:IKS720925 ITS720925:IUO720925 JDO720925:JEK720925 JNK720925:JOG720925 JXG720925:JYC720925 KHC720925:KHY720925 KQY720925:KRU720925 LAU720925:LBQ720925 LKQ720925:LLM720925 LUM720925:LVI720925 MEI720925:MFE720925 MOE720925:MPA720925 MYA720925:MYW720925 NHW720925:NIS720925 NRS720925:NSO720925 OBO720925:OCK720925 OLK720925:OMG720925 OVG720925:OWC720925 PFC720925:PFY720925 POY720925:PPU720925 PYU720925:PZQ720925 QIQ720925:QJM720925 QSM720925:QTI720925 RCI720925:RDE720925 RME720925:RNA720925 RWA720925:RWW720925 SFW720925:SGS720925 SPS720925:SQO720925 SZO720925:TAK720925 TJK720925:TKG720925 TTG720925:TUC720925 UDC720925:UDY720925 UMY720925:UNU720925 UWU720925:UXQ720925 VGQ720925:VHM720925 VQM720925:VRI720925 WAI720925:WBE720925 WKE720925:WLA720925 WUA720925:WUW720925 H786463:AA786463 HO786461:IK786461 RK786461:SG786461 ABG786461:ACC786461 ALC786461:ALY786461 AUY786461:AVU786461 BEU786461:BFQ786461 BOQ786461:BPM786461 BYM786461:BZI786461 CII786461:CJE786461 CSE786461:CTA786461 DCA786461:DCW786461 DLW786461:DMS786461 DVS786461:DWO786461 EFO786461:EGK786461 EPK786461:EQG786461 EZG786461:FAC786461 FJC786461:FJY786461 FSY786461:FTU786461 GCU786461:GDQ786461 GMQ786461:GNM786461 GWM786461:GXI786461 HGI786461:HHE786461 HQE786461:HRA786461 IAA786461:IAW786461 IJW786461:IKS786461 ITS786461:IUO786461 JDO786461:JEK786461 JNK786461:JOG786461 JXG786461:JYC786461 KHC786461:KHY786461 KQY786461:KRU786461 LAU786461:LBQ786461 LKQ786461:LLM786461 LUM786461:LVI786461 MEI786461:MFE786461 MOE786461:MPA786461 MYA786461:MYW786461 NHW786461:NIS786461 NRS786461:NSO786461 OBO786461:OCK786461 OLK786461:OMG786461 OVG786461:OWC786461 PFC786461:PFY786461 POY786461:PPU786461 PYU786461:PZQ786461 QIQ786461:QJM786461 QSM786461:QTI786461 RCI786461:RDE786461 RME786461:RNA786461 RWA786461:RWW786461 SFW786461:SGS786461 SPS786461:SQO786461 SZO786461:TAK786461 TJK786461:TKG786461 TTG786461:TUC786461 UDC786461:UDY786461 UMY786461:UNU786461 UWU786461:UXQ786461 VGQ786461:VHM786461 VQM786461:VRI786461 WAI786461:WBE786461 WKE786461:WLA786461 WUA786461:WUW786461 H851999:AA851999 HO851997:IK851997 RK851997:SG851997 ABG851997:ACC851997 ALC851997:ALY851997 AUY851997:AVU851997 BEU851997:BFQ851997 BOQ851997:BPM851997 BYM851997:BZI851997 CII851997:CJE851997 CSE851997:CTA851997 DCA851997:DCW851997 DLW851997:DMS851997 DVS851997:DWO851997 EFO851997:EGK851997 EPK851997:EQG851997 EZG851997:FAC851997 FJC851997:FJY851997 FSY851997:FTU851997 GCU851997:GDQ851997 GMQ851997:GNM851997 GWM851997:GXI851997 HGI851997:HHE851997 HQE851997:HRA851997 IAA851997:IAW851997 IJW851997:IKS851997 ITS851997:IUO851997 JDO851997:JEK851997 JNK851997:JOG851997 JXG851997:JYC851997 KHC851997:KHY851997 KQY851997:KRU851997 LAU851997:LBQ851997 LKQ851997:LLM851997 LUM851997:LVI851997 MEI851997:MFE851997 MOE851997:MPA851997 MYA851997:MYW851997 NHW851997:NIS851997 NRS851997:NSO851997 OBO851997:OCK851997 OLK851997:OMG851997 OVG851997:OWC851997 PFC851997:PFY851997 POY851997:PPU851997 PYU851997:PZQ851997 QIQ851997:QJM851997 QSM851997:QTI851997 RCI851997:RDE851997 RME851997:RNA851997 RWA851997:RWW851997 SFW851997:SGS851997 SPS851997:SQO851997 SZO851997:TAK851997 TJK851997:TKG851997 TTG851997:TUC851997 UDC851997:UDY851997 UMY851997:UNU851997 UWU851997:UXQ851997 VGQ851997:VHM851997 VQM851997:VRI851997 WAI851997:WBE851997 WKE851997:WLA851997 WUA851997:WUW851997 H917535:AA917535 HO917533:IK917533 RK917533:SG917533 ABG917533:ACC917533 ALC917533:ALY917533 AUY917533:AVU917533 BEU917533:BFQ917533 BOQ917533:BPM917533 BYM917533:BZI917533 CII917533:CJE917533 CSE917533:CTA917533 DCA917533:DCW917533 DLW917533:DMS917533 DVS917533:DWO917533 EFO917533:EGK917533 EPK917533:EQG917533 EZG917533:FAC917533 FJC917533:FJY917533 FSY917533:FTU917533 GCU917533:GDQ917533 GMQ917533:GNM917533 GWM917533:GXI917533 HGI917533:HHE917533 HQE917533:HRA917533 IAA917533:IAW917533 IJW917533:IKS917533 ITS917533:IUO917533 JDO917533:JEK917533 JNK917533:JOG917533 JXG917533:JYC917533 KHC917533:KHY917533 KQY917533:KRU917533 LAU917533:LBQ917533 LKQ917533:LLM917533 LUM917533:LVI917533 MEI917533:MFE917533 MOE917533:MPA917533 MYA917533:MYW917533 NHW917533:NIS917533 NRS917533:NSO917533 OBO917533:OCK917533 OLK917533:OMG917533 OVG917533:OWC917533 PFC917533:PFY917533 POY917533:PPU917533 PYU917533:PZQ917533 QIQ917533:QJM917533 QSM917533:QTI917533 RCI917533:RDE917533 RME917533:RNA917533 RWA917533:RWW917533 SFW917533:SGS917533 SPS917533:SQO917533 SZO917533:TAK917533 TJK917533:TKG917533 TTG917533:TUC917533 UDC917533:UDY917533 UMY917533:UNU917533 UWU917533:UXQ917533 VGQ917533:VHM917533 VQM917533:VRI917533 WAI917533:WBE917533 WKE917533:WLA917533 WUA917533:WUW917533 H983071:AA983071 HO983069:IK983069 RK983069:SG983069 ABG983069:ACC983069 ALC983069:ALY983069 AUY983069:AVU983069 BEU983069:BFQ983069 BOQ983069:BPM983069 BYM983069:BZI983069 CII983069:CJE983069 CSE983069:CTA983069 DCA983069:DCW983069 DLW983069:DMS983069 DVS983069:DWO983069 EFO983069:EGK983069 EPK983069:EQG983069 EZG983069:FAC983069 FJC983069:FJY983069 FSY983069:FTU983069 GCU983069:GDQ983069 GMQ983069:GNM983069 GWM983069:GXI983069 HGI983069:HHE983069 HQE983069:HRA983069 IAA983069:IAW983069 IJW983069:IKS983069 ITS983069:IUO983069 JDO983069:JEK983069 JNK983069:JOG983069 JXG983069:JYC983069 KHC983069:KHY983069 KQY983069:KRU983069 LAU983069:LBQ983069 LKQ983069:LLM983069 LUM983069:LVI983069 MEI983069:MFE983069 MOE983069:MPA983069 MYA983069:MYW983069 NHW983069:NIS983069 NRS983069:NSO983069 OBO983069:OCK983069 OLK983069:OMG983069 OVG983069:OWC983069 PFC983069:PFY983069 POY983069:PPU983069 PYU983069:PZQ983069 QIQ983069:QJM983069 QSM983069:QTI983069 RCI983069:RDE983069 RME983069:RNA983069 RWA983069:RWW983069 SFW983069:SGS983069 SPS983069:SQO983069 SZO983069:TAK983069 TJK983069:TKG983069 TTG983069:TUC983069 UDC983069:UDY983069 UMY983069:UNU983069 UWU983069:UXQ983069 VGQ983069:VHM983069 VQM983069:VRI983069 WAI983069:WBE983069 WKE983069:WLA983069 WUA983069:WUW983069 L65562:AA65563 HS65560:IK65561 RO65560:SG65561 ABK65560:ACC65561 ALG65560:ALY65561 AVC65560:AVU65561 BEY65560:BFQ65561 BOU65560:BPM65561 BYQ65560:BZI65561 CIM65560:CJE65561 CSI65560:CTA65561 DCE65560:DCW65561 DMA65560:DMS65561 DVW65560:DWO65561 EFS65560:EGK65561 EPO65560:EQG65561 EZK65560:FAC65561 FJG65560:FJY65561 FTC65560:FTU65561 GCY65560:GDQ65561 GMU65560:GNM65561 GWQ65560:GXI65561 HGM65560:HHE65561 HQI65560:HRA65561 IAE65560:IAW65561 IKA65560:IKS65561 ITW65560:IUO65561 JDS65560:JEK65561 JNO65560:JOG65561 JXK65560:JYC65561 KHG65560:KHY65561 KRC65560:KRU65561 LAY65560:LBQ65561 LKU65560:LLM65561 LUQ65560:LVI65561 MEM65560:MFE65561 MOI65560:MPA65561 MYE65560:MYW65561 NIA65560:NIS65561 NRW65560:NSO65561 OBS65560:OCK65561 OLO65560:OMG65561 OVK65560:OWC65561 PFG65560:PFY65561 PPC65560:PPU65561 PYY65560:PZQ65561 QIU65560:QJM65561 QSQ65560:QTI65561 RCM65560:RDE65561 RMI65560:RNA65561 RWE65560:RWW65561 SGA65560:SGS65561 SPW65560:SQO65561 SZS65560:TAK65561 TJO65560:TKG65561 TTK65560:TUC65561 UDG65560:UDY65561 UNC65560:UNU65561 UWY65560:UXQ65561 VGU65560:VHM65561 VQQ65560:VRI65561 WAM65560:WBE65561 WKI65560:WLA65561 WUE65560:WUW65561 L131098:AA131099 HS131096:IK131097 RO131096:SG131097 ABK131096:ACC131097 ALG131096:ALY131097 AVC131096:AVU131097 BEY131096:BFQ131097 BOU131096:BPM131097 BYQ131096:BZI131097 CIM131096:CJE131097 CSI131096:CTA131097 DCE131096:DCW131097 DMA131096:DMS131097 DVW131096:DWO131097 EFS131096:EGK131097 EPO131096:EQG131097 EZK131096:FAC131097 FJG131096:FJY131097 FTC131096:FTU131097 GCY131096:GDQ131097 GMU131096:GNM131097 GWQ131096:GXI131097 HGM131096:HHE131097 HQI131096:HRA131097 IAE131096:IAW131097 IKA131096:IKS131097 ITW131096:IUO131097 JDS131096:JEK131097 JNO131096:JOG131097 JXK131096:JYC131097 KHG131096:KHY131097 KRC131096:KRU131097 LAY131096:LBQ131097 LKU131096:LLM131097 LUQ131096:LVI131097 MEM131096:MFE131097 MOI131096:MPA131097 MYE131096:MYW131097 NIA131096:NIS131097 NRW131096:NSO131097 OBS131096:OCK131097 OLO131096:OMG131097 OVK131096:OWC131097 PFG131096:PFY131097 PPC131096:PPU131097 PYY131096:PZQ131097 QIU131096:QJM131097 QSQ131096:QTI131097 RCM131096:RDE131097 RMI131096:RNA131097 RWE131096:RWW131097 SGA131096:SGS131097 SPW131096:SQO131097 SZS131096:TAK131097 TJO131096:TKG131097 TTK131096:TUC131097 UDG131096:UDY131097 UNC131096:UNU131097 UWY131096:UXQ131097 VGU131096:VHM131097 VQQ131096:VRI131097 WAM131096:WBE131097 WKI131096:WLA131097 WUE131096:WUW131097 L196634:AA196635 HS196632:IK196633 RO196632:SG196633 ABK196632:ACC196633 ALG196632:ALY196633 AVC196632:AVU196633 BEY196632:BFQ196633 BOU196632:BPM196633 BYQ196632:BZI196633 CIM196632:CJE196633 CSI196632:CTA196633 DCE196632:DCW196633 DMA196632:DMS196633 DVW196632:DWO196633 EFS196632:EGK196633 EPO196632:EQG196633 EZK196632:FAC196633 FJG196632:FJY196633 FTC196632:FTU196633 GCY196632:GDQ196633 GMU196632:GNM196633 GWQ196632:GXI196633 HGM196632:HHE196633 HQI196632:HRA196633 IAE196632:IAW196633 IKA196632:IKS196633 ITW196632:IUO196633 JDS196632:JEK196633 JNO196632:JOG196633 JXK196632:JYC196633 KHG196632:KHY196633 KRC196632:KRU196633 LAY196632:LBQ196633 LKU196632:LLM196633 LUQ196632:LVI196633 MEM196632:MFE196633 MOI196632:MPA196633 MYE196632:MYW196633 NIA196632:NIS196633 NRW196632:NSO196633 OBS196632:OCK196633 OLO196632:OMG196633 OVK196632:OWC196633 PFG196632:PFY196633 PPC196632:PPU196633 PYY196632:PZQ196633 QIU196632:QJM196633 QSQ196632:QTI196633 RCM196632:RDE196633 RMI196632:RNA196633 RWE196632:RWW196633 SGA196632:SGS196633 SPW196632:SQO196633 SZS196632:TAK196633 TJO196632:TKG196633 TTK196632:TUC196633 UDG196632:UDY196633 UNC196632:UNU196633 UWY196632:UXQ196633 VGU196632:VHM196633 VQQ196632:VRI196633 WAM196632:WBE196633 WKI196632:WLA196633 WUE196632:WUW196633 L262170:AA262171 HS262168:IK262169 RO262168:SG262169 ABK262168:ACC262169 ALG262168:ALY262169 AVC262168:AVU262169 BEY262168:BFQ262169 BOU262168:BPM262169 BYQ262168:BZI262169 CIM262168:CJE262169 CSI262168:CTA262169 DCE262168:DCW262169 DMA262168:DMS262169 DVW262168:DWO262169 EFS262168:EGK262169 EPO262168:EQG262169 EZK262168:FAC262169 FJG262168:FJY262169 FTC262168:FTU262169 GCY262168:GDQ262169 GMU262168:GNM262169 GWQ262168:GXI262169 HGM262168:HHE262169 HQI262168:HRA262169 IAE262168:IAW262169 IKA262168:IKS262169 ITW262168:IUO262169 JDS262168:JEK262169 JNO262168:JOG262169 JXK262168:JYC262169 KHG262168:KHY262169 KRC262168:KRU262169 LAY262168:LBQ262169 LKU262168:LLM262169 LUQ262168:LVI262169 MEM262168:MFE262169 MOI262168:MPA262169 MYE262168:MYW262169 NIA262168:NIS262169 NRW262168:NSO262169 OBS262168:OCK262169 OLO262168:OMG262169 OVK262168:OWC262169 PFG262168:PFY262169 PPC262168:PPU262169 PYY262168:PZQ262169 QIU262168:QJM262169 QSQ262168:QTI262169 RCM262168:RDE262169 RMI262168:RNA262169 RWE262168:RWW262169 SGA262168:SGS262169 SPW262168:SQO262169 SZS262168:TAK262169 TJO262168:TKG262169 TTK262168:TUC262169 UDG262168:UDY262169 UNC262168:UNU262169 UWY262168:UXQ262169 VGU262168:VHM262169 VQQ262168:VRI262169 WAM262168:WBE262169 WKI262168:WLA262169 WUE262168:WUW262169 L327706:AA327707 HS327704:IK327705 RO327704:SG327705 ABK327704:ACC327705 ALG327704:ALY327705 AVC327704:AVU327705 BEY327704:BFQ327705 BOU327704:BPM327705 BYQ327704:BZI327705 CIM327704:CJE327705 CSI327704:CTA327705 DCE327704:DCW327705 DMA327704:DMS327705 DVW327704:DWO327705 EFS327704:EGK327705 EPO327704:EQG327705 EZK327704:FAC327705 FJG327704:FJY327705 FTC327704:FTU327705 GCY327704:GDQ327705 GMU327704:GNM327705 GWQ327704:GXI327705 HGM327704:HHE327705 HQI327704:HRA327705 IAE327704:IAW327705 IKA327704:IKS327705 ITW327704:IUO327705 JDS327704:JEK327705 JNO327704:JOG327705 JXK327704:JYC327705 KHG327704:KHY327705 KRC327704:KRU327705 LAY327704:LBQ327705 LKU327704:LLM327705 LUQ327704:LVI327705 MEM327704:MFE327705 MOI327704:MPA327705 MYE327704:MYW327705 NIA327704:NIS327705 NRW327704:NSO327705 OBS327704:OCK327705 OLO327704:OMG327705 OVK327704:OWC327705 PFG327704:PFY327705 PPC327704:PPU327705 PYY327704:PZQ327705 QIU327704:QJM327705 QSQ327704:QTI327705 RCM327704:RDE327705 RMI327704:RNA327705 RWE327704:RWW327705 SGA327704:SGS327705 SPW327704:SQO327705 SZS327704:TAK327705 TJO327704:TKG327705 TTK327704:TUC327705 UDG327704:UDY327705 UNC327704:UNU327705 UWY327704:UXQ327705 VGU327704:VHM327705 VQQ327704:VRI327705 WAM327704:WBE327705 WKI327704:WLA327705 WUE327704:WUW327705 L393242:AA393243 HS393240:IK393241 RO393240:SG393241 ABK393240:ACC393241 ALG393240:ALY393241 AVC393240:AVU393241 BEY393240:BFQ393241 BOU393240:BPM393241 BYQ393240:BZI393241 CIM393240:CJE393241 CSI393240:CTA393241 DCE393240:DCW393241 DMA393240:DMS393241 DVW393240:DWO393241 EFS393240:EGK393241 EPO393240:EQG393241 EZK393240:FAC393241 FJG393240:FJY393241 FTC393240:FTU393241 GCY393240:GDQ393241 GMU393240:GNM393241 GWQ393240:GXI393241 HGM393240:HHE393241 HQI393240:HRA393241 IAE393240:IAW393241 IKA393240:IKS393241 ITW393240:IUO393241 JDS393240:JEK393241 JNO393240:JOG393241 JXK393240:JYC393241 KHG393240:KHY393241 KRC393240:KRU393241 LAY393240:LBQ393241 LKU393240:LLM393241 LUQ393240:LVI393241 MEM393240:MFE393241 MOI393240:MPA393241 MYE393240:MYW393241 NIA393240:NIS393241 NRW393240:NSO393241 OBS393240:OCK393241 OLO393240:OMG393241 OVK393240:OWC393241 PFG393240:PFY393241 PPC393240:PPU393241 PYY393240:PZQ393241 QIU393240:QJM393241 QSQ393240:QTI393241 RCM393240:RDE393241 RMI393240:RNA393241 RWE393240:RWW393241 SGA393240:SGS393241 SPW393240:SQO393241 SZS393240:TAK393241 TJO393240:TKG393241 TTK393240:TUC393241 UDG393240:UDY393241 UNC393240:UNU393241 UWY393240:UXQ393241 VGU393240:VHM393241 VQQ393240:VRI393241 WAM393240:WBE393241 WKI393240:WLA393241 WUE393240:WUW393241 L458778:AA458779 HS458776:IK458777 RO458776:SG458777 ABK458776:ACC458777 ALG458776:ALY458777 AVC458776:AVU458777 BEY458776:BFQ458777 BOU458776:BPM458777 BYQ458776:BZI458777 CIM458776:CJE458777 CSI458776:CTA458777 DCE458776:DCW458777 DMA458776:DMS458777 DVW458776:DWO458777 EFS458776:EGK458777 EPO458776:EQG458777 EZK458776:FAC458777 FJG458776:FJY458777 FTC458776:FTU458777 GCY458776:GDQ458777 GMU458776:GNM458777 GWQ458776:GXI458777 HGM458776:HHE458777 HQI458776:HRA458777 IAE458776:IAW458777 IKA458776:IKS458777 ITW458776:IUO458777 JDS458776:JEK458777 JNO458776:JOG458777 JXK458776:JYC458777 KHG458776:KHY458777 KRC458776:KRU458777 LAY458776:LBQ458777 LKU458776:LLM458777 LUQ458776:LVI458777 MEM458776:MFE458777 MOI458776:MPA458777 MYE458776:MYW458777 NIA458776:NIS458777 NRW458776:NSO458777 OBS458776:OCK458777 OLO458776:OMG458777 OVK458776:OWC458777 PFG458776:PFY458777 PPC458776:PPU458777 PYY458776:PZQ458777 QIU458776:QJM458777 QSQ458776:QTI458777 RCM458776:RDE458777 RMI458776:RNA458777 RWE458776:RWW458777 SGA458776:SGS458777 SPW458776:SQO458777 SZS458776:TAK458777 TJO458776:TKG458777 TTK458776:TUC458777 UDG458776:UDY458777 UNC458776:UNU458777 UWY458776:UXQ458777 VGU458776:VHM458777 VQQ458776:VRI458777 WAM458776:WBE458777 WKI458776:WLA458777 WUE458776:WUW458777 L524314:AA524315 HS524312:IK524313 RO524312:SG524313 ABK524312:ACC524313 ALG524312:ALY524313 AVC524312:AVU524313 BEY524312:BFQ524313 BOU524312:BPM524313 BYQ524312:BZI524313 CIM524312:CJE524313 CSI524312:CTA524313 DCE524312:DCW524313 DMA524312:DMS524313 DVW524312:DWO524313 EFS524312:EGK524313 EPO524312:EQG524313 EZK524312:FAC524313 FJG524312:FJY524313 FTC524312:FTU524313 GCY524312:GDQ524313 GMU524312:GNM524313 GWQ524312:GXI524313 HGM524312:HHE524313 HQI524312:HRA524313 IAE524312:IAW524313 IKA524312:IKS524313 ITW524312:IUO524313 JDS524312:JEK524313 JNO524312:JOG524313 JXK524312:JYC524313 KHG524312:KHY524313 KRC524312:KRU524313 LAY524312:LBQ524313 LKU524312:LLM524313 LUQ524312:LVI524313 MEM524312:MFE524313 MOI524312:MPA524313 MYE524312:MYW524313 NIA524312:NIS524313 NRW524312:NSO524313 OBS524312:OCK524313 OLO524312:OMG524313 OVK524312:OWC524313 PFG524312:PFY524313 PPC524312:PPU524313 PYY524312:PZQ524313 QIU524312:QJM524313 QSQ524312:QTI524313 RCM524312:RDE524313 RMI524312:RNA524313 RWE524312:RWW524313 SGA524312:SGS524313 SPW524312:SQO524313 SZS524312:TAK524313 TJO524312:TKG524313 TTK524312:TUC524313 UDG524312:UDY524313 UNC524312:UNU524313 UWY524312:UXQ524313 VGU524312:VHM524313 VQQ524312:VRI524313 WAM524312:WBE524313 WKI524312:WLA524313 WUE524312:WUW524313 L589850:AA589851 HS589848:IK589849 RO589848:SG589849 ABK589848:ACC589849 ALG589848:ALY589849 AVC589848:AVU589849 BEY589848:BFQ589849 BOU589848:BPM589849 BYQ589848:BZI589849 CIM589848:CJE589849 CSI589848:CTA589849 DCE589848:DCW589849 DMA589848:DMS589849 DVW589848:DWO589849 EFS589848:EGK589849 EPO589848:EQG589849 EZK589848:FAC589849 FJG589848:FJY589849 FTC589848:FTU589849 GCY589848:GDQ589849 GMU589848:GNM589849 GWQ589848:GXI589849 HGM589848:HHE589849 HQI589848:HRA589849 IAE589848:IAW589849 IKA589848:IKS589849 ITW589848:IUO589849 JDS589848:JEK589849 JNO589848:JOG589849 JXK589848:JYC589849 KHG589848:KHY589849 KRC589848:KRU589849 LAY589848:LBQ589849 LKU589848:LLM589849 LUQ589848:LVI589849 MEM589848:MFE589849 MOI589848:MPA589849 MYE589848:MYW589849 NIA589848:NIS589849 NRW589848:NSO589849 OBS589848:OCK589849 OLO589848:OMG589849 OVK589848:OWC589849 PFG589848:PFY589849 PPC589848:PPU589849 PYY589848:PZQ589849 QIU589848:QJM589849 QSQ589848:QTI589849 RCM589848:RDE589849 RMI589848:RNA589849 RWE589848:RWW589849 SGA589848:SGS589849 SPW589848:SQO589849 SZS589848:TAK589849 TJO589848:TKG589849 TTK589848:TUC589849 UDG589848:UDY589849 UNC589848:UNU589849 UWY589848:UXQ589849 VGU589848:VHM589849 VQQ589848:VRI589849 WAM589848:WBE589849 WKI589848:WLA589849 WUE589848:WUW589849 L655386:AA655387 HS655384:IK655385 RO655384:SG655385 ABK655384:ACC655385 ALG655384:ALY655385 AVC655384:AVU655385 BEY655384:BFQ655385 BOU655384:BPM655385 BYQ655384:BZI655385 CIM655384:CJE655385 CSI655384:CTA655385 DCE655384:DCW655385 DMA655384:DMS655385 DVW655384:DWO655385 EFS655384:EGK655385 EPO655384:EQG655385 EZK655384:FAC655385 FJG655384:FJY655385 FTC655384:FTU655385 GCY655384:GDQ655385 GMU655384:GNM655385 GWQ655384:GXI655385 HGM655384:HHE655385 HQI655384:HRA655385 IAE655384:IAW655385 IKA655384:IKS655385 ITW655384:IUO655385 JDS655384:JEK655385 JNO655384:JOG655385 JXK655384:JYC655385 KHG655384:KHY655385 KRC655384:KRU655385 LAY655384:LBQ655385 LKU655384:LLM655385 LUQ655384:LVI655385 MEM655384:MFE655385 MOI655384:MPA655385 MYE655384:MYW655385 NIA655384:NIS655385 NRW655384:NSO655385 OBS655384:OCK655385 OLO655384:OMG655385 OVK655384:OWC655385 PFG655384:PFY655385 PPC655384:PPU655385 PYY655384:PZQ655385 QIU655384:QJM655385 QSQ655384:QTI655385 RCM655384:RDE655385 RMI655384:RNA655385 RWE655384:RWW655385 SGA655384:SGS655385 SPW655384:SQO655385 SZS655384:TAK655385 TJO655384:TKG655385 TTK655384:TUC655385 UDG655384:UDY655385 UNC655384:UNU655385 UWY655384:UXQ655385 VGU655384:VHM655385 VQQ655384:VRI655385 WAM655384:WBE655385 WKI655384:WLA655385 WUE655384:WUW655385 L720922:AA720923 HS720920:IK720921 RO720920:SG720921 ABK720920:ACC720921 ALG720920:ALY720921 AVC720920:AVU720921 BEY720920:BFQ720921 BOU720920:BPM720921 BYQ720920:BZI720921 CIM720920:CJE720921 CSI720920:CTA720921 DCE720920:DCW720921 DMA720920:DMS720921 DVW720920:DWO720921 EFS720920:EGK720921 EPO720920:EQG720921 EZK720920:FAC720921 FJG720920:FJY720921 FTC720920:FTU720921 GCY720920:GDQ720921 GMU720920:GNM720921 GWQ720920:GXI720921 HGM720920:HHE720921 HQI720920:HRA720921 IAE720920:IAW720921 IKA720920:IKS720921 ITW720920:IUO720921 JDS720920:JEK720921 JNO720920:JOG720921 JXK720920:JYC720921 KHG720920:KHY720921 KRC720920:KRU720921 LAY720920:LBQ720921 LKU720920:LLM720921 LUQ720920:LVI720921 MEM720920:MFE720921 MOI720920:MPA720921 MYE720920:MYW720921 NIA720920:NIS720921 NRW720920:NSO720921 OBS720920:OCK720921 OLO720920:OMG720921 OVK720920:OWC720921 PFG720920:PFY720921 PPC720920:PPU720921 PYY720920:PZQ720921 QIU720920:QJM720921 QSQ720920:QTI720921 RCM720920:RDE720921 RMI720920:RNA720921 RWE720920:RWW720921 SGA720920:SGS720921 SPW720920:SQO720921 SZS720920:TAK720921 TJO720920:TKG720921 TTK720920:TUC720921 UDG720920:UDY720921 UNC720920:UNU720921 UWY720920:UXQ720921 VGU720920:VHM720921 VQQ720920:VRI720921 WAM720920:WBE720921 WKI720920:WLA720921 WUE720920:WUW720921 L786458:AA786459 HS786456:IK786457 RO786456:SG786457 ABK786456:ACC786457 ALG786456:ALY786457 AVC786456:AVU786457 BEY786456:BFQ786457 BOU786456:BPM786457 BYQ786456:BZI786457 CIM786456:CJE786457 CSI786456:CTA786457 DCE786456:DCW786457 DMA786456:DMS786457 DVW786456:DWO786457 EFS786456:EGK786457 EPO786456:EQG786457 EZK786456:FAC786457 FJG786456:FJY786457 FTC786456:FTU786457 GCY786456:GDQ786457 GMU786456:GNM786457 GWQ786456:GXI786457 HGM786456:HHE786457 HQI786456:HRA786457 IAE786456:IAW786457 IKA786456:IKS786457 ITW786456:IUO786457 JDS786456:JEK786457 JNO786456:JOG786457 JXK786456:JYC786457 KHG786456:KHY786457 KRC786456:KRU786457 LAY786456:LBQ786457 LKU786456:LLM786457 LUQ786456:LVI786457 MEM786456:MFE786457 MOI786456:MPA786457 MYE786456:MYW786457 NIA786456:NIS786457 NRW786456:NSO786457 OBS786456:OCK786457 OLO786456:OMG786457 OVK786456:OWC786457 PFG786456:PFY786457 PPC786456:PPU786457 PYY786456:PZQ786457 QIU786456:QJM786457 QSQ786456:QTI786457 RCM786456:RDE786457 RMI786456:RNA786457 RWE786456:RWW786457 SGA786456:SGS786457 SPW786456:SQO786457 SZS786456:TAK786457 TJO786456:TKG786457 TTK786456:TUC786457 UDG786456:UDY786457 UNC786456:UNU786457 UWY786456:UXQ786457 VGU786456:VHM786457 VQQ786456:VRI786457 WAM786456:WBE786457 WKI786456:WLA786457 WUE786456:WUW786457 L851994:AA851995 HS851992:IK851993 RO851992:SG851993 ABK851992:ACC851993 ALG851992:ALY851993 AVC851992:AVU851993 BEY851992:BFQ851993 BOU851992:BPM851993 BYQ851992:BZI851993 CIM851992:CJE851993 CSI851992:CTA851993 DCE851992:DCW851993 DMA851992:DMS851993 DVW851992:DWO851993 EFS851992:EGK851993 EPO851992:EQG851993 EZK851992:FAC851993 FJG851992:FJY851993 FTC851992:FTU851993 GCY851992:GDQ851993 GMU851992:GNM851993 GWQ851992:GXI851993 HGM851992:HHE851993 HQI851992:HRA851993 IAE851992:IAW851993 IKA851992:IKS851993 ITW851992:IUO851993 JDS851992:JEK851993 JNO851992:JOG851993 JXK851992:JYC851993 KHG851992:KHY851993 KRC851992:KRU851993 LAY851992:LBQ851993 LKU851992:LLM851993 LUQ851992:LVI851993 MEM851992:MFE851993 MOI851992:MPA851993 MYE851992:MYW851993 NIA851992:NIS851993 NRW851992:NSO851993 OBS851992:OCK851993 OLO851992:OMG851993 OVK851992:OWC851993 PFG851992:PFY851993 PPC851992:PPU851993 PYY851992:PZQ851993 QIU851992:QJM851993 QSQ851992:QTI851993 RCM851992:RDE851993 RMI851992:RNA851993 RWE851992:RWW851993 SGA851992:SGS851993 SPW851992:SQO851993 SZS851992:TAK851993 TJO851992:TKG851993 TTK851992:TUC851993 UDG851992:UDY851993 UNC851992:UNU851993 UWY851992:UXQ851993 VGU851992:VHM851993 VQQ851992:VRI851993 WAM851992:WBE851993 WKI851992:WLA851993 WUE851992:WUW851993 L917530:AA917531 HS917528:IK917529 RO917528:SG917529 ABK917528:ACC917529 ALG917528:ALY917529 AVC917528:AVU917529 BEY917528:BFQ917529 BOU917528:BPM917529 BYQ917528:BZI917529 CIM917528:CJE917529 CSI917528:CTA917529 DCE917528:DCW917529 DMA917528:DMS917529 DVW917528:DWO917529 EFS917528:EGK917529 EPO917528:EQG917529 EZK917528:FAC917529 FJG917528:FJY917529 FTC917528:FTU917529 GCY917528:GDQ917529 GMU917528:GNM917529 GWQ917528:GXI917529 HGM917528:HHE917529 HQI917528:HRA917529 IAE917528:IAW917529 IKA917528:IKS917529 ITW917528:IUO917529 JDS917528:JEK917529 JNO917528:JOG917529 JXK917528:JYC917529 KHG917528:KHY917529 KRC917528:KRU917529 LAY917528:LBQ917529 LKU917528:LLM917529 LUQ917528:LVI917529 MEM917528:MFE917529 MOI917528:MPA917529 MYE917528:MYW917529 NIA917528:NIS917529 NRW917528:NSO917529 OBS917528:OCK917529 OLO917528:OMG917529 OVK917528:OWC917529 PFG917528:PFY917529 PPC917528:PPU917529 PYY917528:PZQ917529 QIU917528:QJM917529 QSQ917528:QTI917529 RCM917528:RDE917529 RMI917528:RNA917529 RWE917528:RWW917529 SGA917528:SGS917529 SPW917528:SQO917529 SZS917528:TAK917529 TJO917528:TKG917529 TTK917528:TUC917529 UDG917528:UDY917529 UNC917528:UNU917529 UWY917528:UXQ917529 VGU917528:VHM917529 VQQ917528:VRI917529 WAM917528:WBE917529 WKI917528:WLA917529 WUE917528:WUW917529 L983066:AA983067 HS983064:IK983065 RO983064:SG983065 ABK983064:ACC983065 ALG983064:ALY983065 AVC983064:AVU983065 BEY983064:BFQ983065 BOU983064:BPM983065 BYQ983064:BZI983065 CIM983064:CJE983065 CSI983064:CTA983065 DCE983064:DCW983065 DMA983064:DMS983065 DVW983064:DWO983065 EFS983064:EGK983065 EPO983064:EQG983065 EZK983064:FAC983065 FJG983064:FJY983065 FTC983064:FTU983065 GCY983064:GDQ983065 GMU983064:GNM983065 GWQ983064:GXI983065 HGM983064:HHE983065 HQI983064:HRA983065 IAE983064:IAW983065 IKA983064:IKS983065 ITW983064:IUO983065 JDS983064:JEK983065 JNO983064:JOG983065 JXK983064:JYC983065 KHG983064:KHY983065 KRC983064:KRU983065 LAY983064:LBQ983065 LKU983064:LLM983065 LUQ983064:LVI983065 MEM983064:MFE983065 MOI983064:MPA983065 MYE983064:MYW983065 NIA983064:NIS983065 NRW983064:NSO983065 OBS983064:OCK983065 OLO983064:OMG983065 OVK983064:OWC983065 PFG983064:PFY983065 PPC983064:PPU983065 PYY983064:PZQ983065 QIU983064:QJM983065 QSQ983064:QTI983065 RCM983064:RDE983065 RMI983064:RNA983065 RWE983064:RWW983065 SGA983064:SGS983065 SPW983064:SQO983065 SZS983064:TAK983065 TJO983064:TKG983065 TTK983064:TUC983065 UDG983064:UDY983065 UNC983064:UNU983065 UWY983064:UXQ983065 VGU983064:VHM983065 VQQ983064:VRI983065 WAM983064:WBE983065 WKI983064:WLA983065 WUE983064:WUW983065 O65557:O65560 HV65555:HV65558 RR65555:RR65558 ABN65555:ABN65558 ALJ65555:ALJ65558 AVF65555:AVF65558 BFB65555:BFB65558 BOX65555:BOX65558 BYT65555:BYT65558 CIP65555:CIP65558 CSL65555:CSL65558 DCH65555:DCH65558 DMD65555:DMD65558 DVZ65555:DVZ65558 EFV65555:EFV65558 EPR65555:EPR65558 EZN65555:EZN65558 FJJ65555:FJJ65558 FTF65555:FTF65558 GDB65555:GDB65558 GMX65555:GMX65558 GWT65555:GWT65558 HGP65555:HGP65558 HQL65555:HQL65558 IAH65555:IAH65558 IKD65555:IKD65558 ITZ65555:ITZ65558 JDV65555:JDV65558 JNR65555:JNR65558 JXN65555:JXN65558 KHJ65555:KHJ65558 KRF65555:KRF65558 LBB65555:LBB65558 LKX65555:LKX65558 LUT65555:LUT65558 MEP65555:MEP65558 MOL65555:MOL65558 MYH65555:MYH65558 NID65555:NID65558 NRZ65555:NRZ65558 OBV65555:OBV65558 OLR65555:OLR65558 OVN65555:OVN65558 PFJ65555:PFJ65558 PPF65555:PPF65558 PZB65555:PZB65558 QIX65555:QIX65558 QST65555:QST65558 RCP65555:RCP65558 RML65555:RML65558 RWH65555:RWH65558 SGD65555:SGD65558 SPZ65555:SPZ65558 SZV65555:SZV65558 TJR65555:TJR65558 TTN65555:TTN65558 UDJ65555:UDJ65558 UNF65555:UNF65558 UXB65555:UXB65558 VGX65555:VGX65558 VQT65555:VQT65558 WAP65555:WAP65558 WKL65555:WKL65558 WUH65555:WUH65558 O131093:O131096 HV131091:HV131094 RR131091:RR131094 ABN131091:ABN131094 ALJ131091:ALJ131094 AVF131091:AVF131094 BFB131091:BFB131094 BOX131091:BOX131094 BYT131091:BYT131094 CIP131091:CIP131094 CSL131091:CSL131094 DCH131091:DCH131094 DMD131091:DMD131094 DVZ131091:DVZ131094 EFV131091:EFV131094 EPR131091:EPR131094 EZN131091:EZN131094 FJJ131091:FJJ131094 FTF131091:FTF131094 GDB131091:GDB131094 GMX131091:GMX131094 GWT131091:GWT131094 HGP131091:HGP131094 HQL131091:HQL131094 IAH131091:IAH131094 IKD131091:IKD131094 ITZ131091:ITZ131094 JDV131091:JDV131094 JNR131091:JNR131094 JXN131091:JXN131094 KHJ131091:KHJ131094 KRF131091:KRF131094 LBB131091:LBB131094 LKX131091:LKX131094 LUT131091:LUT131094 MEP131091:MEP131094 MOL131091:MOL131094 MYH131091:MYH131094 NID131091:NID131094 NRZ131091:NRZ131094 OBV131091:OBV131094 OLR131091:OLR131094 OVN131091:OVN131094 PFJ131091:PFJ131094 PPF131091:PPF131094 PZB131091:PZB131094 QIX131091:QIX131094 QST131091:QST131094 RCP131091:RCP131094 RML131091:RML131094 RWH131091:RWH131094 SGD131091:SGD131094 SPZ131091:SPZ131094 SZV131091:SZV131094 TJR131091:TJR131094 TTN131091:TTN131094 UDJ131091:UDJ131094 UNF131091:UNF131094 UXB131091:UXB131094 VGX131091:VGX131094 VQT131091:VQT131094 WAP131091:WAP131094 WKL131091:WKL131094 WUH131091:WUH131094 O196629:O196632 HV196627:HV196630 RR196627:RR196630 ABN196627:ABN196630 ALJ196627:ALJ196630 AVF196627:AVF196630 BFB196627:BFB196630 BOX196627:BOX196630 BYT196627:BYT196630 CIP196627:CIP196630 CSL196627:CSL196630 DCH196627:DCH196630 DMD196627:DMD196630 DVZ196627:DVZ196630 EFV196627:EFV196630 EPR196627:EPR196630 EZN196627:EZN196630 FJJ196627:FJJ196630 FTF196627:FTF196630 GDB196627:GDB196630 GMX196627:GMX196630 GWT196627:GWT196630 HGP196627:HGP196630 HQL196627:HQL196630 IAH196627:IAH196630 IKD196627:IKD196630 ITZ196627:ITZ196630 JDV196627:JDV196630 JNR196627:JNR196630 JXN196627:JXN196630 KHJ196627:KHJ196630 KRF196627:KRF196630 LBB196627:LBB196630 LKX196627:LKX196630 LUT196627:LUT196630 MEP196627:MEP196630 MOL196627:MOL196630 MYH196627:MYH196630 NID196627:NID196630 NRZ196627:NRZ196630 OBV196627:OBV196630 OLR196627:OLR196630 OVN196627:OVN196630 PFJ196627:PFJ196630 PPF196627:PPF196630 PZB196627:PZB196630 QIX196627:QIX196630 QST196627:QST196630 RCP196627:RCP196630 RML196627:RML196630 RWH196627:RWH196630 SGD196627:SGD196630 SPZ196627:SPZ196630 SZV196627:SZV196630 TJR196627:TJR196630 TTN196627:TTN196630 UDJ196627:UDJ196630 UNF196627:UNF196630 UXB196627:UXB196630 VGX196627:VGX196630 VQT196627:VQT196630 WAP196627:WAP196630 WKL196627:WKL196630 WUH196627:WUH196630 O262165:O262168 HV262163:HV262166 RR262163:RR262166 ABN262163:ABN262166 ALJ262163:ALJ262166 AVF262163:AVF262166 BFB262163:BFB262166 BOX262163:BOX262166 BYT262163:BYT262166 CIP262163:CIP262166 CSL262163:CSL262166 DCH262163:DCH262166 DMD262163:DMD262166 DVZ262163:DVZ262166 EFV262163:EFV262166 EPR262163:EPR262166 EZN262163:EZN262166 FJJ262163:FJJ262166 FTF262163:FTF262166 GDB262163:GDB262166 GMX262163:GMX262166 GWT262163:GWT262166 HGP262163:HGP262166 HQL262163:HQL262166 IAH262163:IAH262166 IKD262163:IKD262166 ITZ262163:ITZ262166 JDV262163:JDV262166 JNR262163:JNR262166 JXN262163:JXN262166 KHJ262163:KHJ262166 KRF262163:KRF262166 LBB262163:LBB262166 LKX262163:LKX262166 LUT262163:LUT262166 MEP262163:MEP262166 MOL262163:MOL262166 MYH262163:MYH262166 NID262163:NID262166 NRZ262163:NRZ262166 OBV262163:OBV262166 OLR262163:OLR262166 OVN262163:OVN262166 PFJ262163:PFJ262166 PPF262163:PPF262166 PZB262163:PZB262166 QIX262163:QIX262166 QST262163:QST262166 RCP262163:RCP262166 RML262163:RML262166 RWH262163:RWH262166 SGD262163:SGD262166 SPZ262163:SPZ262166 SZV262163:SZV262166 TJR262163:TJR262166 TTN262163:TTN262166 UDJ262163:UDJ262166 UNF262163:UNF262166 UXB262163:UXB262166 VGX262163:VGX262166 VQT262163:VQT262166 WAP262163:WAP262166 WKL262163:WKL262166 WUH262163:WUH262166 O327701:O327704 HV327699:HV327702 RR327699:RR327702 ABN327699:ABN327702 ALJ327699:ALJ327702 AVF327699:AVF327702 BFB327699:BFB327702 BOX327699:BOX327702 BYT327699:BYT327702 CIP327699:CIP327702 CSL327699:CSL327702 DCH327699:DCH327702 DMD327699:DMD327702 DVZ327699:DVZ327702 EFV327699:EFV327702 EPR327699:EPR327702 EZN327699:EZN327702 FJJ327699:FJJ327702 FTF327699:FTF327702 GDB327699:GDB327702 GMX327699:GMX327702 GWT327699:GWT327702 HGP327699:HGP327702 HQL327699:HQL327702 IAH327699:IAH327702 IKD327699:IKD327702 ITZ327699:ITZ327702 JDV327699:JDV327702 JNR327699:JNR327702 JXN327699:JXN327702 KHJ327699:KHJ327702 KRF327699:KRF327702 LBB327699:LBB327702 LKX327699:LKX327702 LUT327699:LUT327702 MEP327699:MEP327702 MOL327699:MOL327702 MYH327699:MYH327702 NID327699:NID327702 NRZ327699:NRZ327702 OBV327699:OBV327702 OLR327699:OLR327702 OVN327699:OVN327702 PFJ327699:PFJ327702 PPF327699:PPF327702 PZB327699:PZB327702 QIX327699:QIX327702 QST327699:QST327702 RCP327699:RCP327702 RML327699:RML327702 RWH327699:RWH327702 SGD327699:SGD327702 SPZ327699:SPZ327702 SZV327699:SZV327702 TJR327699:TJR327702 TTN327699:TTN327702 UDJ327699:UDJ327702 UNF327699:UNF327702 UXB327699:UXB327702 VGX327699:VGX327702 VQT327699:VQT327702 WAP327699:WAP327702 WKL327699:WKL327702 WUH327699:WUH327702 O393237:O393240 HV393235:HV393238 RR393235:RR393238 ABN393235:ABN393238 ALJ393235:ALJ393238 AVF393235:AVF393238 BFB393235:BFB393238 BOX393235:BOX393238 BYT393235:BYT393238 CIP393235:CIP393238 CSL393235:CSL393238 DCH393235:DCH393238 DMD393235:DMD393238 DVZ393235:DVZ393238 EFV393235:EFV393238 EPR393235:EPR393238 EZN393235:EZN393238 FJJ393235:FJJ393238 FTF393235:FTF393238 GDB393235:GDB393238 GMX393235:GMX393238 GWT393235:GWT393238 HGP393235:HGP393238 HQL393235:HQL393238 IAH393235:IAH393238 IKD393235:IKD393238 ITZ393235:ITZ393238 JDV393235:JDV393238 JNR393235:JNR393238 JXN393235:JXN393238 KHJ393235:KHJ393238 KRF393235:KRF393238 LBB393235:LBB393238 LKX393235:LKX393238 LUT393235:LUT393238 MEP393235:MEP393238 MOL393235:MOL393238 MYH393235:MYH393238 NID393235:NID393238 NRZ393235:NRZ393238 OBV393235:OBV393238 OLR393235:OLR393238 OVN393235:OVN393238 PFJ393235:PFJ393238 PPF393235:PPF393238 PZB393235:PZB393238 QIX393235:QIX393238 QST393235:QST393238 RCP393235:RCP393238 RML393235:RML393238 RWH393235:RWH393238 SGD393235:SGD393238 SPZ393235:SPZ393238 SZV393235:SZV393238 TJR393235:TJR393238 TTN393235:TTN393238 UDJ393235:UDJ393238 UNF393235:UNF393238 UXB393235:UXB393238 VGX393235:VGX393238 VQT393235:VQT393238 WAP393235:WAP393238 WKL393235:WKL393238 WUH393235:WUH393238 O458773:O458776 HV458771:HV458774 RR458771:RR458774 ABN458771:ABN458774 ALJ458771:ALJ458774 AVF458771:AVF458774 BFB458771:BFB458774 BOX458771:BOX458774 BYT458771:BYT458774 CIP458771:CIP458774 CSL458771:CSL458774 DCH458771:DCH458774 DMD458771:DMD458774 DVZ458771:DVZ458774 EFV458771:EFV458774 EPR458771:EPR458774 EZN458771:EZN458774 FJJ458771:FJJ458774 FTF458771:FTF458774 GDB458771:GDB458774 GMX458771:GMX458774 GWT458771:GWT458774 HGP458771:HGP458774 HQL458771:HQL458774 IAH458771:IAH458774 IKD458771:IKD458774 ITZ458771:ITZ458774 JDV458771:JDV458774 JNR458771:JNR458774 JXN458771:JXN458774 KHJ458771:KHJ458774 KRF458771:KRF458774 LBB458771:LBB458774 LKX458771:LKX458774 LUT458771:LUT458774 MEP458771:MEP458774 MOL458771:MOL458774 MYH458771:MYH458774 NID458771:NID458774 NRZ458771:NRZ458774 OBV458771:OBV458774 OLR458771:OLR458774 OVN458771:OVN458774 PFJ458771:PFJ458774 PPF458771:PPF458774 PZB458771:PZB458774 QIX458771:QIX458774 QST458771:QST458774 RCP458771:RCP458774 RML458771:RML458774 RWH458771:RWH458774 SGD458771:SGD458774 SPZ458771:SPZ458774 SZV458771:SZV458774 TJR458771:TJR458774 TTN458771:TTN458774 UDJ458771:UDJ458774 UNF458771:UNF458774 UXB458771:UXB458774 VGX458771:VGX458774 VQT458771:VQT458774 WAP458771:WAP458774 WKL458771:WKL458774 WUH458771:WUH458774 O524309:O524312 HV524307:HV524310 RR524307:RR524310 ABN524307:ABN524310 ALJ524307:ALJ524310 AVF524307:AVF524310 BFB524307:BFB524310 BOX524307:BOX524310 BYT524307:BYT524310 CIP524307:CIP524310 CSL524307:CSL524310 DCH524307:DCH524310 DMD524307:DMD524310 DVZ524307:DVZ524310 EFV524307:EFV524310 EPR524307:EPR524310 EZN524307:EZN524310 FJJ524307:FJJ524310 FTF524307:FTF524310 GDB524307:GDB524310 GMX524307:GMX524310 GWT524307:GWT524310 HGP524307:HGP524310 HQL524307:HQL524310 IAH524307:IAH524310 IKD524307:IKD524310 ITZ524307:ITZ524310 JDV524307:JDV524310 JNR524307:JNR524310 JXN524307:JXN524310 KHJ524307:KHJ524310 KRF524307:KRF524310 LBB524307:LBB524310 LKX524307:LKX524310 LUT524307:LUT524310 MEP524307:MEP524310 MOL524307:MOL524310 MYH524307:MYH524310 NID524307:NID524310 NRZ524307:NRZ524310 OBV524307:OBV524310 OLR524307:OLR524310 OVN524307:OVN524310 PFJ524307:PFJ524310 PPF524307:PPF524310 PZB524307:PZB524310 QIX524307:QIX524310 QST524307:QST524310 RCP524307:RCP524310 RML524307:RML524310 RWH524307:RWH524310 SGD524307:SGD524310 SPZ524307:SPZ524310 SZV524307:SZV524310 TJR524307:TJR524310 TTN524307:TTN524310 UDJ524307:UDJ524310 UNF524307:UNF524310 UXB524307:UXB524310 VGX524307:VGX524310 VQT524307:VQT524310 WAP524307:WAP524310 WKL524307:WKL524310 WUH524307:WUH524310 O589845:O589848 HV589843:HV589846 RR589843:RR589846 ABN589843:ABN589846 ALJ589843:ALJ589846 AVF589843:AVF589846 BFB589843:BFB589846 BOX589843:BOX589846 BYT589843:BYT589846 CIP589843:CIP589846 CSL589843:CSL589846 DCH589843:DCH589846 DMD589843:DMD589846 DVZ589843:DVZ589846 EFV589843:EFV589846 EPR589843:EPR589846 EZN589843:EZN589846 FJJ589843:FJJ589846 FTF589843:FTF589846 GDB589843:GDB589846 GMX589843:GMX589846 GWT589843:GWT589846 HGP589843:HGP589846 HQL589843:HQL589846 IAH589843:IAH589846 IKD589843:IKD589846 ITZ589843:ITZ589846 JDV589843:JDV589846 JNR589843:JNR589846 JXN589843:JXN589846 KHJ589843:KHJ589846 KRF589843:KRF589846 LBB589843:LBB589846 LKX589843:LKX589846 LUT589843:LUT589846 MEP589843:MEP589846 MOL589843:MOL589846 MYH589843:MYH589846 NID589843:NID589846 NRZ589843:NRZ589846 OBV589843:OBV589846 OLR589843:OLR589846 OVN589843:OVN589846 PFJ589843:PFJ589846 PPF589843:PPF589846 PZB589843:PZB589846 QIX589843:QIX589846 QST589843:QST589846 RCP589843:RCP589846 RML589843:RML589846 RWH589843:RWH589846 SGD589843:SGD589846 SPZ589843:SPZ589846 SZV589843:SZV589846 TJR589843:TJR589846 TTN589843:TTN589846 UDJ589843:UDJ589846 UNF589843:UNF589846 UXB589843:UXB589846 VGX589843:VGX589846 VQT589843:VQT589846 WAP589843:WAP589846 WKL589843:WKL589846 WUH589843:WUH589846 O655381:O655384 HV655379:HV655382 RR655379:RR655382 ABN655379:ABN655382 ALJ655379:ALJ655382 AVF655379:AVF655382 BFB655379:BFB655382 BOX655379:BOX655382 BYT655379:BYT655382 CIP655379:CIP655382 CSL655379:CSL655382 DCH655379:DCH655382 DMD655379:DMD655382 DVZ655379:DVZ655382 EFV655379:EFV655382 EPR655379:EPR655382 EZN655379:EZN655382 FJJ655379:FJJ655382 FTF655379:FTF655382 GDB655379:GDB655382 GMX655379:GMX655382 GWT655379:GWT655382 HGP655379:HGP655382 HQL655379:HQL655382 IAH655379:IAH655382 IKD655379:IKD655382 ITZ655379:ITZ655382 JDV655379:JDV655382 JNR655379:JNR655382 JXN655379:JXN655382 KHJ655379:KHJ655382 KRF655379:KRF655382 LBB655379:LBB655382 LKX655379:LKX655382 LUT655379:LUT655382 MEP655379:MEP655382 MOL655379:MOL655382 MYH655379:MYH655382 NID655379:NID655382 NRZ655379:NRZ655382 OBV655379:OBV655382 OLR655379:OLR655382 OVN655379:OVN655382 PFJ655379:PFJ655382 PPF655379:PPF655382 PZB655379:PZB655382 QIX655379:QIX655382 QST655379:QST655382 RCP655379:RCP655382 RML655379:RML655382 RWH655379:RWH655382 SGD655379:SGD655382 SPZ655379:SPZ655382 SZV655379:SZV655382 TJR655379:TJR655382 TTN655379:TTN655382 UDJ655379:UDJ655382 UNF655379:UNF655382 UXB655379:UXB655382 VGX655379:VGX655382 VQT655379:VQT655382 WAP655379:WAP655382 WKL655379:WKL655382 WUH655379:WUH655382 O720917:O720920 HV720915:HV720918 RR720915:RR720918 ABN720915:ABN720918 ALJ720915:ALJ720918 AVF720915:AVF720918 BFB720915:BFB720918 BOX720915:BOX720918 BYT720915:BYT720918 CIP720915:CIP720918 CSL720915:CSL720918 DCH720915:DCH720918 DMD720915:DMD720918 DVZ720915:DVZ720918 EFV720915:EFV720918 EPR720915:EPR720918 EZN720915:EZN720918 FJJ720915:FJJ720918 FTF720915:FTF720918 GDB720915:GDB720918 GMX720915:GMX720918 GWT720915:GWT720918 HGP720915:HGP720918 HQL720915:HQL720918 IAH720915:IAH720918 IKD720915:IKD720918 ITZ720915:ITZ720918 JDV720915:JDV720918 JNR720915:JNR720918 JXN720915:JXN720918 KHJ720915:KHJ720918 KRF720915:KRF720918 LBB720915:LBB720918 LKX720915:LKX720918 LUT720915:LUT720918 MEP720915:MEP720918 MOL720915:MOL720918 MYH720915:MYH720918 NID720915:NID720918 NRZ720915:NRZ720918 OBV720915:OBV720918 OLR720915:OLR720918 OVN720915:OVN720918 PFJ720915:PFJ720918 PPF720915:PPF720918 PZB720915:PZB720918 QIX720915:QIX720918 QST720915:QST720918 RCP720915:RCP720918 RML720915:RML720918 RWH720915:RWH720918 SGD720915:SGD720918 SPZ720915:SPZ720918 SZV720915:SZV720918 TJR720915:TJR720918 TTN720915:TTN720918 UDJ720915:UDJ720918 UNF720915:UNF720918 UXB720915:UXB720918 VGX720915:VGX720918 VQT720915:VQT720918 WAP720915:WAP720918 WKL720915:WKL720918 WUH720915:WUH720918 O786453:O786456 HV786451:HV786454 RR786451:RR786454 ABN786451:ABN786454 ALJ786451:ALJ786454 AVF786451:AVF786454 BFB786451:BFB786454 BOX786451:BOX786454 BYT786451:BYT786454 CIP786451:CIP786454 CSL786451:CSL786454 DCH786451:DCH786454 DMD786451:DMD786454 DVZ786451:DVZ786454 EFV786451:EFV786454 EPR786451:EPR786454 EZN786451:EZN786454 FJJ786451:FJJ786454 FTF786451:FTF786454 GDB786451:GDB786454 GMX786451:GMX786454 GWT786451:GWT786454 HGP786451:HGP786454 HQL786451:HQL786454 IAH786451:IAH786454 IKD786451:IKD786454 ITZ786451:ITZ786454 JDV786451:JDV786454 JNR786451:JNR786454 JXN786451:JXN786454 KHJ786451:KHJ786454 KRF786451:KRF786454 LBB786451:LBB786454 LKX786451:LKX786454 LUT786451:LUT786454 MEP786451:MEP786454 MOL786451:MOL786454 MYH786451:MYH786454 NID786451:NID786454 NRZ786451:NRZ786454 OBV786451:OBV786454 OLR786451:OLR786454 OVN786451:OVN786454 PFJ786451:PFJ786454 PPF786451:PPF786454 PZB786451:PZB786454 QIX786451:QIX786454 QST786451:QST786454 RCP786451:RCP786454 RML786451:RML786454 RWH786451:RWH786454 SGD786451:SGD786454 SPZ786451:SPZ786454 SZV786451:SZV786454 TJR786451:TJR786454 TTN786451:TTN786454 UDJ786451:UDJ786454 UNF786451:UNF786454 UXB786451:UXB786454 VGX786451:VGX786454 VQT786451:VQT786454 WAP786451:WAP786454 WKL786451:WKL786454 WUH786451:WUH786454 O851989:O851992 HV851987:HV851990 RR851987:RR851990 ABN851987:ABN851990 ALJ851987:ALJ851990 AVF851987:AVF851990 BFB851987:BFB851990 BOX851987:BOX851990 BYT851987:BYT851990 CIP851987:CIP851990 CSL851987:CSL851990 DCH851987:DCH851990 DMD851987:DMD851990 DVZ851987:DVZ851990 EFV851987:EFV851990 EPR851987:EPR851990 EZN851987:EZN851990 FJJ851987:FJJ851990 FTF851987:FTF851990 GDB851987:GDB851990 GMX851987:GMX851990 GWT851987:GWT851990 HGP851987:HGP851990 HQL851987:HQL851990 IAH851987:IAH851990 IKD851987:IKD851990 ITZ851987:ITZ851990 JDV851987:JDV851990 JNR851987:JNR851990 JXN851987:JXN851990 KHJ851987:KHJ851990 KRF851987:KRF851990 LBB851987:LBB851990 LKX851987:LKX851990 LUT851987:LUT851990 MEP851987:MEP851990 MOL851987:MOL851990 MYH851987:MYH851990 NID851987:NID851990 NRZ851987:NRZ851990 OBV851987:OBV851990 OLR851987:OLR851990 OVN851987:OVN851990 PFJ851987:PFJ851990 PPF851987:PPF851990 PZB851987:PZB851990 QIX851987:QIX851990 QST851987:QST851990 RCP851987:RCP851990 RML851987:RML851990 RWH851987:RWH851990 SGD851987:SGD851990 SPZ851987:SPZ851990 SZV851987:SZV851990 TJR851987:TJR851990 TTN851987:TTN851990 UDJ851987:UDJ851990 UNF851987:UNF851990 UXB851987:UXB851990 VGX851987:VGX851990 VQT851987:VQT851990 WAP851987:WAP851990 WKL851987:WKL851990 WUH851987:WUH851990 O917525:O917528 HV917523:HV917526 RR917523:RR917526 ABN917523:ABN917526 ALJ917523:ALJ917526 AVF917523:AVF917526 BFB917523:BFB917526 BOX917523:BOX917526 BYT917523:BYT917526 CIP917523:CIP917526 CSL917523:CSL917526 DCH917523:DCH917526 DMD917523:DMD917526 DVZ917523:DVZ917526 EFV917523:EFV917526 EPR917523:EPR917526 EZN917523:EZN917526 FJJ917523:FJJ917526 FTF917523:FTF917526 GDB917523:GDB917526 GMX917523:GMX917526 GWT917523:GWT917526 HGP917523:HGP917526 HQL917523:HQL917526 IAH917523:IAH917526 IKD917523:IKD917526 ITZ917523:ITZ917526 JDV917523:JDV917526 JNR917523:JNR917526 JXN917523:JXN917526 KHJ917523:KHJ917526 KRF917523:KRF917526 LBB917523:LBB917526 LKX917523:LKX917526 LUT917523:LUT917526 MEP917523:MEP917526 MOL917523:MOL917526 MYH917523:MYH917526 NID917523:NID917526 NRZ917523:NRZ917526 OBV917523:OBV917526 OLR917523:OLR917526 OVN917523:OVN917526 PFJ917523:PFJ917526 PPF917523:PPF917526 PZB917523:PZB917526 QIX917523:QIX917526 QST917523:QST917526 RCP917523:RCP917526 RML917523:RML917526 RWH917523:RWH917526 SGD917523:SGD917526 SPZ917523:SPZ917526 SZV917523:SZV917526 TJR917523:TJR917526 TTN917523:TTN917526 UDJ917523:UDJ917526 UNF917523:UNF917526 UXB917523:UXB917526 VGX917523:VGX917526 VQT917523:VQT917526 WAP917523:WAP917526 WKL917523:WKL917526 WUH917523:WUH917526 O983061:O983064 HV983059:HV983062 RR983059:RR983062 ABN983059:ABN983062 ALJ983059:ALJ983062 AVF983059:AVF983062 BFB983059:BFB983062 BOX983059:BOX983062 BYT983059:BYT983062 CIP983059:CIP983062 CSL983059:CSL983062 DCH983059:DCH983062 DMD983059:DMD983062 DVZ983059:DVZ983062 EFV983059:EFV983062 EPR983059:EPR983062 EZN983059:EZN983062 FJJ983059:FJJ983062 FTF983059:FTF983062 GDB983059:GDB983062 GMX983059:GMX983062 GWT983059:GWT983062 HGP983059:HGP983062 HQL983059:HQL983062 IAH983059:IAH983062 IKD983059:IKD983062 ITZ983059:ITZ983062 JDV983059:JDV983062 JNR983059:JNR983062 JXN983059:JXN983062 KHJ983059:KHJ983062 KRF983059:KRF983062 LBB983059:LBB983062 LKX983059:LKX983062 LUT983059:LUT983062 MEP983059:MEP983062 MOL983059:MOL983062 MYH983059:MYH983062 NID983059:NID983062 NRZ983059:NRZ983062 OBV983059:OBV983062 OLR983059:OLR983062 OVN983059:OVN983062 PFJ983059:PFJ983062 PPF983059:PPF983062 PZB983059:PZB983062 QIX983059:QIX983062 QST983059:QST983062 RCP983059:RCP983062 RML983059:RML983062 RWH983059:RWH983062 SGD983059:SGD983062 SPZ983059:SPZ983062 SZV983059:SZV983062 TJR983059:TJR983062 TTN983059:TTN983062 UDJ983059:UDJ983062 UNF983059:UNF983062 UXB983059:UXB983062 VGX983059:VGX983062 VQT983059:VQT983062 WAP983059:WAP983062 WKL983059:WKL983062 WUH983059:WUH983062 H65571:AA65573 HO65569:IK65571 RK65569:SG65571 ABG65569:ACC65571 ALC65569:ALY65571 AUY65569:AVU65571 BEU65569:BFQ65571 BOQ65569:BPM65571 BYM65569:BZI65571 CII65569:CJE65571 CSE65569:CTA65571 DCA65569:DCW65571 DLW65569:DMS65571 DVS65569:DWO65571 EFO65569:EGK65571 EPK65569:EQG65571 EZG65569:FAC65571 FJC65569:FJY65571 FSY65569:FTU65571 GCU65569:GDQ65571 GMQ65569:GNM65571 GWM65569:GXI65571 HGI65569:HHE65571 HQE65569:HRA65571 IAA65569:IAW65571 IJW65569:IKS65571 ITS65569:IUO65571 JDO65569:JEK65571 JNK65569:JOG65571 JXG65569:JYC65571 KHC65569:KHY65571 KQY65569:KRU65571 LAU65569:LBQ65571 LKQ65569:LLM65571 LUM65569:LVI65571 MEI65569:MFE65571 MOE65569:MPA65571 MYA65569:MYW65571 NHW65569:NIS65571 NRS65569:NSO65571 OBO65569:OCK65571 OLK65569:OMG65571 OVG65569:OWC65571 PFC65569:PFY65571 POY65569:PPU65571 PYU65569:PZQ65571 QIQ65569:QJM65571 QSM65569:QTI65571 RCI65569:RDE65571 RME65569:RNA65571 RWA65569:RWW65571 SFW65569:SGS65571 SPS65569:SQO65571 SZO65569:TAK65571 TJK65569:TKG65571 TTG65569:TUC65571 UDC65569:UDY65571 UMY65569:UNU65571 UWU65569:UXQ65571 VGQ65569:VHM65571 VQM65569:VRI65571 WAI65569:WBE65571 WKE65569:WLA65571 WUA65569:WUW65571 H131107:AA131109 HO131105:IK131107 RK131105:SG131107 ABG131105:ACC131107 ALC131105:ALY131107 AUY131105:AVU131107 BEU131105:BFQ131107 BOQ131105:BPM131107 BYM131105:BZI131107 CII131105:CJE131107 CSE131105:CTA131107 DCA131105:DCW131107 DLW131105:DMS131107 DVS131105:DWO131107 EFO131105:EGK131107 EPK131105:EQG131107 EZG131105:FAC131107 FJC131105:FJY131107 FSY131105:FTU131107 GCU131105:GDQ131107 GMQ131105:GNM131107 GWM131105:GXI131107 HGI131105:HHE131107 HQE131105:HRA131107 IAA131105:IAW131107 IJW131105:IKS131107 ITS131105:IUO131107 JDO131105:JEK131107 JNK131105:JOG131107 JXG131105:JYC131107 KHC131105:KHY131107 KQY131105:KRU131107 LAU131105:LBQ131107 LKQ131105:LLM131107 LUM131105:LVI131107 MEI131105:MFE131107 MOE131105:MPA131107 MYA131105:MYW131107 NHW131105:NIS131107 NRS131105:NSO131107 OBO131105:OCK131107 OLK131105:OMG131107 OVG131105:OWC131107 PFC131105:PFY131107 POY131105:PPU131107 PYU131105:PZQ131107 QIQ131105:QJM131107 QSM131105:QTI131107 RCI131105:RDE131107 RME131105:RNA131107 RWA131105:RWW131107 SFW131105:SGS131107 SPS131105:SQO131107 SZO131105:TAK131107 TJK131105:TKG131107 TTG131105:TUC131107 UDC131105:UDY131107 UMY131105:UNU131107 UWU131105:UXQ131107 VGQ131105:VHM131107 VQM131105:VRI131107 WAI131105:WBE131107 WKE131105:WLA131107 WUA131105:WUW131107 H196643:AA196645 HO196641:IK196643 RK196641:SG196643 ABG196641:ACC196643 ALC196641:ALY196643 AUY196641:AVU196643 BEU196641:BFQ196643 BOQ196641:BPM196643 BYM196641:BZI196643 CII196641:CJE196643 CSE196641:CTA196643 DCA196641:DCW196643 DLW196641:DMS196643 DVS196641:DWO196643 EFO196641:EGK196643 EPK196641:EQG196643 EZG196641:FAC196643 FJC196641:FJY196643 FSY196641:FTU196643 GCU196641:GDQ196643 GMQ196641:GNM196643 GWM196641:GXI196643 HGI196641:HHE196643 HQE196641:HRA196643 IAA196641:IAW196643 IJW196641:IKS196643 ITS196641:IUO196643 JDO196641:JEK196643 JNK196641:JOG196643 JXG196641:JYC196643 KHC196641:KHY196643 KQY196641:KRU196643 LAU196641:LBQ196643 LKQ196641:LLM196643 LUM196641:LVI196643 MEI196641:MFE196643 MOE196641:MPA196643 MYA196641:MYW196643 NHW196641:NIS196643 NRS196641:NSO196643 OBO196641:OCK196643 OLK196641:OMG196643 OVG196641:OWC196643 PFC196641:PFY196643 POY196641:PPU196643 PYU196641:PZQ196643 QIQ196641:QJM196643 QSM196641:QTI196643 RCI196641:RDE196643 RME196641:RNA196643 RWA196641:RWW196643 SFW196641:SGS196643 SPS196641:SQO196643 SZO196641:TAK196643 TJK196641:TKG196643 TTG196641:TUC196643 UDC196641:UDY196643 UMY196641:UNU196643 UWU196641:UXQ196643 VGQ196641:VHM196643 VQM196641:VRI196643 WAI196641:WBE196643 WKE196641:WLA196643 WUA196641:WUW196643 H262179:AA262181 HO262177:IK262179 RK262177:SG262179 ABG262177:ACC262179 ALC262177:ALY262179 AUY262177:AVU262179 BEU262177:BFQ262179 BOQ262177:BPM262179 BYM262177:BZI262179 CII262177:CJE262179 CSE262177:CTA262179 DCA262177:DCW262179 DLW262177:DMS262179 DVS262177:DWO262179 EFO262177:EGK262179 EPK262177:EQG262179 EZG262177:FAC262179 FJC262177:FJY262179 FSY262177:FTU262179 GCU262177:GDQ262179 GMQ262177:GNM262179 GWM262177:GXI262179 HGI262177:HHE262179 HQE262177:HRA262179 IAA262177:IAW262179 IJW262177:IKS262179 ITS262177:IUO262179 JDO262177:JEK262179 JNK262177:JOG262179 JXG262177:JYC262179 KHC262177:KHY262179 KQY262177:KRU262179 LAU262177:LBQ262179 LKQ262177:LLM262179 LUM262177:LVI262179 MEI262177:MFE262179 MOE262177:MPA262179 MYA262177:MYW262179 NHW262177:NIS262179 NRS262177:NSO262179 OBO262177:OCK262179 OLK262177:OMG262179 OVG262177:OWC262179 PFC262177:PFY262179 POY262177:PPU262179 PYU262177:PZQ262179 QIQ262177:QJM262179 QSM262177:QTI262179 RCI262177:RDE262179 RME262177:RNA262179 RWA262177:RWW262179 SFW262177:SGS262179 SPS262177:SQO262179 SZO262177:TAK262179 TJK262177:TKG262179 TTG262177:TUC262179 UDC262177:UDY262179 UMY262177:UNU262179 UWU262177:UXQ262179 VGQ262177:VHM262179 VQM262177:VRI262179 WAI262177:WBE262179 WKE262177:WLA262179 WUA262177:WUW262179 H327715:AA327717 HO327713:IK327715 RK327713:SG327715 ABG327713:ACC327715 ALC327713:ALY327715 AUY327713:AVU327715 BEU327713:BFQ327715 BOQ327713:BPM327715 BYM327713:BZI327715 CII327713:CJE327715 CSE327713:CTA327715 DCA327713:DCW327715 DLW327713:DMS327715 DVS327713:DWO327715 EFO327713:EGK327715 EPK327713:EQG327715 EZG327713:FAC327715 FJC327713:FJY327715 FSY327713:FTU327715 GCU327713:GDQ327715 GMQ327713:GNM327715 GWM327713:GXI327715 HGI327713:HHE327715 HQE327713:HRA327715 IAA327713:IAW327715 IJW327713:IKS327715 ITS327713:IUO327715 JDO327713:JEK327715 JNK327713:JOG327715 JXG327713:JYC327715 KHC327713:KHY327715 KQY327713:KRU327715 LAU327713:LBQ327715 LKQ327713:LLM327715 LUM327713:LVI327715 MEI327713:MFE327715 MOE327713:MPA327715 MYA327713:MYW327715 NHW327713:NIS327715 NRS327713:NSO327715 OBO327713:OCK327715 OLK327713:OMG327715 OVG327713:OWC327715 PFC327713:PFY327715 POY327713:PPU327715 PYU327713:PZQ327715 QIQ327713:QJM327715 QSM327713:QTI327715 RCI327713:RDE327715 RME327713:RNA327715 RWA327713:RWW327715 SFW327713:SGS327715 SPS327713:SQO327715 SZO327713:TAK327715 TJK327713:TKG327715 TTG327713:TUC327715 UDC327713:UDY327715 UMY327713:UNU327715 UWU327713:UXQ327715 VGQ327713:VHM327715 VQM327713:VRI327715 WAI327713:WBE327715 WKE327713:WLA327715 WUA327713:WUW327715 H393251:AA393253 HO393249:IK393251 RK393249:SG393251 ABG393249:ACC393251 ALC393249:ALY393251 AUY393249:AVU393251 BEU393249:BFQ393251 BOQ393249:BPM393251 BYM393249:BZI393251 CII393249:CJE393251 CSE393249:CTA393251 DCA393249:DCW393251 DLW393249:DMS393251 DVS393249:DWO393251 EFO393249:EGK393251 EPK393249:EQG393251 EZG393249:FAC393251 FJC393249:FJY393251 FSY393249:FTU393251 GCU393249:GDQ393251 GMQ393249:GNM393251 GWM393249:GXI393251 HGI393249:HHE393251 HQE393249:HRA393251 IAA393249:IAW393251 IJW393249:IKS393251 ITS393249:IUO393251 JDO393249:JEK393251 JNK393249:JOG393251 JXG393249:JYC393251 KHC393249:KHY393251 KQY393249:KRU393251 LAU393249:LBQ393251 LKQ393249:LLM393251 LUM393249:LVI393251 MEI393249:MFE393251 MOE393249:MPA393251 MYA393249:MYW393251 NHW393249:NIS393251 NRS393249:NSO393251 OBO393249:OCK393251 OLK393249:OMG393251 OVG393249:OWC393251 PFC393249:PFY393251 POY393249:PPU393251 PYU393249:PZQ393251 QIQ393249:QJM393251 QSM393249:QTI393251 RCI393249:RDE393251 RME393249:RNA393251 RWA393249:RWW393251 SFW393249:SGS393251 SPS393249:SQO393251 SZO393249:TAK393251 TJK393249:TKG393251 TTG393249:TUC393251 UDC393249:UDY393251 UMY393249:UNU393251 UWU393249:UXQ393251 VGQ393249:VHM393251 VQM393249:VRI393251 WAI393249:WBE393251 WKE393249:WLA393251 WUA393249:WUW393251 H458787:AA458789 HO458785:IK458787 RK458785:SG458787 ABG458785:ACC458787 ALC458785:ALY458787 AUY458785:AVU458787 BEU458785:BFQ458787 BOQ458785:BPM458787 BYM458785:BZI458787 CII458785:CJE458787 CSE458785:CTA458787 DCA458785:DCW458787 DLW458785:DMS458787 DVS458785:DWO458787 EFO458785:EGK458787 EPK458785:EQG458787 EZG458785:FAC458787 FJC458785:FJY458787 FSY458785:FTU458787 GCU458785:GDQ458787 GMQ458785:GNM458787 GWM458785:GXI458787 HGI458785:HHE458787 HQE458785:HRA458787 IAA458785:IAW458787 IJW458785:IKS458787 ITS458785:IUO458787 JDO458785:JEK458787 JNK458785:JOG458787 JXG458785:JYC458787 KHC458785:KHY458787 KQY458785:KRU458787 LAU458785:LBQ458787 LKQ458785:LLM458787 LUM458785:LVI458787 MEI458785:MFE458787 MOE458785:MPA458787 MYA458785:MYW458787 NHW458785:NIS458787 NRS458785:NSO458787 OBO458785:OCK458787 OLK458785:OMG458787 OVG458785:OWC458787 PFC458785:PFY458787 POY458785:PPU458787 PYU458785:PZQ458787 QIQ458785:QJM458787 QSM458785:QTI458787 RCI458785:RDE458787 RME458785:RNA458787 RWA458785:RWW458787 SFW458785:SGS458787 SPS458785:SQO458787 SZO458785:TAK458787 TJK458785:TKG458787 TTG458785:TUC458787 UDC458785:UDY458787 UMY458785:UNU458787 UWU458785:UXQ458787 VGQ458785:VHM458787 VQM458785:VRI458787 WAI458785:WBE458787 WKE458785:WLA458787 WUA458785:WUW458787 H524323:AA524325 HO524321:IK524323 RK524321:SG524323 ABG524321:ACC524323 ALC524321:ALY524323 AUY524321:AVU524323 BEU524321:BFQ524323 BOQ524321:BPM524323 BYM524321:BZI524323 CII524321:CJE524323 CSE524321:CTA524323 DCA524321:DCW524323 DLW524321:DMS524323 DVS524321:DWO524323 EFO524321:EGK524323 EPK524321:EQG524323 EZG524321:FAC524323 FJC524321:FJY524323 FSY524321:FTU524323 GCU524321:GDQ524323 GMQ524321:GNM524323 GWM524321:GXI524323 HGI524321:HHE524323 HQE524321:HRA524323 IAA524321:IAW524323 IJW524321:IKS524323 ITS524321:IUO524323 JDO524321:JEK524323 JNK524321:JOG524323 JXG524321:JYC524323 KHC524321:KHY524323 KQY524321:KRU524323 LAU524321:LBQ524323 LKQ524321:LLM524323 LUM524321:LVI524323 MEI524321:MFE524323 MOE524321:MPA524323 MYA524321:MYW524323 NHW524321:NIS524323 NRS524321:NSO524323 OBO524321:OCK524323 OLK524321:OMG524323 OVG524321:OWC524323 PFC524321:PFY524323 POY524321:PPU524323 PYU524321:PZQ524323 QIQ524321:QJM524323 QSM524321:QTI524323 RCI524321:RDE524323 RME524321:RNA524323 RWA524321:RWW524323 SFW524321:SGS524323 SPS524321:SQO524323 SZO524321:TAK524323 TJK524321:TKG524323 TTG524321:TUC524323 UDC524321:UDY524323 UMY524321:UNU524323 UWU524321:UXQ524323 VGQ524321:VHM524323 VQM524321:VRI524323 WAI524321:WBE524323 WKE524321:WLA524323 WUA524321:WUW524323 H589859:AA589861 HO589857:IK589859 RK589857:SG589859 ABG589857:ACC589859 ALC589857:ALY589859 AUY589857:AVU589859 BEU589857:BFQ589859 BOQ589857:BPM589859 BYM589857:BZI589859 CII589857:CJE589859 CSE589857:CTA589859 DCA589857:DCW589859 DLW589857:DMS589859 DVS589857:DWO589859 EFO589857:EGK589859 EPK589857:EQG589859 EZG589857:FAC589859 FJC589857:FJY589859 FSY589857:FTU589859 GCU589857:GDQ589859 GMQ589857:GNM589859 GWM589857:GXI589859 HGI589857:HHE589859 HQE589857:HRA589859 IAA589857:IAW589859 IJW589857:IKS589859 ITS589857:IUO589859 JDO589857:JEK589859 JNK589857:JOG589859 JXG589857:JYC589859 KHC589857:KHY589859 KQY589857:KRU589859 LAU589857:LBQ589859 LKQ589857:LLM589859 LUM589857:LVI589859 MEI589857:MFE589859 MOE589857:MPA589859 MYA589857:MYW589859 NHW589857:NIS589859 NRS589857:NSO589859 OBO589857:OCK589859 OLK589857:OMG589859 OVG589857:OWC589859 PFC589857:PFY589859 POY589857:PPU589859 PYU589857:PZQ589859 QIQ589857:QJM589859 QSM589857:QTI589859 RCI589857:RDE589859 RME589857:RNA589859 RWA589857:RWW589859 SFW589857:SGS589859 SPS589857:SQO589859 SZO589857:TAK589859 TJK589857:TKG589859 TTG589857:TUC589859 UDC589857:UDY589859 UMY589857:UNU589859 UWU589857:UXQ589859 VGQ589857:VHM589859 VQM589857:VRI589859 WAI589857:WBE589859 WKE589857:WLA589859 WUA589857:WUW589859 H655395:AA655397 HO655393:IK655395 RK655393:SG655395 ABG655393:ACC655395 ALC655393:ALY655395 AUY655393:AVU655395 BEU655393:BFQ655395 BOQ655393:BPM655395 BYM655393:BZI655395 CII655393:CJE655395 CSE655393:CTA655395 DCA655393:DCW655395 DLW655393:DMS655395 DVS655393:DWO655395 EFO655393:EGK655395 EPK655393:EQG655395 EZG655393:FAC655395 FJC655393:FJY655395 FSY655393:FTU655395 GCU655393:GDQ655395 GMQ655393:GNM655395 GWM655393:GXI655395 HGI655393:HHE655395 HQE655393:HRA655395 IAA655393:IAW655395 IJW655393:IKS655395 ITS655393:IUO655395 JDO655393:JEK655395 JNK655393:JOG655395 JXG655393:JYC655395 KHC655393:KHY655395 KQY655393:KRU655395 LAU655393:LBQ655395 LKQ655393:LLM655395 LUM655393:LVI655395 MEI655393:MFE655395 MOE655393:MPA655395 MYA655393:MYW655395 NHW655393:NIS655395 NRS655393:NSO655395 OBO655393:OCK655395 OLK655393:OMG655395 OVG655393:OWC655395 PFC655393:PFY655395 POY655393:PPU655395 PYU655393:PZQ655395 QIQ655393:QJM655395 QSM655393:QTI655395 RCI655393:RDE655395 RME655393:RNA655395 RWA655393:RWW655395 SFW655393:SGS655395 SPS655393:SQO655395 SZO655393:TAK655395 TJK655393:TKG655395 TTG655393:TUC655395 UDC655393:UDY655395 UMY655393:UNU655395 UWU655393:UXQ655395 VGQ655393:VHM655395 VQM655393:VRI655395 WAI655393:WBE655395 WKE655393:WLA655395 WUA655393:WUW655395 H720931:AA720933 HO720929:IK720931 RK720929:SG720931 ABG720929:ACC720931 ALC720929:ALY720931 AUY720929:AVU720931 BEU720929:BFQ720931 BOQ720929:BPM720931 BYM720929:BZI720931 CII720929:CJE720931 CSE720929:CTA720931 DCA720929:DCW720931 DLW720929:DMS720931 DVS720929:DWO720931 EFO720929:EGK720931 EPK720929:EQG720931 EZG720929:FAC720931 FJC720929:FJY720931 FSY720929:FTU720931 GCU720929:GDQ720931 GMQ720929:GNM720931 GWM720929:GXI720931 HGI720929:HHE720931 HQE720929:HRA720931 IAA720929:IAW720931 IJW720929:IKS720931 ITS720929:IUO720931 JDO720929:JEK720931 JNK720929:JOG720931 JXG720929:JYC720931 KHC720929:KHY720931 KQY720929:KRU720931 LAU720929:LBQ720931 LKQ720929:LLM720931 LUM720929:LVI720931 MEI720929:MFE720931 MOE720929:MPA720931 MYA720929:MYW720931 NHW720929:NIS720931 NRS720929:NSO720931 OBO720929:OCK720931 OLK720929:OMG720931 OVG720929:OWC720931 PFC720929:PFY720931 POY720929:PPU720931 PYU720929:PZQ720931 QIQ720929:QJM720931 QSM720929:QTI720931 RCI720929:RDE720931 RME720929:RNA720931 RWA720929:RWW720931 SFW720929:SGS720931 SPS720929:SQO720931 SZO720929:TAK720931 TJK720929:TKG720931 TTG720929:TUC720931 UDC720929:UDY720931 UMY720929:UNU720931 UWU720929:UXQ720931 VGQ720929:VHM720931 VQM720929:VRI720931 WAI720929:WBE720931 WKE720929:WLA720931 WUA720929:WUW720931 H786467:AA786469 HO786465:IK786467 RK786465:SG786467 ABG786465:ACC786467 ALC786465:ALY786467 AUY786465:AVU786467 BEU786465:BFQ786467 BOQ786465:BPM786467 BYM786465:BZI786467 CII786465:CJE786467 CSE786465:CTA786467 DCA786465:DCW786467 DLW786465:DMS786467 DVS786465:DWO786467 EFO786465:EGK786467 EPK786465:EQG786467 EZG786465:FAC786467 FJC786465:FJY786467 FSY786465:FTU786467 GCU786465:GDQ786467 GMQ786465:GNM786467 GWM786465:GXI786467 HGI786465:HHE786467 HQE786465:HRA786467 IAA786465:IAW786467 IJW786465:IKS786467 ITS786465:IUO786467 JDO786465:JEK786467 JNK786465:JOG786467 JXG786465:JYC786467 KHC786465:KHY786467 KQY786465:KRU786467 LAU786465:LBQ786467 LKQ786465:LLM786467 LUM786465:LVI786467 MEI786465:MFE786467 MOE786465:MPA786467 MYA786465:MYW786467 NHW786465:NIS786467 NRS786465:NSO786467 OBO786465:OCK786467 OLK786465:OMG786467 OVG786465:OWC786467 PFC786465:PFY786467 POY786465:PPU786467 PYU786465:PZQ786467 QIQ786465:QJM786467 QSM786465:QTI786467 RCI786465:RDE786467 RME786465:RNA786467 RWA786465:RWW786467 SFW786465:SGS786467 SPS786465:SQO786467 SZO786465:TAK786467 TJK786465:TKG786467 TTG786465:TUC786467 UDC786465:UDY786467 UMY786465:UNU786467 UWU786465:UXQ786467 VGQ786465:VHM786467 VQM786465:VRI786467 WAI786465:WBE786467 WKE786465:WLA786467 WUA786465:WUW786467 H852003:AA852005 HO852001:IK852003 RK852001:SG852003 ABG852001:ACC852003 ALC852001:ALY852003 AUY852001:AVU852003 BEU852001:BFQ852003 BOQ852001:BPM852003 BYM852001:BZI852003 CII852001:CJE852003 CSE852001:CTA852003 DCA852001:DCW852003 DLW852001:DMS852003 DVS852001:DWO852003 EFO852001:EGK852003 EPK852001:EQG852003 EZG852001:FAC852003 FJC852001:FJY852003 FSY852001:FTU852003 GCU852001:GDQ852003 GMQ852001:GNM852003 GWM852001:GXI852003 HGI852001:HHE852003 HQE852001:HRA852003 IAA852001:IAW852003 IJW852001:IKS852003 ITS852001:IUO852003 JDO852001:JEK852003 JNK852001:JOG852003 JXG852001:JYC852003 KHC852001:KHY852003 KQY852001:KRU852003 LAU852001:LBQ852003 LKQ852001:LLM852003 LUM852001:LVI852003 MEI852001:MFE852003 MOE852001:MPA852003 MYA852001:MYW852003 NHW852001:NIS852003 NRS852001:NSO852003 OBO852001:OCK852003 OLK852001:OMG852003 OVG852001:OWC852003 PFC852001:PFY852003 POY852001:PPU852003 PYU852001:PZQ852003 QIQ852001:QJM852003 QSM852001:QTI852003 RCI852001:RDE852003 RME852001:RNA852003 RWA852001:RWW852003 SFW852001:SGS852003 SPS852001:SQO852003 SZO852001:TAK852003 TJK852001:TKG852003 TTG852001:TUC852003 UDC852001:UDY852003 UMY852001:UNU852003 UWU852001:UXQ852003 VGQ852001:VHM852003 VQM852001:VRI852003 WAI852001:WBE852003 WKE852001:WLA852003 WUA852001:WUW852003 H917539:AA917541 HO917537:IK917539 RK917537:SG917539 ABG917537:ACC917539 ALC917537:ALY917539 AUY917537:AVU917539 BEU917537:BFQ917539 BOQ917537:BPM917539 BYM917537:BZI917539 CII917537:CJE917539 CSE917537:CTA917539 DCA917537:DCW917539 DLW917537:DMS917539 DVS917537:DWO917539 EFO917537:EGK917539 EPK917537:EQG917539 EZG917537:FAC917539 FJC917537:FJY917539 FSY917537:FTU917539 GCU917537:GDQ917539 GMQ917537:GNM917539 GWM917537:GXI917539 HGI917537:HHE917539 HQE917537:HRA917539 IAA917537:IAW917539 IJW917537:IKS917539 ITS917537:IUO917539 JDO917537:JEK917539 JNK917537:JOG917539 JXG917537:JYC917539 KHC917537:KHY917539 KQY917537:KRU917539 LAU917537:LBQ917539 LKQ917537:LLM917539 LUM917537:LVI917539 MEI917537:MFE917539 MOE917537:MPA917539 MYA917537:MYW917539 NHW917537:NIS917539 NRS917537:NSO917539 OBO917537:OCK917539 OLK917537:OMG917539 OVG917537:OWC917539 PFC917537:PFY917539 POY917537:PPU917539 PYU917537:PZQ917539 QIQ917537:QJM917539 QSM917537:QTI917539 RCI917537:RDE917539 RME917537:RNA917539 RWA917537:RWW917539 SFW917537:SGS917539 SPS917537:SQO917539 SZO917537:TAK917539 TJK917537:TKG917539 TTG917537:TUC917539 UDC917537:UDY917539 UMY917537:UNU917539 UWU917537:UXQ917539 VGQ917537:VHM917539 VQM917537:VRI917539 WAI917537:WBE917539 WKE917537:WLA917539 WUA917537:WUW917539 H983075:AA983077 HO983073:IK983075 RK983073:SG983075 ABG983073:ACC983075 ALC983073:ALY983075 AUY983073:AVU983075 BEU983073:BFQ983075 BOQ983073:BPM983075 BYM983073:BZI983075 CII983073:CJE983075 CSE983073:CTA983075 DCA983073:DCW983075 DLW983073:DMS983075 DVS983073:DWO983075 EFO983073:EGK983075 EPK983073:EQG983075 EZG983073:FAC983075 FJC983073:FJY983075 FSY983073:FTU983075 GCU983073:GDQ983075 GMQ983073:GNM983075 GWM983073:GXI983075 HGI983073:HHE983075 HQE983073:HRA983075 IAA983073:IAW983075 IJW983073:IKS983075 ITS983073:IUO983075 JDO983073:JEK983075 JNK983073:JOG983075 JXG983073:JYC983075 KHC983073:KHY983075 KQY983073:KRU983075 LAU983073:LBQ983075 LKQ983073:LLM983075 LUM983073:LVI983075 MEI983073:MFE983075 MOE983073:MPA983075 MYA983073:MYW983075 NHW983073:NIS983075 NRS983073:NSO983075 OBO983073:OCK983075 OLK983073:OMG983075 OVG983073:OWC983075 PFC983073:PFY983075 POY983073:PPU983075 PYU983073:PZQ983075 QIQ983073:QJM983075 QSM983073:QTI983075 RCI983073:RDE983075 RME983073:RNA983075 RWA983073:RWW983075 SFW983073:SGS983075 SPS983073:SQO983075 SZO983073:TAK983075 TJK983073:TKG983075 TTG983073:TUC983075 UDC983073:UDY983075 UMY983073:UNU983075 UWU983073:UXQ983075 VGQ983073:VHM983075 VQM983073:VRI983075 WAI983073:WBE983075 WKE983073:WLA983075 WUA983073:WUW983075 O65554:O65555 HV65552:HV65553 RR65552:RR65553 ABN65552:ABN65553 ALJ65552:ALJ65553 AVF65552:AVF65553 BFB65552:BFB65553 BOX65552:BOX65553 BYT65552:BYT65553 CIP65552:CIP65553 CSL65552:CSL65553 DCH65552:DCH65553 DMD65552:DMD65553 DVZ65552:DVZ65553 EFV65552:EFV65553 EPR65552:EPR65553 EZN65552:EZN65553 FJJ65552:FJJ65553 FTF65552:FTF65553 GDB65552:GDB65553 GMX65552:GMX65553 GWT65552:GWT65553 HGP65552:HGP65553 HQL65552:HQL65553 IAH65552:IAH65553 IKD65552:IKD65553 ITZ65552:ITZ65553 JDV65552:JDV65553 JNR65552:JNR65553 JXN65552:JXN65553 KHJ65552:KHJ65553 KRF65552:KRF65553 LBB65552:LBB65553 LKX65552:LKX65553 LUT65552:LUT65553 MEP65552:MEP65553 MOL65552:MOL65553 MYH65552:MYH65553 NID65552:NID65553 NRZ65552:NRZ65553 OBV65552:OBV65553 OLR65552:OLR65553 OVN65552:OVN65553 PFJ65552:PFJ65553 PPF65552:PPF65553 PZB65552:PZB65553 QIX65552:QIX65553 QST65552:QST65553 RCP65552:RCP65553 RML65552:RML65553 RWH65552:RWH65553 SGD65552:SGD65553 SPZ65552:SPZ65553 SZV65552:SZV65553 TJR65552:TJR65553 TTN65552:TTN65553 UDJ65552:UDJ65553 UNF65552:UNF65553 UXB65552:UXB65553 VGX65552:VGX65553 VQT65552:VQT65553 WAP65552:WAP65553 WKL65552:WKL65553 WUH65552:WUH65553 O131090:O131091 HV131088:HV131089 RR131088:RR131089 ABN131088:ABN131089 ALJ131088:ALJ131089 AVF131088:AVF131089 BFB131088:BFB131089 BOX131088:BOX131089 BYT131088:BYT131089 CIP131088:CIP131089 CSL131088:CSL131089 DCH131088:DCH131089 DMD131088:DMD131089 DVZ131088:DVZ131089 EFV131088:EFV131089 EPR131088:EPR131089 EZN131088:EZN131089 FJJ131088:FJJ131089 FTF131088:FTF131089 GDB131088:GDB131089 GMX131088:GMX131089 GWT131088:GWT131089 HGP131088:HGP131089 HQL131088:HQL131089 IAH131088:IAH131089 IKD131088:IKD131089 ITZ131088:ITZ131089 JDV131088:JDV131089 JNR131088:JNR131089 JXN131088:JXN131089 KHJ131088:KHJ131089 KRF131088:KRF131089 LBB131088:LBB131089 LKX131088:LKX131089 LUT131088:LUT131089 MEP131088:MEP131089 MOL131088:MOL131089 MYH131088:MYH131089 NID131088:NID131089 NRZ131088:NRZ131089 OBV131088:OBV131089 OLR131088:OLR131089 OVN131088:OVN131089 PFJ131088:PFJ131089 PPF131088:PPF131089 PZB131088:PZB131089 QIX131088:QIX131089 QST131088:QST131089 RCP131088:RCP131089 RML131088:RML131089 RWH131088:RWH131089 SGD131088:SGD131089 SPZ131088:SPZ131089 SZV131088:SZV131089 TJR131088:TJR131089 TTN131088:TTN131089 UDJ131088:UDJ131089 UNF131088:UNF131089 UXB131088:UXB131089 VGX131088:VGX131089 VQT131088:VQT131089 WAP131088:WAP131089 WKL131088:WKL131089 WUH131088:WUH131089 O196626:O196627 HV196624:HV196625 RR196624:RR196625 ABN196624:ABN196625 ALJ196624:ALJ196625 AVF196624:AVF196625 BFB196624:BFB196625 BOX196624:BOX196625 BYT196624:BYT196625 CIP196624:CIP196625 CSL196624:CSL196625 DCH196624:DCH196625 DMD196624:DMD196625 DVZ196624:DVZ196625 EFV196624:EFV196625 EPR196624:EPR196625 EZN196624:EZN196625 FJJ196624:FJJ196625 FTF196624:FTF196625 GDB196624:GDB196625 GMX196624:GMX196625 GWT196624:GWT196625 HGP196624:HGP196625 HQL196624:HQL196625 IAH196624:IAH196625 IKD196624:IKD196625 ITZ196624:ITZ196625 JDV196624:JDV196625 JNR196624:JNR196625 JXN196624:JXN196625 KHJ196624:KHJ196625 KRF196624:KRF196625 LBB196624:LBB196625 LKX196624:LKX196625 LUT196624:LUT196625 MEP196624:MEP196625 MOL196624:MOL196625 MYH196624:MYH196625 NID196624:NID196625 NRZ196624:NRZ196625 OBV196624:OBV196625 OLR196624:OLR196625 OVN196624:OVN196625 PFJ196624:PFJ196625 PPF196624:PPF196625 PZB196624:PZB196625 QIX196624:QIX196625 QST196624:QST196625 RCP196624:RCP196625 RML196624:RML196625 RWH196624:RWH196625 SGD196624:SGD196625 SPZ196624:SPZ196625 SZV196624:SZV196625 TJR196624:TJR196625 TTN196624:TTN196625 UDJ196624:UDJ196625 UNF196624:UNF196625 UXB196624:UXB196625 VGX196624:VGX196625 VQT196624:VQT196625 WAP196624:WAP196625 WKL196624:WKL196625 WUH196624:WUH196625 O262162:O262163 HV262160:HV262161 RR262160:RR262161 ABN262160:ABN262161 ALJ262160:ALJ262161 AVF262160:AVF262161 BFB262160:BFB262161 BOX262160:BOX262161 BYT262160:BYT262161 CIP262160:CIP262161 CSL262160:CSL262161 DCH262160:DCH262161 DMD262160:DMD262161 DVZ262160:DVZ262161 EFV262160:EFV262161 EPR262160:EPR262161 EZN262160:EZN262161 FJJ262160:FJJ262161 FTF262160:FTF262161 GDB262160:GDB262161 GMX262160:GMX262161 GWT262160:GWT262161 HGP262160:HGP262161 HQL262160:HQL262161 IAH262160:IAH262161 IKD262160:IKD262161 ITZ262160:ITZ262161 JDV262160:JDV262161 JNR262160:JNR262161 JXN262160:JXN262161 KHJ262160:KHJ262161 KRF262160:KRF262161 LBB262160:LBB262161 LKX262160:LKX262161 LUT262160:LUT262161 MEP262160:MEP262161 MOL262160:MOL262161 MYH262160:MYH262161 NID262160:NID262161 NRZ262160:NRZ262161 OBV262160:OBV262161 OLR262160:OLR262161 OVN262160:OVN262161 PFJ262160:PFJ262161 PPF262160:PPF262161 PZB262160:PZB262161 QIX262160:QIX262161 QST262160:QST262161 RCP262160:RCP262161 RML262160:RML262161 RWH262160:RWH262161 SGD262160:SGD262161 SPZ262160:SPZ262161 SZV262160:SZV262161 TJR262160:TJR262161 TTN262160:TTN262161 UDJ262160:UDJ262161 UNF262160:UNF262161 UXB262160:UXB262161 VGX262160:VGX262161 VQT262160:VQT262161 WAP262160:WAP262161 WKL262160:WKL262161 WUH262160:WUH262161 O327698:O327699 HV327696:HV327697 RR327696:RR327697 ABN327696:ABN327697 ALJ327696:ALJ327697 AVF327696:AVF327697 BFB327696:BFB327697 BOX327696:BOX327697 BYT327696:BYT327697 CIP327696:CIP327697 CSL327696:CSL327697 DCH327696:DCH327697 DMD327696:DMD327697 DVZ327696:DVZ327697 EFV327696:EFV327697 EPR327696:EPR327697 EZN327696:EZN327697 FJJ327696:FJJ327697 FTF327696:FTF327697 GDB327696:GDB327697 GMX327696:GMX327697 GWT327696:GWT327697 HGP327696:HGP327697 HQL327696:HQL327697 IAH327696:IAH327697 IKD327696:IKD327697 ITZ327696:ITZ327697 JDV327696:JDV327697 JNR327696:JNR327697 JXN327696:JXN327697 KHJ327696:KHJ327697 KRF327696:KRF327697 LBB327696:LBB327697 LKX327696:LKX327697 LUT327696:LUT327697 MEP327696:MEP327697 MOL327696:MOL327697 MYH327696:MYH327697 NID327696:NID327697 NRZ327696:NRZ327697 OBV327696:OBV327697 OLR327696:OLR327697 OVN327696:OVN327697 PFJ327696:PFJ327697 PPF327696:PPF327697 PZB327696:PZB327697 QIX327696:QIX327697 QST327696:QST327697 RCP327696:RCP327697 RML327696:RML327697 RWH327696:RWH327697 SGD327696:SGD327697 SPZ327696:SPZ327697 SZV327696:SZV327697 TJR327696:TJR327697 TTN327696:TTN327697 UDJ327696:UDJ327697 UNF327696:UNF327697 UXB327696:UXB327697 VGX327696:VGX327697 VQT327696:VQT327697 WAP327696:WAP327697 WKL327696:WKL327697 WUH327696:WUH327697 O393234:O393235 HV393232:HV393233 RR393232:RR393233 ABN393232:ABN393233 ALJ393232:ALJ393233 AVF393232:AVF393233 BFB393232:BFB393233 BOX393232:BOX393233 BYT393232:BYT393233 CIP393232:CIP393233 CSL393232:CSL393233 DCH393232:DCH393233 DMD393232:DMD393233 DVZ393232:DVZ393233 EFV393232:EFV393233 EPR393232:EPR393233 EZN393232:EZN393233 FJJ393232:FJJ393233 FTF393232:FTF393233 GDB393232:GDB393233 GMX393232:GMX393233 GWT393232:GWT393233 HGP393232:HGP393233 HQL393232:HQL393233 IAH393232:IAH393233 IKD393232:IKD393233 ITZ393232:ITZ393233 JDV393232:JDV393233 JNR393232:JNR393233 JXN393232:JXN393233 KHJ393232:KHJ393233 KRF393232:KRF393233 LBB393232:LBB393233 LKX393232:LKX393233 LUT393232:LUT393233 MEP393232:MEP393233 MOL393232:MOL393233 MYH393232:MYH393233 NID393232:NID393233 NRZ393232:NRZ393233 OBV393232:OBV393233 OLR393232:OLR393233 OVN393232:OVN393233 PFJ393232:PFJ393233 PPF393232:PPF393233 PZB393232:PZB393233 QIX393232:QIX393233 QST393232:QST393233 RCP393232:RCP393233 RML393232:RML393233 RWH393232:RWH393233 SGD393232:SGD393233 SPZ393232:SPZ393233 SZV393232:SZV393233 TJR393232:TJR393233 TTN393232:TTN393233 UDJ393232:UDJ393233 UNF393232:UNF393233 UXB393232:UXB393233 VGX393232:VGX393233 VQT393232:VQT393233 WAP393232:WAP393233 WKL393232:WKL393233 WUH393232:WUH393233 O458770:O458771 HV458768:HV458769 RR458768:RR458769 ABN458768:ABN458769 ALJ458768:ALJ458769 AVF458768:AVF458769 BFB458768:BFB458769 BOX458768:BOX458769 BYT458768:BYT458769 CIP458768:CIP458769 CSL458768:CSL458769 DCH458768:DCH458769 DMD458768:DMD458769 DVZ458768:DVZ458769 EFV458768:EFV458769 EPR458768:EPR458769 EZN458768:EZN458769 FJJ458768:FJJ458769 FTF458768:FTF458769 GDB458768:GDB458769 GMX458768:GMX458769 GWT458768:GWT458769 HGP458768:HGP458769 HQL458768:HQL458769 IAH458768:IAH458769 IKD458768:IKD458769 ITZ458768:ITZ458769 JDV458768:JDV458769 JNR458768:JNR458769 JXN458768:JXN458769 KHJ458768:KHJ458769 KRF458768:KRF458769 LBB458768:LBB458769 LKX458768:LKX458769 LUT458768:LUT458769 MEP458768:MEP458769 MOL458768:MOL458769 MYH458768:MYH458769 NID458768:NID458769 NRZ458768:NRZ458769 OBV458768:OBV458769 OLR458768:OLR458769 OVN458768:OVN458769 PFJ458768:PFJ458769 PPF458768:PPF458769 PZB458768:PZB458769 QIX458768:QIX458769 QST458768:QST458769 RCP458768:RCP458769 RML458768:RML458769 RWH458768:RWH458769 SGD458768:SGD458769 SPZ458768:SPZ458769 SZV458768:SZV458769 TJR458768:TJR458769 TTN458768:TTN458769 UDJ458768:UDJ458769 UNF458768:UNF458769 UXB458768:UXB458769 VGX458768:VGX458769 VQT458768:VQT458769 WAP458768:WAP458769 WKL458768:WKL458769 WUH458768:WUH458769 O524306:O524307 HV524304:HV524305 RR524304:RR524305 ABN524304:ABN524305 ALJ524304:ALJ524305 AVF524304:AVF524305 BFB524304:BFB524305 BOX524304:BOX524305 BYT524304:BYT524305 CIP524304:CIP524305 CSL524304:CSL524305 DCH524304:DCH524305 DMD524304:DMD524305 DVZ524304:DVZ524305 EFV524304:EFV524305 EPR524304:EPR524305 EZN524304:EZN524305 FJJ524304:FJJ524305 FTF524304:FTF524305 GDB524304:GDB524305 GMX524304:GMX524305 GWT524304:GWT524305 HGP524304:HGP524305 HQL524304:HQL524305 IAH524304:IAH524305 IKD524304:IKD524305 ITZ524304:ITZ524305 JDV524304:JDV524305 JNR524304:JNR524305 JXN524304:JXN524305 KHJ524304:KHJ524305 KRF524304:KRF524305 LBB524304:LBB524305 LKX524304:LKX524305 LUT524304:LUT524305 MEP524304:MEP524305 MOL524304:MOL524305 MYH524304:MYH524305 NID524304:NID524305 NRZ524304:NRZ524305 OBV524304:OBV524305 OLR524304:OLR524305 OVN524304:OVN524305 PFJ524304:PFJ524305 PPF524304:PPF524305 PZB524304:PZB524305 QIX524304:QIX524305 QST524304:QST524305 RCP524304:RCP524305 RML524304:RML524305 RWH524304:RWH524305 SGD524304:SGD524305 SPZ524304:SPZ524305 SZV524304:SZV524305 TJR524304:TJR524305 TTN524304:TTN524305 UDJ524304:UDJ524305 UNF524304:UNF524305 UXB524304:UXB524305 VGX524304:VGX524305 VQT524304:VQT524305 WAP524304:WAP524305 WKL524304:WKL524305 WUH524304:WUH524305 O589842:O589843 HV589840:HV589841 RR589840:RR589841 ABN589840:ABN589841 ALJ589840:ALJ589841 AVF589840:AVF589841 BFB589840:BFB589841 BOX589840:BOX589841 BYT589840:BYT589841 CIP589840:CIP589841 CSL589840:CSL589841 DCH589840:DCH589841 DMD589840:DMD589841 DVZ589840:DVZ589841 EFV589840:EFV589841 EPR589840:EPR589841 EZN589840:EZN589841 FJJ589840:FJJ589841 FTF589840:FTF589841 GDB589840:GDB589841 GMX589840:GMX589841 GWT589840:GWT589841 HGP589840:HGP589841 HQL589840:HQL589841 IAH589840:IAH589841 IKD589840:IKD589841 ITZ589840:ITZ589841 JDV589840:JDV589841 JNR589840:JNR589841 JXN589840:JXN589841 KHJ589840:KHJ589841 KRF589840:KRF589841 LBB589840:LBB589841 LKX589840:LKX589841 LUT589840:LUT589841 MEP589840:MEP589841 MOL589840:MOL589841 MYH589840:MYH589841 NID589840:NID589841 NRZ589840:NRZ589841 OBV589840:OBV589841 OLR589840:OLR589841 OVN589840:OVN589841 PFJ589840:PFJ589841 PPF589840:PPF589841 PZB589840:PZB589841 QIX589840:QIX589841 QST589840:QST589841 RCP589840:RCP589841 RML589840:RML589841 RWH589840:RWH589841 SGD589840:SGD589841 SPZ589840:SPZ589841 SZV589840:SZV589841 TJR589840:TJR589841 TTN589840:TTN589841 UDJ589840:UDJ589841 UNF589840:UNF589841 UXB589840:UXB589841 VGX589840:VGX589841 VQT589840:VQT589841 WAP589840:WAP589841 WKL589840:WKL589841 WUH589840:WUH589841 O655378:O655379 HV655376:HV655377 RR655376:RR655377 ABN655376:ABN655377 ALJ655376:ALJ655377 AVF655376:AVF655377 BFB655376:BFB655377 BOX655376:BOX655377 BYT655376:BYT655377 CIP655376:CIP655377 CSL655376:CSL655377 DCH655376:DCH655377 DMD655376:DMD655377 DVZ655376:DVZ655377 EFV655376:EFV655377 EPR655376:EPR655377 EZN655376:EZN655377 FJJ655376:FJJ655377 FTF655376:FTF655377 GDB655376:GDB655377 GMX655376:GMX655377 GWT655376:GWT655377 HGP655376:HGP655377 HQL655376:HQL655377 IAH655376:IAH655377 IKD655376:IKD655377 ITZ655376:ITZ655377 JDV655376:JDV655377 JNR655376:JNR655377 JXN655376:JXN655377 KHJ655376:KHJ655377 KRF655376:KRF655377 LBB655376:LBB655377 LKX655376:LKX655377 LUT655376:LUT655377 MEP655376:MEP655377 MOL655376:MOL655377 MYH655376:MYH655377 NID655376:NID655377 NRZ655376:NRZ655377 OBV655376:OBV655377 OLR655376:OLR655377 OVN655376:OVN655377 PFJ655376:PFJ655377 PPF655376:PPF655377 PZB655376:PZB655377 QIX655376:QIX655377 QST655376:QST655377 RCP655376:RCP655377 RML655376:RML655377 RWH655376:RWH655377 SGD655376:SGD655377 SPZ655376:SPZ655377 SZV655376:SZV655377 TJR655376:TJR655377 TTN655376:TTN655377 UDJ655376:UDJ655377 UNF655376:UNF655377 UXB655376:UXB655377 VGX655376:VGX655377 VQT655376:VQT655377 WAP655376:WAP655377 WKL655376:WKL655377 WUH655376:WUH655377 O720914:O720915 HV720912:HV720913 RR720912:RR720913 ABN720912:ABN720913 ALJ720912:ALJ720913 AVF720912:AVF720913 BFB720912:BFB720913 BOX720912:BOX720913 BYT720912:BYT720913 CIP720912:CIP720913 CSL720912:CSL720913 DCH720912:DCH720913 DMD720912:DMD720913 DVZ720912:DVZ720913 EFV720912:EFV720913 EPR720912:EPR720913 EZN720912:EZN720913 FJJ720912:FJJ720913 FTF720912:FTF720913 GDB720912:GDB720913 GMX720912:GMX720913 GWT720912:GWT720913 HGP720912:HGP720913 HQL720912:HQL720913 IAH720912:IAH720913 IKD720912:IKD720913 ITZ720912:ITZ720913 JDV720912:JDV720913 JNR720912:JNR720913 JXN720912:JXN720913 KHJ720912:KHJ720913 KRF720912:KRF720913 LBB720912:LBB720913 LKX720912:LKX720913 LUT720912:LUT720913 MEP720912:MEP720913 MOL720912:MOL720913 MYH720912:MYH720913 NID720912:NID720913 NRZ720912:NRZ720913 OBV720912:OBV720913 OLR720912:OLR720913 OVN720912:OVN720913 PFJ720912:PFJ720913 PPF720912:PPF720913 PZB720912:PZB720913 QIX720912:QIX720913 QST720912:QST720913 RCP720912:RCP720913 RML720912:RML720913 RWH720912:RWH720913 SGD720912:SGD720913 SPZ720912:SPZ720913 SZV720912:SZV720913 TJR720912:TJR720913 TTN720912:TTN720913 UDJ720912:UDJ720913 UNF720912:UNF720913 UXB720912:UXB720913 VGX720912:VGX720913 VQT720912:VQT720913 WAP720912:WAP720913 WKL720912:WKL720913 WUH720912:WUH720913 O786450:O786451 HV786448:HV786449 RR786448:RR786449 ABN786448:ABN786449 ALJ786448:ALJ786449 AVF786448:AVF786449 BFB786448:BFB786449 BOX786448:BOX786449 BYT786448:BYT786449 CIP786448:CIP786449 CSL786448:CSL786449 DCH786448:DCH786449 DMD786448:DMD786449 DVZ786448:DVZ786449 EFV786448:EFV786449 EPR786448:EPR786449 EZN786448:EZN786449 FJJ786448:FJJ786449 FTF786448:FTF786449 GDB786448:GDB786449 GMX786448:GMX786449 GWT786448:GWT786449 HGP786448:HGP786449 HQL786448:HQL786449 IAH786448:IAH786449 IKD786448:IKD786449 ITZ786448:ITZ786449 JDV786448:JDV786449 JNR786448:JNR786449 JXN786448:JXN786449 KHJ786448:KHJ786449 KRF786448:KRF786449 LBB786448:LBB786449 LKX786448:LKX786449 LUT786448:LUT786449 MEP786448:MEP786449 MOL786448:MOL786449 MYH786448:MYH786449 NID786448:NID786449 NRZ786448:NRZ786449 OBV786448:OBV786449 OLR786448:OLR786449 OVN786448:OVN786449 PFJ786448:PFJ786449 PPF786448:PPF786449 PZB786448:PZB786449 QIX786448:QIX786449 QST786448:QST786449 RCP786448:RCP786449 RML786448:RML786449 RWH786448:RWH786449 SGD786448:SGD786449 SPZ786448:SPZ786449 SZV786448:SZV786449 TJR786448:TJR786449 TTN786448:TTN786449 UDJ786448:UDJ786449 UNF786448:UNF786449 UXB786448:UXB786449 VGX786448:VGX786449 VQT786448:VQT786449 WAP786448:WAP786449 WKL786448:WKL786449 WUH786448:WUH786449 O851986:O851987 HV851984:HV851985 RR851984:RR851985 ABN851984:ABN851985 ALJ851984:ALJ851985 AVF851984:AVF851985 BFB851984:BFB851985 BOX851984:BOX851985 BYT851984:BYT851985 CIP851984:CIP851985 CSL851984:CSL851985 DCH851984:DCH851985 DMD851984:DMD851985 DVZ851984:DVZ851985 EFV851984:EFV851985 EPR851984:EPR851985 EZN851984:EZN851985 FJJ851984:FJJ851985 FTF851984:FTF851985 GDB851984:GDB851985 GMX851984:GMX851985 GWT851984:GWT851985 HGP851984:HGP851985 HQL851984:HQL851985 IAH851984:IAH851985 IKD851984:IKD851985 ITZ851984:ITZ851985 JDV851984:JDV851985 JNR851984:JNR851985 JXN851984:JXN851985 KHJ851984:KHJ851985 KRF851984:KRF851985 LBB851984:LBB851985 LKX851984:LKX851985 LUT851984:LUT851985 MEP851984:MEP851985 MOL851984:MOL851985 MYH851984:MYH851985 NID851984:NID851985 NRZ851984:NRZ851985 OBV851984:OBV851985 OLR851984:OLR851985 OVN851984:OVN851985 PFJ851984:PFJ851985 PPF851984:PPF851985 PZB851984:PZB851985 QIX851984:QIX851985 QST851984:QST851985 RCP851984:RCP851985 RML851984:RML851985 RWH851984:RWH851985 SGD851984:SGD851985 SPZ851984:SPZ851985 SZV851984:SZV851985 TJR851984:TJR851985 TTN851984:TTN851985 UDJ851984:UDJ851985 UNF851984:UNF851985 UXB851984:UXB851985 VGX851984:VGX851985 VQT851984:VQT851985 WAP851984:WAP851985 WKL851984:WKL851985 WUH851984:WUH851985 O917522:O917523 HV917520:HV917521 RR917520:RR917521 ABN917520:ABN917521 ALJ917520:ALJ917521 AVF917520:AVF917521 BFB917520:BFB917521 BOX917520:BOX917521 BYT917520:BYT917521 CIP917520:CIP917521 CSL917520:CSL917521 DCH917520:DCH917521 DMD917520:DMD917521 DVZ917520:DVZ917521 EFV917520:EFV917521 EPR917520:EPR917521 EZN917520:EZN917521 FJJ917520:FJJ917521 FTF917520:FTF917521 GDB917520:GDB917521 GMX917520:GMX917521 GWT917520:GWT917521 HGP917520:HGP917521 HQL917520:HQL917521 IAH917520:IAH917521 IKD917520:IKD917521 ITZ917520:ITZ917521 JDV917520:JDV917521 JNR917520:JNR917521 JXN917520:JXN917521 KHJ917520:KHJ917521 KRF917520:KRF917521 LBB917520:LBB917521 LKX917520:LKX917521 LUT917520:LUT917521 MEP917520:MEP917521 MOL917520:MOL917521 MYH917520:MYH917521 NID917520:NID917521 NRZ917520:NRZ917521 OBV917520:OBV917521 OLR917520:OLR917521 OVN917520:OVN917521 PFJ917520:PFJ917521 PPF917520:PPF917521 PZB917520:PZB917521 QIX917520:QIX917521 QST917520:QST917521 RCP917520:RCP917521 RML917520:RML917521 RWH917520:RWH917521 SGD917520:SGD917521 SPZ917520:SPZ917521 SZV917520:SZV917521 TJR917520:TJR917521 TTN917520:TTN917521 UDJ917520:UDJ917521 UNF917520:UNF917521 UXB917520:UXB917521 VGX917520:VGX917521 VQT917520:VQT917521 WAP917520:WAP917521 WKL917520:WKL917521 WUH917520:WUH917521 O983058:O983059 HV983056:HV983057 RR983056:RR983057 ABN983056:ABN983057 ALJ983056:ALJ983057 AVF983056:AVF983057 BFB983056:BFB983057 BOX983056:BOX983057 BYT983056:BYT983057 CIP983056:CIP983057 CSL983056:CSL983057 DCH983056:DCH983057 DMD983056:DMD983057 DVZ983056:DVZ983057 EFV983056:EFV983057 EPR983056:EPR983057 EZN983056:EZN983057 FJJ983056:FJJ983057 FTF983056:FTF983057 GDB983056:GDB983057 GMX983056:GMX983057 GWT983056:GWT983057 HGP983056:HGP983057 HQL983056:HQL983057 IAH983056:IAH983057 IKD983056:IKD983057 ITZ983056:ITZ983057 JDV983056:JDV983057 JNR983056:JNR983057 JXN983056:JXN983057 KHJ983056:KHJ983057 KRF983056:KRF983057 LBB983056:LBB983057 LKX983056:LKX983057 LUT983056:LUT983057 MEP983056:MEP983057 MOL983056:MOL983057 MYH983056:MYH983057 NID983056:NID983057 NRZ983056:NRZ983057 OBV983056:OBV983057 OLR983056:OLR983057 OVN983056:OVN983057 PFJ983056:PFJ983057 PPF983056:PPF983057 PZB983056:PZB983057 QIX983056:QIX983057 QST983056:QST983057 RCP983056:RCP983057 RML983056:RML983057 RWH983056:RWH983057 SGD983056:SGD983057 SPZ983056:SPZ983057 SZV983056:SZV983057 TJR983056:TJR983057 TTN983056:TTN983057 UDJ983056:UDJ983057 UNF983056:UNF983057 UXB983056:UXB983057 VGX983056:VGX983057 VQT983056:VQT983057 WAP983056:WAP983057 WKL983056:WKL983057 WUH983056:WUH983057 L65548:L65550 HS65546:HS65548 RO65546:RO65548 ABK65546:ABK65548 ALG65546:ALG65548 AVC65546:AVC65548 BEY65546:BEY65548 BOU65546:BOU65548 BYQ65546:BYQ65548 CIM65546:CIM65548 CSI65546:CSI65548 DCE65546:DCE65548 DMA65546:DMA65548 DVW65546:DVW65548 EFS65546:EFS65548 EPO65546:EPO65548 EZK65546:EZK65548 FJG65546:FJG65548 FTC65546:FTC65548 GCY65546:GCY65548 GMU65546:GMU65548 GWQ65546:GWQ65548 HGM65546:HGM65548 HQI65546:HQI65548 IAE65546:IAE65548 IKA65546:IKA65548 ITW65546:ITW65548 JDS65546:JDS65548 JNO65546:JNO65548 JXK65546:JXK65548 KHG65546:KHG65548 KRC65546:KRC65548 LAY65546:LAY65548 LKU65546:LKU65548 LUQ65546:LUQ65548 MEM65546:MEM65548 MOI65546:MOI65548 MYE65546:MYE65548 NIA65546:NIA65548 NRW65546:NRW65548 OBS65546:OBS65548 OLO65546:OLO65548 OVK65546:OVK65548 PFG65546:PFG65548 PPC65546:PPC65548 PYY65546:PYY65548 QIU65546:QIU65548 QSQ65546:QSQ65548 RCM65546:RCM65548 RMI65546:RMI65548 RWE65546:RWE65548 SGA65546:SGA65548 SPW65546:SPW65548 SZS65546:SZS65548 TJO65546:TJO65548 TTK65546:TTK65548 UDG65546:UDG65548 UNC65546:UNC65548 UWY65546:UWY65548 VGU65546:VGU65548 VQQ65546:VQQ65548 WAM65546:WAM65548 WKI65546:WKI65548 WUE65546:WUE65548 L131084:L131086 HS131082:HS131084 RO131082:RO131084 ABK131082:ABK131084 ALG131082:ALG131084 AVC131082:AVC131084 BEY131082:BEY131084 BOU131082:BOU131084 BYQ131082:BYQ131084 CIM131082:CIM131084 CSI131082:CSI131084 DCE131082:DCE131084 DMA131082:DMA131084 DVW131082:DVW131084 EFS131082:EFS131084 EPO131082:EPO131084 EZK131082:EZK131084 FJG131082:FJG131084 FTC131082:FTC131084 GCY131082:GCY131084 GMU131082:GMU131084 GWQ131082:GWQ131084 HGM131082:HGM131084 HQI131082:HQI131084 IAE131082:IAE131084 IKA131082:IKA131084 ITW131082:ITW131084 JDS131082:JDS131084 JNO131082:JNO131084 JXK131082:JXK131084 KHG131082:KHG131084 KRC131082:KRC131084 LAY131082:LAY131084 LKU131082:LKU131084 LUQ131082:LUQ131084 MEM131082:MEM131084 MOI131082:MOI131084 MYE131082:MYE131084 NIA131082:NIA131084 NRW131082:NRW131084 OBS131082:OBS131084 OLO131082:OLO131084 OVK131082:OVK131084 PFG131082:PFG131084 PPC131082:PPC131084 PYY131082:PYY131084 QIU131082:QIU131084 QSQ131082:QSQ131084 RCM131082:RCM131084 RMI131082:RMI131084 RWE131082:RWE131084 SGA131082:SGA131084 SPW131082:SPW131084 SZS131082:SZS131084 TJO131082:TJO131084 TTK131082:TTK131084 UDG131082:UDG131084 UNC131082:UNC131084 UWY131082:UWY131084 VGU131082:VGU131084 VQQ131082:VQQ131084 WAM131082:WAM131084 WKI131082:WKI131084 WUE131082:WUE131084 L196620:L196622 HS196618:HS196620 RO196618:RO196620 ABK196618:ABK196620 ALG196618:ALG196620 AVC196618:AVC196620 BEY196618:BEY196620 BOU196618:BOU196620 BYQ196618:BYQ196620 CIM196618:CIM196620 CSI196618:CSI196620 DCE196618:DCE196620 DMA196618:DMA196620 DVW196618:DVW196620 EFS196618:EFS196620 EPO196618:EPO196620 EZK196618:EZK196620 FJG196618:FJG196620 FTC196618:FTC196620 GCY196618:GCY196620 GMU196618:GMU196620 GWQ196618:GWQ196620 HGM196618:HGM196620 HQI196618:HQI196620 IAE196618:IAE196620 IKA196618:IKA196620 ITW196618:ITW196620 JDS196618:JDS196620 JNO196618:JNO196620 JXK196618:JXK196620 KHG196618:KHG196620 KRC196618:KRC196620 LAY196618:LAY196620 LKU196618:LKU196620 LUQ196618:LUQ196620 MEM196618:MEM196620 MOI196618:MOI196620 MYE196618:MYE196620 NIA196618:NIA196620 NRW196618:NRW196620 OBS196618:OBS196620 OLO196618:OLO196620 OVK196618:OVK196620 PFG196618:PFG196620 PPC196618:PPC196620 PYY196618:PYY196620 QIU196618:QIU196620 QSQ196618:QSQ196620 RCM196618:RCM196620 RMI196618:RMI196620 RWE196618:RWE196620 SGA196618:SGA196620 SPW196618:SPW196620 SZS196618:SZS196620 TJO196618:TJO196620 TTK196618:TTK196620 UDG196618:UDG196620 UNC196618:UNC196620 UWY196618:UWY196620 VGU196618:VGU196620 VQQ196618:VQQ196620 WAM196618:WAM196620 WKI196618:WKI196620 WUE196618:WUE196620 L262156:L262158 HS262154:HS262156 RO262154:RO262156 ABK262154:ABK262156 ALG262154:ALG262156 AVC262154:AVC262156 BEY262154:BEY262156 BOU262154:BOU262156 BYQ262154:BYQ262156 CIM262154:CIM262156 CSI262154:CSI262156 DCE262154:DCE262156 DMA262154:DMA262156 DVW262154:DVW262156 EFS262154:EFS262156 EPO262154:EPO262156 EZK262154:EZK262156 FJG262154:FJG262156 FTC262154:FTC262156 GCY262154:GCY262156 GMU262154:GMU262156 GWQ262154:GWQ262156 HGM262154:HGM262156 HQI262154:HQI262156 IAE262154:IAE262156 IKA262154:IKA262156 ITW262154:ITW262156 JDS262154:JDS262156 JNO262154:JNO262156 JXK262154:JXK262156 KHG262154:KHG262156 KRC262154:KRC262156 LAY262154:LAY262156 LKU262154:LKU262156 LUQ262154:LUQ262156 MEM262154:MEM262156 MOI262154:MOI262156 MYE262154:MYE262156 NIA262154:NIA262156 NRW262154:NRW262156 OBS262154:OBS262156 OLO262154:OLO262156 OVK262154:OVK262156 PFG262154:PFG262156 PPC262154:PPC262156 PYY262154:PYY262156 QIU262154:QIU262156 QSQ262154:QSQ262156 RCM262154:RCM262156 RMI262154:RMI262156 RWE262154:RWE262156 SGA262154:SGA262156 SPW262154:SPW262156 SZS262154:SZS262156 TJO262154:TJO262156 TTK262154:TTK262156 UDG262154:UDG262156 UNC262154:UNC262156 UWY262154:UWY262156 VGU262154:VGU262156 VQQ262154:VQQ262156 WAM262154:WAM262156 WKI262154:WKI262156 WUE262154:WUE262156 L327692:L327694 HS327690:HS327692 RO327690:RO327692 ABK327690:ABK327692 ALG327690:ALG327692 AVC327690:AVC327692 BEY327690:BEY327692 BOU327690:BOU327692 BYQ327690:BYQ327692 CIM327690:CIM327692 CSI327690:CSI327692 DCE327690:DCE327692 DMA327690:DMA327692 DVW327690:DVW327692 EFS327690:EFS327692 EPO327690:EPO327692 EZK327690:EZK327692 FJG327690:FJG327692 FTC327690:FTC327692 GCY327690:GCY327692 GMU327690:GMU327692 GWQ327690:GWQ327692 HGM327690:HGM327692 HQI327690:HQI327692 IAE327690:IAE327692 IKA327690:IKA327692 ITW327690:ITW327692 JDS327690:JDS327692 JNO327690:JNO327692 JXK327690:JXK327692 KHG327690:KHG327692 KRC327690:KRC327692 LAY327690:LAY327692 LKU327690:LKU327692 LUQ327690:LUQ327692 MEM327690:MEM327692 MOI327690:MOI327692 MYE327690:MYE327692 NIA327690:NIA327692 NRW327690:NRW327692 OBS327690:OBS327692 OLO327690:OLO327692 OVK327690:OVK327692 PFG327690:PFG327692 PPC327690:PPC327692 PYY327690:PYY327692 QIU327690:QIU327692 QSQ327690:QSQ327692 RCM327690:RCM327692 RMI327690:RMI327692 RWE327690:RWE327692 SGA327690:SGA327692 SPW327690:SPW327692 SZS327690:SZS327692 TJO327690:TJO327692 TTK327690:TTK327692 UDG327690:UDG327692 UNC327690:UNC327692 UWY327690:UWY327692 VGU327690:VGU327692 VQQ327690:VQQ327692 WAM327690:WAM327692 WKI327690:WKI327692 WUE327690:WUE327692 L393228:L393230 HS393226:HS393228 RO393226:RO393228 ABK393226:ABK393228 ALG393226:ALG393228 AVC393226:AVC393228 BEY393226:BEY393228 BOU393226:BOU393228 BYQ393226:BYQ393228 CIM393226:CIM393228 CSI393226:CSI393228 DCE393226:DCE393228 DMA393226:DMA393228 DVW393226:DVW393228 EFS393226:EFS393228 EPO393226:EPO393228 EZK393226:EZK393228 FJG393226:FJG393228 FTC393226:FTC393228 GCY393226:GCY393228 GMU393226:GMU393228 GWQ393226:GWQ393228 HGM393226:HGM393228 HQI393226:HQI393228 IAE393226:IAE393228 IKA393226:IKA393228 ITW393226:ITW393228 JDS393226:JDS393228 JNO393226:JNO393228 JXK393226:JXK393228 KHG393226:KHG393228 KRC393226:KRC393228 LAY393226:LAY393228 LKU393226:LKU393228 LUQ393226:LUQ393228 MEM393226:MEM393228 MOI393226:MOI393228 MYE393226:MYE393228 NIA393226:NIA393228 NRW393226:NRW393228 OBS393226:OBS393228 OLO393226:OLO393228 OVK393226:OVK393228 PFG393226:PFG393228 PPC393226:PPC393228 PYY393226:PYY393228 QIU393226:QIU393228 QSQ393226:QSQ393228 RCM393226:RCM393228 RMI393226:RMI393228 RWE393226:RWE393228 SGA393226:SGA393228 SPW393226:SPW393228 SZS393226:SZS393228 TJO393226:TJO393228 TTK393226:TTK393228 UDG393226:UDG393228 UNC393226:UNC393228 UWY393226:UWY393228 VGU393226:VGU393228 VQQ393226:VQQ393228 WAM393226:WAM393228 WKI393226:WKI393228 WUE393226:WUE393228 L458764:L458766 HS458762:HS458764 RO458762:RO458764 ABK458762:ABK458764 ALG458762:ALG458764 AVC458762:AVC458764 BEY458762:BEY458764 BOU458762:BOU458764 BYQ458762:BYQ458764 CIM458762:CIM458764 CSI458762:CSI458764 DCE458762:DCE458764 DMA458762:DMA458764 DVW458762:DVW458764 EFS458762:EFS458764 EPO458762:EPO458764 EZK458762:EZK458764 FJG458762:FJG458764 FTC458762:FTC458764 GCY458762:GCY458764 GMU458762:GMU458764 GWQ458762:GWQ458764 HGM458762:HGM458764 HQI458762:HQI458764 IAE458762:IAE458764 IKA458762:IKA458764 ITW458762:ITW458764 JDS458762:JDS458764 JNO458762:JNO458764 JXK458762:JXK458764 KHG458762:KHG458764 KRC458762:KRC458764 LAY458762:LAY458764 LKU458762:LKU458764 LUQ458762:LUQ458764 MEM458762:MEM458764 MOI458762:MOI458764 MYE458762:MYE458764 NIA458762:NIA458764 NRW458762:NRW458764 OBS458762:OBS458764 OLO458762:OLO458764 OVK458762:OVK458764 PFG458762:PFG458764 PPC458762:PPC458764 PYY458762:PYY458764 QIU458762:QIU458764 QSQ458762:QSQ458764 RCM458762:RCM458764 RMI458762:RMI458764 RWE458762:RWE458764 SGA458762:SGA458764 SPW458762:SPW458764 SZS458762:SZS458764 TJO458762:TJO458764 TTK458762:TTK458764 UDG458762:UDG458764 UNC458762:UNC458764 UWY458762:UWY458764 VGU458762:VGU458764 VQQ458762:VQQ458764 WAM458762:WAM458764 WKI458762:WKI458764 WUE458762:WUE458764 L524300:L524302 HS524298:HS524300 RO524298:RO524300 ABK524298:ABK524300 ALG524298:ALG524300 AVC524298:AVC524300 BEY524298:BEY524300 BOU524298:BOU524300 BYQ524298:BYQ524300 CIM524298:CIM524300 CSI524298:CSI524300 DCE524298:DCE524300 DMA524298:DMA524300 DVW524298:DVW524300 EFS524298:EFS524300 EPO524298:EPO524300 EZK524298:EZK524300 FJG524298:FJG524300 FTC524298:FTC524300 GCY524298:GCY524300 GMU524298:GMU524300 GWQ524298:GWQ524300 HGM524298:HGM524300 HQI524298:HQI524300 IAE524298:IAE524300 IKA524298:IKA524300 ITW524298:ITW524300 JDS524298:JDS524300 JNO524298:JNO524300 JXK524298:JXK524300 KHG524298:KHG524300 KRC524298:KRC524300 LAY524298:LAY524300 LKU524298:LKU524300 LUQ524298:LUQ524300 MEM524298:MEM524300 MOI524298:MOI524300 MYE524298:MYE524300 NIA524298:NIA524300 NRW524298:NRW524300 OBS524298:OBS524300 OLO524298:OLO524300 OVK524298:OVK524300 PFG524298:PFG524300 PPC524298:PPC524300 PYY524298:PYY524300 QIU524298:QIU524300 QSQ524298:QSQ524300 RCM524298:RCM524300 RMI524298:RMI524300 RWE524298:RWE524300 SGA524298:SGA524300 SPW524298:SPW524300 SZS524298:SZS524300 TJO524298:TJO524300 TTK524298:TTK524300 UDG524298:UDG524300 UNC524298:UNC524300 UWY524298:UWY524300 VGU524298:VGU524300 VQQ524298:VQQ524300 WAM524298:WAM524300 WKI524298:WKI524300 WUE524298:WUE524300 L589836:L589838 HS589834:HS589836 RO589834:RO589836 ABK589834:ABK589836 ALG589834:ALG589836 AVC589834:AVC589836 BEY589834:BEY589836 BOU589834:BOU589836 BYQ589834:BYQ589836 CIM589834:CIM589836 CSI589834:CSI589836 DCE589834:DCE589836 DMA589834:DMA589836 DVW589834:DVW589836 EFS589834:EFS589836 EPO589834:EPO589836 EZK589834:EZK589836 FJG589834:FJG589836 FTC589834:FTC589836 GCY589834:GCY589836 GMU589834:GMU589836 GWQ589834:GWQ589836 HGM589834:HGM589836 HQI589834:HQI589836 IAE589834:IAE589836 IKA589834:IKA589836 ITW589834:ITW589836 JDS589834:JDS589836 JNO589834:JNO589836 JXK589834:JXK589836 KHG589834:KHG589836 KRC589834:KRC589836 LAY589834:LAY589836 LKU589834:LKU589836 LUQ589834:LUQ589836 MEM589834:MEM589836 MOI589834:MOI589836 MYE589834:MYE589836 NIA589834:NIA589836 NRW589834:NRW589836 OBS589834:OBS589836 OLO589834:OLO589836 OVK589834:OVK589836 PFG589834:PFG589836 PPC589834:PPC589836 PYY589834:PYY589836 QIU589834:QIU589836 QSQ589834:QSQ589836 RCM589834:RCM589836 RMI589834:RMI589836 RWE589834:RWE589836 SGA589834:SGA589836 SPW589834:SPW589836 SZS589834:SZS589836 TJO589834:TJO589836 TTK589834:TTK589836 UDG589834:UDG589836 UNC589834:UNC589836 UWY589834:UWY589836 VGU589834:VGU589836 VQQ589834:VQQ589836 WAM589834:WAM589836 WKI589834:WKI589836 WUE589834:WUE589836 L655372:L655374 HS655370:HS655372 RO655370:RO655372 ABK655370:ABK655372 ALG655370:ALG655372 AVC655370:AVC655372 BEY655370:BEY655372 BOU655370:BOU655372 BYQ655370:BYQ655372 CIM655370:CIM655372 CSI655370:CSI655372 DCE655370:DCE655372 DMA655370:DMA655372 DVW655370:DVW655372 EFS655370:EFS655372 EPO655370:EPO655372 EZK655370:EZK655372 FJG655370:FJG655372 FTC655370:FTC655372 GCY655370:GCY655372 GMU655370:GMU655372 GWQ655370:GWQ655372 HGM655370:HGM655372 HQI655370:HQI655372 IAE655370:IAE655372 IKA655370:IKA655372 ITW655370:ITW655372 JDS655370:JDS655372 JNO655370:JNO655372 JXK655370:JXK655372 KHG655370:KHG655372 KRC655370:KRC655372 LAY655370:LAY655372 LKU655370:LKU655372 LUQ655370:LUQ655372 MEM655370:MEM655372 MOI655370:MOI655372 MYE655370:MYE655372 NIA655370:NIA655372 NRW655370:NRW655372 OBS655370:OBS655372 OLO655370:OLO655372 OVK655370:OVK655372 PFG655370:PFG655372 PPC655370:PPC655372 PYY655370:PYY655372 QIU655370:QIU655372 QSQ655370:QSQ655372 RCM655370:RCM655372 RMI655370:RMI655372 RWE655370:RWE655372 SGA655370:SGA655372 SPW655370:SPW655372 SZS655370:SZS655372 TJO655370:TJO655372 TTK655370:TTK655372 UDG655370:UDG655372 UNC655370:UNC655372 UWY655370:UWY655372 VGU655370:VGU655372 VQQ655370:VQQ655372 WAM655370:WAM655372 WKI655370:WKI655372 WUE655370:WUE655372 L720908:L720910 HS720906:HS720908 RO720906:RO720908 ABK720906:ABK720908 ALG720906:ALG720908 AVC720906:AVC720908 BEY720906:BEY720908 BOU720906:BOU720908 BYQ720906:BYQ720908 CIM720906:CIM720908 CSI720906:CSI720908 DCE720906:DCE720908 DMA720906:DMA720908 DVW720906:DVW720908 EFS720906:EFS720908 EPO720906:EPO720908 EZK720906:EZK720908 FJG720906:FJG720908 FTC720906:FTC720908 GCY720906:GCY720908 GMU720906:GMU720908 GWQ720906:GWQ720908 HGM720906:HGM720908 HQI720906:HQI720908 IAE720906:IAE720908 IKA720906:IKA720908 ITW720906:ITW720908 JDS720906:JDS720908 JNO720906:JNO720908 JXK720906:JXK720908 KHG720906:KHG720908 KRC720906:KRC720908 LAY720906:LAY720908 LKU720906:LKU720908 LUQ720906:LUQ720908 MEM720906:MEM720908 MOI720906:MOI720908 MYE720906:MYE720908 NIA720906:NIA720908 NRW720906:NRW720908 OBS720906:OBS720908 OLO720906:OLO720908 OVK720906:OVK720908 PFG720906:PFG720908 PPC720906:PPC720908 PYY720906:PYY720908 QIU720906:QIU720908 QSQ720906:QSQ720908 RCM720906:RCM720908 RMI720906:RMI720908 RWE720906:RWE720908 SGA720906:SGA720908 SPW720906:SPW720908 SZS720906:SZS720908 TJO720906:TJO720908 TTK720906:TTK720908 UDG720906:UDG720908 UNC720906:UNC720908 UWY720906:UWY720908 VGU720906:VGU720908 VQQ720906:VQQ720908 WAM720906:WAM720908 WKI720906:WKI720908 WUE720906:WUE720908 L786444:L786446 HS786442:HS786444 RO786442:RO786444 ABK786442:ABK786444 ALG786442:ALG786444 AVC786442:AVC786444 BEY786442:BEY786444 BOU786442:BOU786444 BYQ786442:BYQ786444 CIM786442:CIM786444 CSI786442:CSI786444 DCE786442:DCE786444 DMA786442:DMA786444 DVW786442:DVW786444 EFS786442:EFS786444 EPO786442:EPO786444 EZK786442:EZK786444 FJG786442:FJG786444 FTC786442:FTC786444 GCY786442:GCY786444 GMU786442:GMU786444 GWQ786442:GWQ786444 HGM786442:HGM786444 HQI786442:HQI786444 IAE786442:IAE786444 IKA786442:IKA786444 ITW786442:ITW786444 JDS786442:JDS786444 JNO786442:JNO786444 JXK786442:JXK786444 KHG786442:KHG786444 KRC786442:KRC786444 LAY786442:LAY786444 LKU786442:LKU786444 LUQ786442:LUQ786444 MEM786442:MEM786444 MOI786442:MOI786444 MYE786442:MYE786444 NIA786442:NIA786444 NRW786442:NRW786444 OBS786442:OBS786444 OLO786442:OLO786444 OVK786442:OVK786444 PFG786442:PFG786444 PPC786442:PPC786444 PYY786442:PYY786444 QIU786442:QIU786444 QSQ786442:QSQ786444 RCM786442:RCM786444 RMI786442:RMI786444 RWE786442:RWE786444 SGA786442:SGA786444 SPW786442:SPW786444 SZS786442:SZS786444 TJO786442:TJO786444 TTK786442:TTK786444 UDG786442:UDG786444 UNC786442:UNC786444 UWY786442:UWY786444 VGU786442:VGU786444 VQQ786442:VQQ786444 WAM786442:WAM786444 WKI786442:WKI786444 WUE786442:WUE786444 L851980:L851982 HS851978:HS851980 RO851978:RO851980 ABK851978:ABK851980 ALG851978:ALG851980 AVC851978:AVC851980 BEY851978:BEY851980 BOU851978:BOU851980 BYQ851978:BYQ851980 CIM851978:CIM851980 CSI851978:CSI851980 DCE851978:DCE851980 DMA851978:DMA851980 DVW851978:DVW851980 EFS851978:EFS851980 EPO851978:EPO851980 EZK851978:EZK851980 FJG851978:FJG851980 FTC851978:FTC851980 GCY851978:GCY851980 GMU851978:GMU851980 GWQ851978:GWQ851980 HGM851978:HGM851980 HQI851978:HQI851980 IAE851978:IAE851980 IKA851978:IKA851980 ITW851978:ITW851980 JDS851978:JDS851980 JNO851978:JNO851980 JXK851978:JXK851980 KHG851978:KHG851980 KRC851978:KRC851980 LAY851978:LAY851980 LKU851978:LKU851980 LUQ851978:LUQ851980 MEM851978:MEM851980 MOI851978:MOI851980 MYE851978:MYE851980 NIA851978:NIA851980 NRW851978:NRW851980 OBS851978:OBS851980 OLO851978:OLO851980 OVK851978:OVK851980 PFG851978:PFG851980 PPC851978:PPC851980 PYY851978:PYY851980 QIU851978:QIU851980 QSQ851978:QSQ851980 RCM851978:RCM851980 RMI851978:RMI851980 RWE851978:RWE851980 SGA851978:SGA851980 SPW851978:SPW851980 SZS851978:SZS851980 TJO851978:TJO851980 TTK851978:TTK851980 UDG851978:UDG851980 UNC851978:UNC851980 UWY851978:UWY851980 VGU851978:VGU851980 VQQ851978:VQQ851980 WAM851978:WAM851980 WKI851978:WKI851980 WUE851978:WUE851980 L917516:L917518 HS917514:HS917516 RO917514:RO917516 ABK917514:ABK917516 ALG917514:ALG917516 AVC917514:AVC917516 BEY917514:BEY917516 BOU917514:BOU917516 BYQ917514:BYQ917516 CIM917514:CIM917516 CSI917514:CSI917516 DCE917514:DCE917516 DMA917514:DMA917516 DVW917514:DVW917516 EFS917514:EFS917516 EPO917514:EPO917516 EZK917514:EZK917516 FJG917514:FJG917516 FTC917514:FTC917516 GCY917514:GCY917516 GMU917514:GMU917516 GWQ917514:GWQ917516 HGM917514:HGM917516 HQI917514:HQI917516 IAE917514:IAE917516 IKA917514:IKA917516 ITW917514:ITW917516 JDS917514:JDS917516 JNO917514:JNO917516 JXK917514:JXK917516 KHG917514:KHG917516 KRC917514:KRC917516 LAY917514:LAY917516 LKU917514:LKU917516 LUQ917514:LUQ917516 MEM917514:MEM917516 MOI917514:MOI917516 MYE917514:MYE917516 NIA917514:NIA917516 NRW917514:NRW917516 OBS917514:OBS917516 OLO917514:OLO917516 OVK917514:OVK917516 PFG917514:PFG917516 PPC917514:PPC917516 PYY917514:PYY917516 QIU917514:QIU917516 QSQ917514:QSQ917516 RCM917514:RCM917516 RMI917514:RMI917516 RWE917514:RWE917516 SGA917514:SGA917516 SPW917514:SPW917516 SZS917514:SZS917516 TJO917514:TJO917516 TTK917514:TTK917516 UDG917514:UDG917516 UNC917514:UNC917516 UWY917514:UWY917516 VGU917514:VGU917516 VQQ917514:VQQ917516 WAM917514:WAM917516 WKI917514:WKI917516 WUE917514:WUE917516 L983052:L983054 HS983050:HS983052 RO983050:RO983052 ABK983050:ABK983052 ALG983050:ALG983052 AVC983050:AVC983052 BEY983050:BEY983052 BOU983050:BOU983052 BYQ983050:BYQ983052 CIM983050:CIM983052 CSI983050:CSI983052 DCE983050:DCE983052 DMA983050:DMA983052 DVW983050:DVW983052 EFS983050:EFS983052 EPO983050:EPO983052 EZK983050:EZK983052 FJG983050:FJG983052 FTC983050:FTC983052 GCY983050:GCY983052 GMU983050:GMU983052 GWQ983050:GWQ983052 HGM983050:HGM983052 HQI983050:HQI983052 IAE983050:IAE983052 IKA983050:IKA983052 ITW983050:ITW983052 JDS983050:JDS983052 JNO983050:JNO983052 JXK983050:JXK983052 KHG983050:KHG983052 KRC983050:KRC983052 LAY983050:LAY983052 LKU983050:LKU983052 LUQ983050:LUQ983052 MEM983050:MEM983052 MOI983050:MOI983052 MYE983050:MYE983052 NIA983050:NIA983052 NRW983050:NRW983052 OBS983050:OBS983052 OLO983050:OLO983052 OVK983050:OVK983052 PFG983050:PFG983052 PPC983050:PPC983052 PYY983050:PYY983052 QIU983050:QIU983052 QSQ983050:QSQ983052 RCM983050:RCM983052 RMI983050:RMI983052 RWE983050:RWE983052 SGA983050:SGA983052 SPW983050:SPW983052 SZS983050:SZS983052 TJO983050:TJO983052 TTK983050:TTK983052 UDG983050:UDG983052 UNC983050:UNC983052 UWY983050:UWY983052 VGU983050:VGU983052 VQQ983050:VQQ983052 WAM983050:WAM983052 WKI983050:WKI983052 WUE983050:WUE983052 M65549:N65550 HT65547:HU65548 RP65547:RQ65548 ABL65547:ABM65548 ALH65547:ALI65548 AVD65547:AVE65548 BEZ65547:BFA65548 BOV65547:BOW65548 BYR65547:BYS65548 CIN65547:CIO65548 CSJ65547:CSK65548 DCF65547:DCG65548 DMB65547:DMC65548 DVX65547:DVY65548 EFT65547:EFU65548 EPP65547:EPQ65548 EZL65547:EZM65548 FJH65547:FJI65548 FTD65547:FTE65548 GCZ65547:GDA65548 GMV65547:GMW65548 GWR65547:GWS65548 HGN65547:HGO65548 HQJ65547:HQK65548 IAF65547:IAG65548 IKB65547:IKC65548 ITX65547:ITY65548 JDT65547:JDU65548 JNP65547:JNQ65548 JXL65547:JXM65548 KHH65547:KHI65548 KRD65547:KRE65548 LAZ65547:LBA65548 LKV65547:LKW65548 LUR65547:LUS65548 MEN65547:MEO65548 MOJ65547:MOK65548 MYF65547:MYG65548 NIB65547:NIC65548 NRX65547:NRY65548 OBT65547:OBU65548 OLP65547:OLQ65548 OVL65547:OVM65548 PFH65547:PFI65548 PPD65547:PPE65548 PYZ65547:PZA65548 QIV65547:QIW65548 QSR65547:QSS65548 RCN65547:RCO65548 RMJ65547:RMK65548 RWF65547:RWG65548 SGB65547:SGC65548 SPX65547:SPY65548 SZT65547:SZU65548 TJP65547:TJQ65548 TTL65547:TTM65548 UDH65547:UDI65548 UND65547:UNE65548 UWZ65547:UXA65548 VGV65547:VGW65548 VQR65547:VQS65548 WAN65547:WAO65548 WKJ65547:WKK65548 WUF65547:WUG65548 M131085:N131086 HT131083:HU131084 RP131083:RQ131084 ABL131083:ABM131084 ALH131083:ALI131084 AVD131083:AVE131084 BEZ131083:BFA131084 BOV131083:BOW131084 BYR131083:BYS131084 CIN131083:CIO131084 CSJ131083:CSK131084 DCF131083:DCG131084 DMB131083:DMC131084 DVX131083:DVY131084 EFT131083:EFU131084 EPP131083:EPQ131084 EZL131083:EZM131084 FJH131083:FJI131084 FTD131083:FTE131084 GCZ131083:GDA131084 GMV131083:GMW131084 GWR131083:GWS131084 HGN131083:HGO131084 HQJ131083:HQK131084 IAF131083:IAG131084 IKB131083:IKC131084 ITX131083:ITY131084 JDT131083:JDU131084 JNP131083:JNQ131084 JXL131083:JXM131084 KHH131083:KHI131084 KRD131083:KRE131084 LAZ131083:LBA131084 LKV131083:LKW131084 LUR131083:LUS131084 MEN131083:MEO131084 MOJ131083:MOK131084 MYF131083:MYG131084 NIB131083:NIC131084 NRX131083:NRY131084 OBT131083:OBU131084 OLP131083:OLQ131084 OVL131083:OVM131084 PFH131083:PFI131084 PPD131083:PPE131084 PYZ131083:PZA131084 QIV131083:QIW131084 QSR131083:QSS131084 RCN131083:RCO131084 RMJ131083:RMK131084 RWF131083:RWG131084 SGB131083:SGC131084 SPX131083:SPY131084 SZT131083:SZU131084 TJP131083:TJQ131084 TTL131083:TTM131084 UDH131083:UDI131084 UND131083:UNE131084 UWZ131083:UXA131084 VGV131083:VGW131084 VQR131083:VQS131084 WAN131083:WAO131084 WKJ131083:WKK131084 WUF131083:WUG131084 M196621:N196622 HT196619:HU196620 RP196619:RQ196620 ABL196619:ABM196620 ALH196619:ALI196620 AVD196619:AVE196620 BEZ196619:BFA196620 BOV196619:BOW196620 BYR196619:BYS196620 CIN196619:CIO196620 CSJ196619:CSK196620 DCF196619:DCG196620 DMB196619:DMC196620 DVX196619:DVY196620 EFT196619:EFU196620 EPP196619:EPQ196620 EZL196619:EZM196620 FJH196619:FJI196620 FTD196619:FTE196620 GCZ196619:GDA196620 GMV196619:GMW196620 GWR196619:GWS196620 HGN196619:HGO196620 HQJ196619:HQK196620 IAF196619:IAG196620 IKB196619:IKC196620 ITX196619:ITY196620 JDT196619:JDU196620 JNP196619:JNQ196620 JXL196619:JXM196620 KHH196619:KHI196620 KRD196619:KRE196620 LAZ196619:LBA196620 LKV196619:LKW196620 LUR196619:LUS196620 MEN196619:MEO196620 MOJ196619:MOK196620 MYF196619:MYG196620 NIB196619:NIC196620 NRX196619:NRY196620 OBT196619:OBU196620 OLP196619:OLQ196620 OVL196619:OVM196620 PFH196619:PFI196620 PPD196619:PPE196620 PYZ196619:PZA196620 QIV196619:QIW196620 QSR196619:QSS196620 RCN196619:RCO196620 RMJ196619:RMK196620 RWF196619:RWG196620 SGB196619:SGC196620 SPX196619:SPY196620 SZT196619:SZU196620 TJP196619:TJQ196620 TTL196619:TTM196620 UDH196619:UDI196620 UND196619:UNE196620 UWZ196619:UXA196620 VGV196619:VGW196620 VQR196619:VQS196620 WAN196619:WAO196620 WKJ196619:WKK196620 WUF196619:WUG196620 M262157:N262158 HT262155:HU262156 RP262155:RQ262156 ABL262155:ABM262156 ALH262155:ALI262156 AVD262155:AVE262156 BEZ262155:BFA262156 BOV262155:BOW262156 BYR262155:BYS262156 CIN262155:CIO262156 CSJ262155:CSK262156 DCF262155:DCG262156 DMB262155:DMC262156 DVX262155:DVY262156 EFT262155:EFU262156 EPP262155:EPQ262156 EZL262155:EZM262156 FJH262155:FJI262156 FTD262155:FTE262156 GCZ262155:GDA262156 GMV262155:GMW262156 GWR262155:GWS262156 HGN262155:HGO262156 HQJ262155:HQK262156 IAF262155:IAG262156 IKB262155:IKC262156 ITX262155:ITY262156 JDT262155:JDU262156 JNP262155:JNQ262156 JXL262155:JXM262156 KHH262155:KHI262156 KRD262155:KRE262156 LAZ262155:LBA262156 LKV262155:LKW262156 LUR262155:LUS262156 MEN262155:MEO262156 MOJ262155:MOK262156 MYF262155:MYG262156 NIB262155:NIC262156 NRX262155:NRY262156 OBT262155:OBU262156 OLP262155:OLQ262156 OVL262155:OVM262156 PFH262155:PFI262156 PPD262155:PPE262156 PYZ262155:PZA262156 QIV262155:QIW262156 QSR262155:QSS262156 RCN262155:RCO262156 RMJ262155:RMK262156 RWF262155:RWG262156 SGB262155:SGC262156 SPX262155:SPY262156 SZT262155:SZU262156 TJP262155:TJQ262156 TTL262155:TTM262156 UDH262155:UDI262156 UND262155:UNE262156 UWZ262155:UXA262156 VGV262155:VGW262156 VQR262155:VQS262156 WAN262155:WAO262156 WKJ262155:WKK262156 WUF262155:WUG262156 M327693:N327694 HT327691:HU327692 RP327691:RQ327692 ABL327691:ABM327692 ALH327691:ALI327692 AVD327691:AVE327692 BEZ327691:BFA327692 BOV327691:BOW327692 BYR327691:BYS327692 CIN327691:CIO327692 CSJ327691:CSK327692 DCF327691:DCG327692 DMB327691:DMC327692 DVX327691:DVY327692 EFT327691:EFU327692 EPP327691:EPQ327692 EZL327691:EZM327692 FJH327691:FJI327692 FTD327691:FTE327692 GCZ327691:GDA327692 GMV327691:GMW327692 GWR327691:GWS327692 HGN327691:HGO327692 HQJ327691:HQK327692 IAF327691:IAG327692 IKB327691:IKC327692 ITX327691:ITY327692 JDT327691:JDU327692 JNP327691:JNQ327692 JXL327691:JXM327692 KHH327691:KHI327692 KRD327691:KRE327692 LAZ327691:LBA327692 LKV327691:LKW327692 LUR327691:LUS327692 MEN327691:MEO327692 MOJ327691:MOK327692 MYF327691:MYG327692 NIB327691:NIC327692 NRX327691:NRY327692 OBT327691:OBU327692 OLP327691:OLQ327692 OVL327691:OVM327692 PFH327691:PFI327692 PPD327691:PPE327692 PYZ327691:PZA327692 QIV327691:QIW327692 QSR327691:QSS327692 RCN327691:RCO327692 RMJ327691:RMK327692 RWF327691:RWG327692 SGB327691:SGC327692 SPX327691:SPY327692 SZT327691:SZU327692 TJP327691:TJQ327692 TTL327691:TTM327692 UDH327691:UDI327692 UND327691:UNE327692 UWZ327691:UXA327692 VGV327691:VGW327692 VQR327691:VQS327692 WAN327691:WAO327692 WKJ327691:WKK327692 WUF327691:WUG327692 M393229:N393230 HT393227:HU393228 RP393227:RQ393228 ABL393227:ABM393228 ALH393227:ALI393228 AVD393227:AVE393228 BEZ393227:BFA393228 BOV393227:BOW393228 BYR393227:BYS393228 CIN393227:CIO393228 CSJ393227:CSK393228 DCF393227:DCG393228 DMB393227:DMC393228 DVX393227:DVY393228 EFT393227:EFU393228 EPP393227:EPQ393228 EZL393227:EZM393228 FJH393227:FJI393228 FTD393227:FTE393228 GCZ393227:GDA393228 GMV393227:GMW393228 GWR393227:GWS393228 HGN393227:HGO393228 HQJ393227:HQK393228 IAF393227:IAG393228 IKB393227:IKC393228 ITX393227:ITY393228 JDT393227:JDU393228 JNP393227:JNQ393228 JXL393227:JXM393228 KHH393227:KHI393228 KRD393227:KRE393228 LAZ393227:LBA393228 LKV393227:LKW393228 LUR393227:LUS393228 MEN393227:MEO393228 MOJ393227:MOK393228 MYF393227:MYG393228 NIB393227:NIC393228 NRX393227:NRY393228 OBT393227:OBU393228 OLP393227:OLQ393228 OVL393227:OVM393228 PFH393227:PFI393228 PPD393227:PPE393228 PYZ393227:PZA393228 QIV393227:QIW393228 QSR393227:QSS393228 RCN393227:RCO393228 RMJ393227:RMK393228 RWF393227:RWG393228 SGB393227:SGC393228 SPX393227:SPY393228 SZT393227:SZU393228 TJP393227:TJQ393228 TTL393227:TTM393228 UDH393227:UDI393228 UND393227:UNE393228 UWZ393227:UXA393228 VGV393227:VGW393228 VQR393227:VQS393228 WAN393227:WAO393228 WKJ393227:WKK393228 WUF393227:WUG393228 M458765:N458766 HT458763:HU458764 RP458763:RQ458764 ABL458763:ABM458764 ALH458763:ALI458764 AVD458763:AVE458764 BEZ458763:BFA458764 BOV458763:BOW458764 BYR458763:BYS458764 CIN458763:CIO458764 CSJ458763:CSK458764 DCF458763:DCG458764 DMB458763:DMC458764 DVX458763:DVY458764 EFT458763:EFU458764 EPP458763:EPQ458764 EZL458763:EZM458764 FJH458763:FJI458764 FTD458763:FTE458764 GCZ458763:GDA458764 GMV458763:GMW458764 GWR458763:GWS458764 HGN458763:HGO458764 HQJ458763:HQK458764 IAF458763:IAG458764 IKB458763:IKC458764 ITX458763:ITY458764 JDT458763:JDU458764 JNP458763:JNQ458764 JXL458763:JXM458764 KHH458763:KHI458764 KRD458763:KRE458764 LAZ458763:LBA458764 LKV458763:LKW458764 LUR458763:LUS458764 MEN458763:MEO458764 MOJ458763:MOK458764 MYF458763:MYG458764 NIB458763:NIC458764 NRX458763:NRY458764 OBT458763:OBU458764 OLP458763:OLQ458764 OVL458763:OVM458764 PFH458763:PFI458764 PPD458763:PPE458764 PYZ458763:PZA458764 QIV458763:QIW458764 QSR458763:QSS458764 RCN458763:RCO458764 RMJ458763:RMK458764 RWF458763:RWG458764 SGB458763:SGC458764 SPX458763:SPY458764 SZT458763:SZU458764 TJP458763:TJQ458764 TTL458763:TTM458764 UDH458763:UDI458764 UND458763:UNE458764 UWZ458763:UXA458764 VGV458763:VGW458764 VQR458763:VQS458764 WAN458763:WAO458764 WKJ458763:WKK458764 WUF458763:WUG458764 M524301:N524302 HT524299:HU524300 RP524299:RQ524300 ABL524299:ABM524300 ALH524299:ALI524300 AVD524299:AVE524300 BEZ524299:BFA524300 BOV524299:BOW524300 BYR524299:BYS524300 CIN524299:CIO524300 CSJ524299:CSK524300 DCF524299:DCG524300 DMB524299:DMC524300 DVX524299:DVY524300 EFT524299:EFU524300 EPP524299:EPQ524300 EZL524299:EZM524300 FJH524299:FJI524300 FTD524299:FTE524300 GCZ524299:GDA524300 GMV524299:GMW524300 GWR524299:GWS524300 HGN524299:HGO524300 HQJ524299:HQK524300 IAF524299:IAG524300 IKB524299:IKC524300 ITX524299:ITY524300 JDT524299:JDU524300 JNP524299:JNQ524300 JXL524299:JXM524300 KHH524299:KHI524300 KRD524299:KRE524300 LAZ524299:LBA524300 LKV524299:LKW524300 LUR524299:LUS524300 MEN524299:MEO524300 MOJ524299:MOK524300 MYF524299:MYG524300 NIB524299:NIC524300 NRX524299:NRY524300 OBT524299:OBU524300 OLP524299:OLQ524300 OVL524299:OVM524300 PFH524299:PFI524300 PPD524299:PPE524300 PYZ524299:PZA524300 QIV524299:QIW524300 QSR524299:QSS524300 RCN524299:RCO524300 RMJ524299:RMK524300 RWF524299:RWG524300 SGB524299:SGC524300 SPX524299:SPY524300 SZT524299:SZU524300 TJP524299:TJQ524300 TTL524299:TTM524300 UDH524299:UDI524300 UND524299:UNE524300 UWZ524299:UXA524300 VGV524299:VGW524300 VQR524299:VQS524300 WAN524299:WAO524300 WKJ524299:WKK524300 WUF524299:WUG524300 M589837:N589838 HT589835:HU589836 RP589835:RQ589836 ABL589835:ABM589836 ALH589835:ALI589836 AVD589835:AVE589836 BEZ589835:BFA589836 BOV589835:BOW589836 BYR589835:BYS589836 CIN589835:CIO589836 CSJ589835:CSK589836 DCF589835:DCG589836 DMB589835:DMC589836 DVX589835:DVY589836 EFT589835:EFU589836 EPP589835:EPQ589836 EZL589835:EZM589836 FJH589835:FJI589836 FTD589835:FTE589836 GCZ589835:GDA589836 GMV589835:GMW589836 GWR589835:GWS589836 HGN589835:HGO589836 HQJ589835:HQK589836 IAF589835:IAG589836 IKB589835:IKC589836 ITX589835:ITY589836 JDT589835:JDU589836 JNP589835:JNQ589836 JXL589835:JXM589836 KHH589835:KHI589836 KRD589835:KRE589836 LAZ589835:LBA589836 LKV589835:LKW589836 LUR589835:LUS589836 MEN589835:MEO589836 MOJ589835:MOK589836 MYF589835:MYG589836 NIB589835:NIC589836 NRX589835:NRY589836 OBT589835:OBU589836 OLP589835:OLQ589836 OVL589835:OVM589836 PFH589835:PFI589836 PPD589835:PPE589836 PYZ589835:PZA589836 QIV589835:QIW589836 QSR589835:QSS589836 RCN589835:RCO589836 RMJ589835:RMK589836 RWF589835:RWG589836 SGB589835:SGC589836 SPX589835:SPY589836 SZT589835:SZU589836 TJP589835:TJQ589836 TTL589835:TTM589836 UDH589835:UDI589836 UND589835:UNE589836 UWZ589835:UXA589836 VGV589835:VGW589836 VQR589835:VQS589836 WAN589835:WAO589836 WKJ589835:WKK589836 WUF589835:WUG589836 M655373:N655374 HT655371:HU655372 RP655371:RQ655372 ABL655371:ABM655372 ALH655371:ALI655372 AVD655371:AVE655372 BEZ655371:BFA655372 BOV655371:BOW655372 BYR655371:BYS655372 CIN655371:CIO655372 CSJ655371:CSK655372 DCF655371:DCG655372 DMB655371:DMC655372 DVX655371:DVY655372 EFT655371:EFU655372 EPP655371:EPQ655372 EZL655371:EZM655372 FJH655371:FJI655372 FTD655371:FTE655372 GCZ655371:GDA655372 GMV655371:GMW655372 GWR655371:GWS655372 HGN655371:HGO655372 HQJ655371:HQK655372 IAF655371:IAG655372 IKB655371:IKC655372 ITX655371:ITY655372 JDT655371:JDU655372 JNP655371:JNQ655372 JXL655371:JXM655372 KHH655371:KHI655372 KRD655371:KRE655372 LAZ655371:LBA655372 LKV655371:LKW655372 LUR655371:LUS655372 MEN655371:MEO655372 MOJ655371:MOK655372 MYF655371:MYG655372 NIB655371:NIC655372 NRX655371:NRY655372 OBT655371:OBU655372 OLP655371:OLQ655372 OVL655371:OVM655372 PFH655371:PFI655372 PPD655371:PPE655372 PYZ655371:PZA655372 QIV655371:QIW655372 QSR655371:QSS655372 RCN655371:RCO655372 RMJ655371:RMK655372 RWF655371:RWG655372 SGB655371:SGC655372 SPX655371:SPY655372 SZT655371:SZU655372 TJP655371:TJQ655372 TTL655371:TTM655372 UDH655371:UDI655372 UND655371:UNE655372 UWZ655371:UXA655372 VGV655371:VGW655372 VQR655371:VQS655372 WAN655371:WAO655372 WKJ655371:WKK655372 WUF655371:WUG655372 M720909:N720910 HT720907:HU720908 RP720907:RQ720908 ABL720907:ABM720908 ALH720907:ALI720908 AVD720907:AVE720908 BEZ720907:BFA720908 BOV720907:BOW720908 BYR720907:BYS720908 CIN720907:CIO720908 CSJ720907:CSK720908 DCF720907:DCG720908 DMB720907:DMC720908 DVX720907:DVY720908 EFT720907:EFU720908 EPP720907:EPQ720908 EZL720907:EZM720908 FJH720907:FJI720908 FTD720907:FTE720908 GCZ720907:GDA720908 GMV720907:GMW720908 GWR720907:GWS720908 HGN720907:HGO720908 HQJ720907:HQK720908 IAF720907:IAG720908 IKB720907:IKC720908 ITX720907:ITY720908 JDT720907:JDU720908 JNP720907:JNQ720908 JXL720907:JXM720908 KHH720907:KHI720908 KRD720907:KRE720908 LAZ720907:LBA720908 LKV720907:LKW720908 LUR720907:LUS720908 MEN720907:MEO720908 MOJ720907:MOK720908 MYF720907:MYG720908 NIB720907:NIC720908 NRX720907:NRY720908 OBT720907:OBU720908 OLP720907:OLQ720908 OVL720907:OVM720908 PFH720907:PFI720908 PPD720907:PPE720908 PYZ720907:PZA720908 QIV720907:QIW720908 QSR720907:QSS720908 RCN720907:RCO720908 RMJ720907:RMK720908 RWF720907:RWG720908 SGB720907:SGC720908 SPX720907:SPY720908 SZT720907:SZU720908 TJP720907:TJQ720908 TTL720907:TTM720908 UDH720907:UDI720908 UND720907:UNE720908 UWZ720907:UXA720908 VGV720907:VGW720908 VQR720907:VQS720908 WAN720907:WAO720908 WKJ720907:WKK720908 WUF720907:WUG720908 M786445:N786446 HT786443:HU786444 RP786443:RQ786444 ABL786443:ABM786444 ALH786443:ALI786444 AVD786443:AVE786444 BEZ786443:BFA786444 BOV786443:BOW786444 BYR786443:BYS786444 CIN786443:CIO786444 CSJ786443:CSK786444 DCF786443:DCG786444 DMB786443:DMC786444 DVX786443:DVY786444 EFT786443:EFU786444 EPP786443:EPQ786444 EZL786443:EZM786444 FJH786443:FJI786444 FTD786443:FTE786444 GCZ786443:GDA786444 GMV786443:GMW786444 GWR786443:GWS786444 HGN786443:HGO786444 HQJ786443:HQK786444 IAF786443:IAG786444 IKB786443:IKC786444 ITX786443:ITY786444 JDT786443:JDU786444 JNP786443:JNQ786444 JXL786443:JXM786444 KHH786443:KHI786444 KRD786443:KRE786444 LAZ786443:LBA786444 LKV786443:LKW786444 LUR786443:LUS786444 MEN786443:MEO786444 MOJ786443:MOK786444 MYF786443:MYG786444 NIB786443:NIC786444 NRX786443:NRY786444 OBT786443:OBU786444 OLP786443:OLQ786444 OVL786443:OVM786444 PFH786443:PFI786444 PPD786443:PPE786444 PYZ786443:PZA786444 QIV786443:QIW786444 QSR786443:QSS786444 RCN786443:RCO786444 RMJ786443:RMK786444 RWF786443:RWG786444 SGB786443:SGC786444 SPX786443:SPY786444 SZT786443:SZU786444 TJP786443:TJQ786444 TTL786443:TTM786444 UDH786443:UDI786444 UND786443:UNE786444 UWZ786443:UXA786444 VGV786443:VGW786444 VQR786443:VQS786444 WAN786443:WAO786444 WKJ786443:WKK786444 WUF786443:WUG786444 M851981:N851982 HT851979:HU851980 RP851979:RQ851980 ABL851979:ABM851980 ALH851979:ALI851980 AVD851979:AVE851980 BEZ851979:BFA851980 BOV851979:BOW851980 BYR851979:BYS851980 CIN851979:CIO851980 CSJ851979:CSK851980 DCF851979:DCG851980 DMB851979:DMC851980 DVX851979:DVY851980 EFT851979:EFU851980 EPP851979:EPQ851980 EZL851979:EZM851980 FJH851979:FJI851980 FTD851979:FTE851980 GCZ851979:GDA851980 GMV851979:GMW851980 GWR851979:GWS851980 HGN851979:HGO851980 HQJ851979:HQK851980 IAF851979:IAG851980 IKB851979:IKC851980 ITX851979:ITY851980 JDT851979:JDU851980 JNP851979:JNQ851980 JXL851979:JXM851980 KHH851979:KHI851980 KRD851979:KRE851980 LAZ851979:LBA851980 LKV851979:LKW851980 LUR851979:LUS851980 MEN851979:MEO851980 MOJ851979:MOK851980 MYF851979:MYG851980 NIB851979:NIC851980 NRX851979:NRY851980 OBT851979:OBU851980 OLP851979:OLQ851980 OVL851979:OVM851980 PFH851979:PFI851980 PPD851979:PPE851980 PYZ851979:PZA851980 QIV851979:QIW851980 QSR851979:QSS851980 RCN851979:RCO851980 RMJ851979:RMK851980 RWF851979:RWG851980 SGB851979:SGC851980 SPX851979:SPY851980 SZT851979:SZU851980 TJP851979:TJQ851980 TTL851979:TTM851980 UDH851979:UDI851980 UND851979:UNE851980 UWZ851979:UXA851980 VGV851979:VGW851980 VQR851979:VQS851980 WAN851979:WAO851980 WKJ851979:WKK851980 WUF851979:WUG851980 M917517:N917518 HT917515:HU917516 RP917515:RQ917516 ABL917515:ABM917516 ALH917515:ALI917516 AVD917515:AVE917516 BEZ917515:BFA917516 BOV917515:BOW917516 BYR917515:BYS917516 CIN917515:CIO917516 CSJ917515:CSK917516 DCF917515:DCG917516 DMB917515:DMC917516 DVX917515:DVY917516 EFT917515:EFU917516 EPP917515:EPQ917516 EZL917515:EZM917516 FJH917515:FJI917516 FTD917515:FTE917516 GCZ917515:GDA917516 GMV917515:GMW917516 GWR917515:GWS917516 HGN917515:HGO917516 HQJ917515:HQK917516 IAF917515:IAG917516 IKB917515:IKC917516 ITX917515:ITY917516 JDT917515:JDU917516 JNP917515:JNQ917516 JXL917515:JXM917516 KHH917515:KHI917516 KRD917515:KRE917516 LAZ917515:LBA917516 LKV917515:LKW917516 LUR917515:LUS917516 MEN917515:MEO917516 MOJ917515:MOK917516 MYF917515:MYG917516 NIB917515:NIC917516 NRX917515:NRY917516 OBT917515:OBU917516 OLP917515:OLQ917516 OVL917515:OVM917516 PFH917515:PFI917516 PPD917515:PPE917516 PYZ917515:PZA917516 QIV917515:QIW917516 QSR917515:QSS917516 RCN917515:RCO917516 RMJ917515:RMK917516 RWF917515:RWG917516 SGB917515:SGC917516 SPX917515:SPY917516 SZT917515:SZU917516 TJP917515:TJQ917516 TTL917515:TTM917516 UDH917515:UDI917516 UND917515:UNE917516 UWZ917515:UXA917516 VGV917515:VGW917516 VQR917515:VQS917516 WAN917515:WAO917516 WKJ917515:WKK917516 WUF917515:WUG917516 M983053:N983054 HT983051:HU983052 RP983051:RQ983052 ABL983051:ABM983052 ALH983051:ALI983052 AVD983051:AVE983052 BEZ983051:BFA983052 BOV983051:BOW983052 BYR983051:BYS983052 CIN983051:CIO983052 CSJ983051:CSK983052 DCF983051:DCG983052 DMB983051:DMC983052 DVX983051:DVY983052 EFT983051:EFU983052 EPP983051:EPQ983052 EZL983051:EZM983052 FJH983051:FJI983052 FTD983051:FTE983052 GCZ983051:GDA983052 GMV983051:GMW983052 GWR983051:GWS983052 HGN983051:HGO983052 HQJ983051:HQK983052 IAF983051:IAG983052 IKB983051:IKC983052 ITX983051:ITY983052 JDT983051:JDU983052 JNP983051:JNQ983052 JXL983051:JXM983052 KHH983051:KHI983052 KRD983051:KRE983052 LAZ983051:LBA983052 LKV983051:LKW983052 LUR983051:LUS983052 MEN983051:MEO983052 MOJ983051:MOK983052 MYF983051:MYG983052 NIB983051:NIC983052 NRX983051:NRY983052 OBT983051:OBU983052 OLP983051:OLQ983052 OVL983051:OVM983052 PFH983051:PFI983052 PPD983051:PPE983052 PYZ983051:PZA983052 QIV983051:QIW983052 QSR983051:QSS983052 RCN983051:RCO983052 RMJ983051:RMK983052 RWF983051:RWG983052 SGB983051:SGC983052 SPX983051:SPY983052 SZT983051:SZU983052 TJP983051:TJQ983052 TTL983051:TTM983052 UDH983051:UDI983052 UND983051:UNE983052 UWZ983051:UXA983052 VGV983051:VGW983052 VQR983051:VQS983052 WAN983051:WAO983052 WKJ983051:WKK983052 WUF983051:WUG983052 L65546 HS65544 RO65544 ABK65544 ALG65544 AVC65544 BEY65544 BOU65544 BYQ65544 CIM65544 CSI65544 DCE65544 DMA65544 DVW65544 EFS65544 EPO65544 EZK65544 FJG65544 FTC65544 GCY65544 GMU65544 GWQ65544 HGM65544 HQI65544 IAE65544 IKA65544 ITW65544 JDS65544 JNO65544 JXK65544 KHG65544 KRC65544 LAY65544 LKU65544 LUQ65544 MEM65544 MOI65544 MYE65544 NIA65544 NRW65544 OBS65544 OLO65544 OVK65544 PFG65544 PPC65544 PYY65544 QIU65544 QSQ65544 RCM65544 RMI65544 RWE65544 SGA65544 SPW65544 SZS65544 TJO65544 TTK65544 UDG65544 UNC65544 UWY65544 VGU65544 VQQ65544 WAM65544 WKI65544 WUE65544 L131082 HS131080 RO131080 ABK131080 ALG131080 AVC131080 BEY131080 BOU131080 BYQ131080 CIM131080 CSI131080 DCE131080 DMA131080 DVW131080 EFS131080 EPO131080 EZK131080 FJG131080 FTC131080 GCY131080 GMU131080 GWQ131080 HGM131080 HQI131080 IAE131080 IKA131080 ITW131080 JDS131080 JNO131080 JXK131080 KHG131080 KRC131080 LAY131080 LKU131080 LUQ131080 MEM131080 MOI131080 MYE131080 NIA131080 NRW131080 OBS131080 OLO131080 OVK131080 PFG131080 PPC131080 PYY131080 QIU131080 QSQ131080 RCM131080 RMI131080 RWE131080 SGA131080 SPW131080 SZS131080 TJO131080 TTK131080 UDG131080 UNC131080 UWY131080 VGU131080 VQQ131080 WAM131080 WKI131080 WUE131080 L196618 HS196616 RO196616 ABK196616 ALG196616 AVC196616 BEY196616 BOU196616 BYQ196616 CIM196616 CSI196616 DCE196616 DMA196616 DVW196616 EFS196616 EPO196616 EZK196616 FJG196616 FTC196616 GCY196616 GMU196616 GWQ196616 HGM196616 HQI196616 IAE196616 IKA196616 ITW196616 JDS196616 JNO196616 JXK196616 KHG196616 KRC196616 LAY196616 LKU196616 LUQ196616 MEM196616 MOI196616 MYE196616 NIA196616 NRW196616 OBS196616 OLO196616 OVK196616 PFG196616 PPC196616 PYY196616 QIU196616 QSQ196616 RCM196616 RMI196616 RWE196616 SGA196616 SPW196616 SZS196616 TJO196616 TTK196616 UDG196616 UNC196616 UWY196616 VGU196616 VQQ196616 WAM196616 WKI196616 WUE196616 L262154 HS262152 RO262152 ABK262152 ALG262152 AVC262152 BEY262152 BOU262152 BYQ262152 CIM262152 CSI262152 DCE262152 DMA262152 DVW262152 EFS262152 EPO262152 EZK262152 FJG262152 FTC262152 GCY262152 GMU262152 GWQ262152 HGM262152 HQI262152 IAE262152 IKA262152 ITW262152 JDS262152 JNO262152 JXK262152 KHG262152 KRC262152 LAY262152 LKU262152 LUQ262152 MEM262152 MOI262152 MYE262152 NIA262152 NRW262152 OBS262152 OLO262152 OVK262152 PFG262152 PPC262152 PYY262152 QIU262152 QSQ262152 RCM262152 RMI262152 RWE262152 SGA262152 SPW262152 SZS262152 TJO262152 TTK262152 UDG262152 UNC262152 UWY262152 VGU262152 VQQ262152 WAM262152 WKI262152 WUE262152 L327690 HS327688 RO327688 ABK327688 ALG327688 AVC327688 BEY327688 BOU327688 BYQ327688 CIM327688 CSI327688 DCE327688 DMA327688 DVW327688 EFS327688 EPO327688 EZK327688 FJG327688 FTC327688 GCY327688 GMU327688 GWQ327688 HGM327688 HQI327688 IAE327688 IKA327688 ITW327688 JDS327688 JNO327688 JXK327688 KHG327688 KRC327688 LAY327688 LKU327688 LUQ327688 MEM327688 MOI327688 MYE327688 NIA327688 NRW327688 OBS327688 OLO327688 OVK327688 PFG327688 PPC327688 PYY327688 QIU327688 QSQ327688 RCM327688 RMI327688 RWE327688 SGA327688 SPW327688 SZS327688 TJO327688 TTK327688 UDG327688 UNC327688 UWY327688 VGU327688 VQQ327688 WAM327688 WKI327688 WUE327688 L393226 HS393224 RO393224 ABK393224 ALG393224 AVC393224 BEY393224 BOU393224 BYQ393224 CIM393224 CSI393224 DCE393224 DMA393224 DVW393224 EFS393224 EPO393224 EZK393224 FJG393224 FTC393224 GCY393224 GMU393224 GWQ393224 HGM393224 HQI393224 IAE393224 IKA393224 ITW393224 JDS393224 JNO393224 JXK393224 KHG393224 KRC393224 LAY393224 LKU393224 LUQ393224 MEM393224 MOI393224 MYE393224 NIA393224 NRW393224 OBS393224 OLO393224 OVK393224 PFG393224 PPC393224 PYY393224 QIU393224 QSQ393224 RCM393224 RMI393224 RWE393224 SGA393224 SPW393224 SZS393224 TJO393224 TTK393224 UDG393224 UNC393224 UWY393224 VGU393224 VQQ393224 WAM393224 WKI393224 WUE393224 L458762 HS458760 RO458760 ABK458760 ALG458760 AVC458760 BEY458760 BOU458760 BYQ458760 CIM458760 CSI458760 DCE458760 DMA458760 DVW458760 EFS458760 EPO458760 EZK458760 FJG458760 FTC458760 GCY458760 GMU458760 GWQ458760 HGM458760 HQI458760 IAE458760 IKA458760 ITW458760 JDS458760 JNO458760 JXK458760 KHG458760 KRC458760 LAY458760 LKU458760 LUQ458760 MEM458760 MOI458760 MYE458760 NIA458760 NRW458760 OBS458760 OLO458760 OVK458760 PFG458760 PPC458760 PYY458760 QIU458760 QSQ458760 RCM458760 RMI458760 RWE458760 SGA458760 SPW458760 SZS458760 TJO458760 TTK458760 UDG458760 UNC458760 UWY458760 VGU458760 VQQ458760 WAM458760 WKI458760 WUE458760 L524298 HS524296 RO524296 ABK524296 ALG524296 AVC524296 BEY524296 BOU524296 BYQ524296 CIM524296 CSI524296 DCE524296 DMA524296 DVW524296 EFS524296 EPO524296 EZK524296 FJG524296 FTC524296 GCY524296 GMU524296 GWQ524296 HGM524296 HQI524296 IAE524296 IKA524296 ITW524296 JDS524296 JNO524296 JXK524296 KHG524296 KRC524296 LAY524296 LKU524296 LUQ524296 MEM524296 MOI524296 MYE524296 NIA524296 NRW524296 OBS524296 OLO524296 OVK524296 PFG524296 PPC524296 PYY524296 QIU524296 QSQ524296 RCM524296 RMI524296 RWE524296 SGA524296 SPW524296 SZS524296 TJO524296 TTK524296 UDG524296 UNC524296 UWY524296 VGU524296 VQQ524296 WAM524296 WKI524296 WUE524296 L589834 HS589832 RO589832 ABK589832 ALG589832 AVC589832 BEY589832 BOU589832 BYQ589832 CIM589832 CSI589832 DCE589832 DMA589832 DVW589832 EFS589832 EPO589832 EZK589832 FJG589832 FTC589832 GCY589832 GMU589832 GWQ589832 HGM589832 HQI589832 IAE589832 IKA589832 ITW589832 JDS589832 JNO589832 JXK589832 KHG589832 KRC589832 LAY589832 LKU589832 LUQ589832 MEM589832 MOI589832 MYE589832 NIA589832 NRW589832 OBS589832 OLO589832 OVK589832 PFG589832 PPC589832 PYY589832 QIU589832 QSQ589832 RCM589832 RMI589832 RWE589832 SGA589832 SPW589832 SZS589832 TJO589832 TTK589832 UDG589832 UNC589832 UWY589832 VGU589832 VQQ589832 WAM589832 WKI589832 WUE589832 L655370 HS655368 RO655368 ABK655368 ALG655368 AVC655368 BEY655368 BOU655368 BYQ655368 CIM655368 CSI655368 DCE655368 DMA655368 DVW655368 EFS655368 EPO655368 EZK655368 FJG655368 FTC655368 GCY655368 GMU655368 GWQ655368 HGM655368 HQI655368 IAE655368 IKA655368 ITW655368 JDS655368 JNO655368 JXK655368 KHG655368 KRC655368 LAY655368 LKU655368 LUQ655368 MEM655368 MOI655368 MYE655368 NIA655368 NRW655368 OBS655368 OLO655368 OVK655368 PFG655368 PPC655368 PYY655368 QIU655368 QSQ655368 RCM655368 RMI655368 RWE655368 SGA655368 SPW655368 SZS655368 TJO655368 TTK655368 UDG655368 UNC655368 UWY655368 VGU655368 VQQ655368 WAM655368 WKI655368 WUE655368 L720906 HS720904 RO720904 ABK720904 ALG720904 AVC720904 BEY720904 BOU720904 BYQ720904 CIM720904 CSI720904 DCE720904 DMA720904 DVW720904 EFS720904 EPO720904 EZK720904 FJG720904 FTC720904 GCY720904 GMU720904 GWQ720904 HGM720904 HQI720904 IAE720904 IKA720904 ITW720904 JDS720904 JNO720904 JXK720904 KHG720904 KRC720904 LAY720904 LKU720904 LUQ720904 MEM720904 MOI720904 MYE720904 NIA720904 NRW720904 OBS720904 OLO720904 OVK720904 PFG720904 PPC720904 PYY720904 QIU720904 QSQ720904 RCM720904 RMI720904 RWE720904 SGA720904 SPW720904 SZS720904 TJO720904 TTK720904 UDG720904 UNC720904 UWY720904 VGU720904 VQQ720904 WAM720904 WKI720904 WUE720904 L786442 HS786440 RO786440 ABK786440 ALG786440 AVC786440 BEY786440 BOU786440 BYQ786440 CIM786440 CSI786440 DCE786440 DMA786440 DVW786440 EFS786440 EPO786440 EZK786440 FJG786440 FTC786440 GCY786440 GMU786440 GWQ786440 HGM786440 HQI786440 IAE786440 IKA786440 ITW786440 JDS786440 JNO786440 JXK786440 KHG786440 KRC786440 LAY786440 LKU786440 LUQ786440 MEM786440 MOI786440 MYE786440 NIA786440 NRW786440 OBS786440 OLO786440 OVK786440 PFG786440 PPC786440 PYY786440 QIU786440 QSQ786440 RCM786440 RMI786440 RWE786440 SGA786440 SPW786440 SZS786440 TJO786440 TTK786440 UDG786440 UNC786440 UWY786440 VGU786440 VQQ786440 WAM786440 WKI786440 WUE786440 L851978 HS851976 RO851976 ABK851976 ALG851976 AVC851976 BEY851976 BOU851976 BYQ851976 CIM851976 CSI851976 DCE851976 DMA851976 DVW851976 EFS851976 EPO851976 EZK851976 FJG851976 FTC851976 GCY851976 GMU851976 GWQ851976 HGM851976 HQI851976 IAE851976 IKA851976 ITW851976 JDS851976 JNO851976 JXK851976 KHG851976 KRC851976 LAY851976 LKU851976 LUQ851976 MEM851976 MOI851976 MYE851976 NIA851976 NRW851976 OBS851976 OLO851976 OVK851976 PFG851976 PPC851976 PYY851976 QIU851976 QSQ851976 RCM851976 RMI851976 RWE851976 SGA851976 SPW851976 SZS851976 TJO851976 TTK851976 UDG851976 UNC851976 UWY851976 VGU851976 VQQ851976 WAM851976 WKI851976 WUE851976 L917514 HS917512 RO917512 ABK917512 ALG917512 AVC917512 BEY917512 BOU917512 BYQ917512 CIM917512 CSI917512 DCE917512 DMA917512 DVW917512 EFS917512 EPO917512 EZK917512 FJG917512 FTC917512 GCY917512 GMU917512 GWQ917512 HGM917512 HQI917512 IAE917512 IKA917512 ITW917512 JDS917512 JNO917512 JXK917512 KHG917512 KRC917512 LAY917512 LKU917512 LUQ917512 MEM917512 MOI917512 MYE917512 NIA917512 NRW917512 OBS917512 OLO917512 OVK917512 PFG917512 PPC917512 PYY917512 QIU917512 QSQ917512 RCM917512 RMI917512 RWE917512 SGA917512 SPW917512 SZS917512 TJO917512 TTK917512 UDG917512 UNC917512 UWY917512 VGU917512 VQQ917512 WAM917512 WKI917512 WUE917512 L983050 HS983048 RO983048 ABK983048 ALG983048 AVC983048 BEY983048 BOU983048 BYQ983048 CIM983048 CSI983048 DCE983048 DMA983048 DVW983048 EFS983048 EPO983048 EZK983048 FJG983048 FTC983048 GCY983048 GMU983048 GWQ983048 HGM983048 HQI983048 IAE983048 IKA983048 ITW983048 JDS983048 JNO983048 JXK983048 KHG983048 KRC983048 LAY983048 LKU983048 LUQ983048 MEM983048 MOI983048 MYE983048 NIA983048 NRW983048 OBS983048 OLO983048 OVK983048 PFG983048 PPC983048 PYY983048 QIU983048 QSQ983048 RCM983048 RMI983048 RWE983048 SGA983048 SPW983048 SZS983048 TJO983048 TTK983048 UDG983048 UNC983048 UWY983048 VGU983048 VQQ983048 WAM983048 WKI983048 WUE983048 O65546:O65550 HV65544:HV65548 RR65544:RR65548 ABN65544:ABN65548 ALJ65544:ALJ65548 AVF65544:AVF65548 BFB65544:BFB65548 BOX65544:BOX65548 BYT65544:BYT65548 CIP65544:CIP65548 CSL65544:CSL65548 DCH65544:DCH65548 DMD65544:DMD65548 DVZ65544:DVZ65548 EFV65544:EFV65548 EPR65544:EPR65548 EZN65544:EZN65548 FJJ65544:FJJ65548 FTF65544:FTF65548 GDB65544:GDB65548 GMX65544:GMX65548 GWT65544:GWT65548 HGP65544:HGP65548 HQL65544:HQL65548 IAH65544:IAH65548 IKD65544:IKD65548 ITZ65544:ITZ65548 JDV65544:JDV65548 JNR65544:JNR65548 JXN65544:JXN65548 KHJ65544:KHJ65548 KRF65544:KRF65548 LBB65544:LBB65548 LKX65544:LKX65548 LUT65544:LUT65548 MEP65544:MEP65548 MOL65544:MOL65548 MYH65544:MYH65548 NID65544:NID65548 NRZ65544:NRZ65548 OBV65544:OBV65548 OLR65544:OLR65548 OVN65544:OVN65548 PFJ65544:PFJ65548 PPF65544:PPF65548 PZB65544:PZB65548 QIX65544:QIX65548 QST65544:QST65548 RCP65544:RCP65548 RML65544:RML65548 RWH65544:RWH65548 SGD65544:SGD65548 SPZ65544:SPZ65548 SZV65544:SZV65548 TJR65544:TJR65548 TTN65544:TTN65548 UDJ65544:UDJ65548 UNF65544:UNF65548 UXB65544:UXB65548 VGX65544:VGX65548 VQT65544:VQT65548 WAP65544:WAP65548 WKL65544:WKL65548 WUH65544:WUH65548 O131082:O131086 HV131080:HV131084 RR131080:RR131084 ABN131080:ABN131084 ALJ131080:ALJ131084 AVF131080:AVF131084 BFB131080:BFB131084 BOX131080:BOX131084 BYT131080:BYT131084 CIP131080:CIP131084 CSL131080:CSL131084 DCH131080:DCH131084 DMD131080:DMD131084 DVZ131080:DVZ131084 EFV131080:EFV131084 EPR131080:EPR131084 EZN131080:EZN131084 FJJ131080:FJJ131084 FTF131080:FTF131084 GDB131080:GDB131084 GMX131080:GMX131084 GWT131080:GWT131084 HGP131080:HGP131084 HQL131080:HQL131084 IAH131080:IAH131084 IKD131080:IKD131084 ITZ131080:ITZ131084 JDV131080:JDV131084 JNR131080:JNR131084 JXN131080:JXN131084 KHJ131080:KHJ131084 KRF131080:KRF131084 LBB131080:LBB131084 LKX131080:LKX131084 LUT131080:LUT131084 MEP131080:MEP131084 MOL131080:MOL131084 MYH131080:MYH131084 NID131080:NID131084 NRZ131080:NRZ131084 OBV131080:OBV131084 OLR131080:OLR131084 OVN131080:OVN131084 PFJ131080:PFJ131084 PPF131080:PPF131084 PZB131080:PZB131084 QIX131080:QIX131084 QST131080:QST131084 RCP131080:RCP131084 RML131080:RML131084 RWH131080:RWH131084 SGD131080:SGD131084 SPZ131080:SPZ131084 SZV131080:SZV131084 TJR131080:TJR131084 TTN131080:TTN131084 UDJ131080:UDJ131084 UNF131080:UNF131084 UXB131080:UXB131084 VGX131080:VGX131084 VQT131080:VQT131084 WAP131080:WAP131084 WKL131080:WKL131084 WUH131080:WUH131084 O196618:O196622 HV196616:HV196620 RR196616:RR196620 ABN196616:ABN196620 ALJ196616:ALJ196620 AVF196616:AVF196620 BFB196616:BFB196620 BOX196616:BOX196620 BYT196616:BYT196620 CIP196616:CIP196620 CSL196616:CSL196620 DCH196616:DCH196620 DMD196616:DMD196620 DVZ196616:DVZ196620 EFV196616:EFV196620 EPR196616:EPR196620 EZN196616:EZN196620 FJJ196616:FJJ196620 FTF196616:FTF196620 GDB196616:GDB196620 GMX196616:GMX196620 GWT196616:GWT196620 HGP196616:HGP196620 HQL196616:HQL196620 IAH196616:IAH196620 IKD196616:IKD196620 ITZ196616:ITZ196620 JDV196616:JDV196620 JNR196616:JNR196620 JXN196616:JXN196620 KHJ196616:KHJ196620 KRF196616:KRF196620 LBB196616:LBB196620 LKX196616:LKX196620 LUT196616:LUT196620 MEP196616:MEP196620 MOL196616:MOL196620 MYH196616:MYH196620 NID196616:NID196620 NRZ196616:NRZ196620 OBV196616:OBV196620 OLR196616:OLR196620 OVN196616:OVN196620 PFJ196616:PFJ196620 PPF196616:PPF196620 PZB196616:PZB196620 QIX196616:QIX196620 QST196616:QST196620 RCP196616:RCP196620 RML196616:RML196620 RWH196616:RWH196620 SGD196616:SGD196620 SPZ196616:SPZ196620 SZV196616:SZV196620 TJR196616:TJR196620 TTN196616:TTN196620 UDJ196616:UDJ196620 UNF196616:UNF196620 UXB196616:UXB196620 VGX196616:VGX196620 VQT196616:VQT196620 WAP196616:WAP196620 WKL196616:WKL196620 WUH196616:WUH196620 O262154:O262158 HV262152:HV262156 RR262152:RR262156 ABN262152:ABN262156 ALJ262152:ALJ262156 AVF262152:AVF262156 BFB262152:BFB262156 BOX262152:BOX262156 BYT262152:BYT262156 CIP262152:CIP262156 CSL262152:CSL262156 DCH262152:DCH262156 DMD262152:DMD262156 DVZ262152:DVZ262156 EFV262152:EFV262156 EPR262152:EPR262156 EZN262152:EZN262156 FJJ262152:FJJ262156 FTF262152:FTF262156 GDB262152:GDB262156 GMX262152:GMX262156 GWT262152:GWT262156 HGP262152:HGP262156 HQL262152:HQL262156 IAH262152:IAH262156 IKD262152:IKD262156 ITZ262152:ITZ262156 JDV262152:JDV262156 JNR262152:JNR262156 JXN262152:JXN262156 KHJ262152:KHJ262156 KRF262152:KRF262156 LBB262152:LBB262156 LKX262152:LKX262156 LUT262152:LUT262156 MEP262152:MEP262156 MOL262152:MOL262156 MYH262152:MYH262156 NID262152:NID262156 NRZ262152:NRZ262156 OBV262152:OBV262156 OLR262152:OLR262156 OVN262152:OVN262156 PFJ262152:PFJ262156 PPF262152:PPF262156 PZB262152:PZB262156 QIX262152:QIX262156 QST262152:QST262156 RCP262152:RCP262156 RML262152:RML262156 RWH262152:RWH262156 SGD262152:SGD262156 SPZ262152:SPZ262156 SZV262152:SZV262156 TJR262152:TJR262156 TTN262152:TTN262156 UDJ262152:UDJ262156 UNF262152:UNF262156 UXB262152:UXB262156 VGX262152:VGX262156 VQT262152:VQT262156 WAP262152:WAP262156 WKL262152:WKL262156 WUH262152:WUH262156 O327690:O327694 HV327688:HV327692 RR327688:RR327692 ABN327688:ABN327692 ALJ327688:ALJ327692 AVF327688:AVF327692 BFB327688:BFB327692 BOX327688:BOX327692 BYT327688:BYT327692 CIP327688:CIP327692 CSL327688:CSL327692 DCH327688:DCH327692 DMD327688:DMD327692 DVZ327688:DVZ327692 EFV327688:EFV327692 EPR327688:EPR327692 EZN327688:EZN327692 FJJ327688:FJJ327692 FTF327688:FTF327692 GDB327688:GDB327692 GMX327688:GMX327692 GWT327688:GWT327692 HGP327688:HGP327692 HQL327688:HQL327692 IAH327688:IAH327692 IKD327688:IKD327692 ITZ327688:ITZ327692 JDV327688:JDV327692 JNR327688:JNR327692 JXN327688:JXN327692 KHJ327688:KHJ327692 KRF327688:KRF327692 LBB327688:LBB327692 LKX327688:LKX327692 LUT327688:LUT327692 MEP327688:MEP327692 MOL327688:MOL327692 MYH327688:MYH327692 NID327688:NID327692 NRZ327688:NRZ327692 OBV327688:OBV327692 OLR327688:OLR327692 OVN327688:OVN327692 PFJ327688:PFJ327692 PPF327688:PPF327692 PZB327688:PZB327692 QIX327688:QIX327692 QST327688:QST327692 RCP327688:RCP327692 RML327688:RML327692 RWH327688:RWH327692 SGD327688:SGD327692 SPZ327688:SPZ327692 SZV327688:SZV327692 TJR327688:TJR327692 TTN327688:TTN327692 UDJ327688:UDJ327692 UNF327688:UNF327692 UXB327688:UXB327692 VGX327688:VGX327692 VQT327688:VQT327692 WAP327688:WAP327692 WKL327688:WKL327692 WUH327688:WUH327692 O393226:O393230 HV393224:HV393228 RR393224:RR393228 ABN393224:ABN393228 ALJ393224:ALJ393228 AVF393224:AVF393228 BFB393224:BFB393228 BOX393224:BOX393228 BYT393224:BYT393228 CIP393224:CIP393228 CSL393224:CSL393228 DCH393224:DCH393228 DMD393224:DMD393228 DVZ393224:DVZ393228 EFV393224:EFV393228 EPR393224:EPR393228 EZN393224:EZN393228 FJJ393224:FJJ393228 FTF393224:FTF393228 GDB393224:GDB393228 GMX393224:GMX393228 GWT393224:GWT393228 HGP393224:HGP393228 HQL393224:HQL393228 IAH393224:IAH393228 IKD393224:IKD393228 ITZ393224:ITZ393228 JDV393224:JDV393228 JNR393224:JNR393228 JXN393224:JXN393228 KHJ393224:KHJ393228 KRF393224:KRF393228 LBB393224:LBB393228 LKX393224:LKX393228 LUT393224:LUT393228 MEP393224:MEP393228 MOL393224:MOL393228 MYH393224:MYH393228 NID393224:NID393228 NRZ393224:NRZ393228 OBV393224:OBV393228 OLR393224:OLR393228 OVN393224:OVN393228 PFJ393224:PFJ393228 PPF393224:PPF393228 PZB393224:PZB393228 QIX393224:QIX393228 QST393224:QST393228 RCP393224:RCP393228 RML393224:RML393228 RWH393224:RWH393228 SGD393224:SGD393228 SPZ393224:SPZ393228 SZV393224:SZV393228 TJR393224:TJR393228 TTN393224:TTN393228 UDJ393224:UDJ393228 UNF393224:UNF393228 UXB393224:UXB393228 VGX393224:VGX393228 VQT393224:VQT393228 WAP393224:WAP393228 WKL393224:WKL393228 WUH393224:WUH393228 O458762:O458766 HV458760:HV458764 RR458760:RR458764 ABN458760:ABN458764 ALJ458760:ALJ458764 AVF458760:AVF458764 BFB458760:BFB458764 BOX458760:BOX458764 BYT458760:BYT458764 CIP458760:CIP458764 CSL458760:CSL458764 DCH458760:DCH458764 DMD458760:DMD458764 DVZ458760:DVZ458764 EFV458760:EFV458764 EPR458760:EPR458764 EZN458760:EZN458764 FJJ458760:FJJ458764 FTF458760:FTF458764 GDB458760:GDB458764 GMX458760:GMX458764 GWT458760:GWT458764 HGP458760:HGP458764 HQL458760:HQL458764 IAH458760:IAH458764 IKD458760:IKD458764 ITZ458760:ITZ458764 JDV458760:JDV458764 JNR458760:JNR458764 JXN458760:JXN458764 KHJ458760:KHJ458764 KRF458760:KRF458764 LBB458760:LBB458764 LKX458760:LKX458764 LUT458760:LUT458764 MEP458760:MEP458764 MOL458760:MOL458764 MYH458760:MYH458764 NID458760:NID458764 NRZ458760:NRZ458764 OBV458760:OBV458764 OLR458760:OLR458764 OVN458760:OVN458764 PFJ458760:PFJ458764 PPF458760:PPF458764 PZB458760:PZB458764 QIX458760:QIX458764 QST458760:QST458764 RCP458760:RCP458764 RML458760:RML458764 RWH458760:RWH458764 SGD458760:SGD458764 SPZ458760:SPZ458764 SZV458760:SZV458764 TJR458760:TJR458764 TTN458760:TTN458764 UDJ458760:UDJ458764 UNF458760:UNF458764 UXB458760:UXB458764 VGX458760:VGX458764 VQT458760:VQT458764 WAP458760:WAP458764 WKL458760:WKL458764 WUH458760:WUH458764 O524298:O524302 HV524296:HV524300 RR524296:RR524300 ABN524296:ABN524300 ALJ524296:ALJ524300 AVF524296:AVF524300 BFB524296:BFB524300 BOX524296:BOX524300 BYT524296:BYT524300 CIP524296:CIP524300 CSL524296:CSL524300 DCH524296:DCH524300 DMD524296:DMD524300 DVZ524296:DVZ524300 EFV524296:EFV524300 EPR524296:EPR524300 EZN524296:EZN524300 FJJ524296:FJJ524300 FTF524296:FTF524300 GDB524296:GDB524300 GMX524296:GMX524300 GWT524296:GWT524300 HGP524296:HGP524300 HQL524296:HQL524300 IAH524296:IAH524300 IKD524296:IKD524300 ITZ524296:ITZ524300 JDV524296:JDV524300 JNR524296:JNR524300 JXN524296:JXN524300 KHJ524296:KHJ524300 KRF524296:KRF524300 LBB524296:LBB524300 LKX524296:LKX524300 LUT524296:LUT524300 MEP524296:MEP524300 MOL524296:MOL524300 MYH524296:MYH524300 NID524296:NID524300 NRZ524296:NRZ524300 OBV524296:OBV524300 OLR524296:OLR524300 OVN524296:OVN524300 PFJ524296:PFJ524300 PPF524296:PPF524300 PZB524296:PZB524300 QIX524296:QIX524300 QST524296:QST524300 RCP524296:RCP524300 RML524296:RML524300 RWH524296:RWH524300 SGD524296:SGD524300 SPZ524296:SPZ524300 SZV524296:SZV524300 TJR524296:TJR524300 TTN524296:TTN524300 UDJ524296:UDJ524300 UNF524296:UNF524300 UXB524296:UXB524300 VGX524296:VGX524300 VQT524296:VQT524300 WAP524296:WAP524300 WKL524296:WKL524300 WUH524296:WUH524300 O589834:O589838 HV589832:HV589836 RR589832:RR589836 ABN589832:ABN589836 ALJ589832:ALJ589836 AVF589832:AVF589836 BFB589832:BFB589836 BOX589832:BOX589836 BYT589832:BYT589836 CIP589832:CIP589836 CSL589832:CSL589836 DCH589832:DCH589836 DMD589832:DMD589836 DVZ589832:DVZ589836 EFV589832:EFV589836 EPR589832:EPR589836 EZN589832:EZN589836 FJJ589832:FJJ589836 FTF589832:FTF589836 GDB589832:GDB589836 GMX589832:GMX589836 GWT589832:GWT589836 HGP589832:HGP589836 HQL589832:HQL589836 IAH589832:IAH589836 IKD589832:IKD589836 ITZ589832:ITZ589836 JDV589832:JDV589836 JNR589832:JNR589836 JXN589832:JXN589836 KHJ589832:KHJ589836 KRF589832:KRF589836 LBB589832:LBB589836 LKX589832:LKX589836 LUT589832:LUT589836 MEP589832:MEP589836 MOL589832:MOL589836 MYH589832:MYH589836 NID589832:NID589836 NRZ589832:NRZ589836 OBV589832:OBV589836 OLR589832:OLR589836 OVN589832:OVN589836 PFJ589832:PFJ589836 PPF589832:PPF589836 PZB589832:PZB589836 QIX589832:QIX589836 QST589832:QST589836 RCP589832:RCP589836 RML589832:RML589836 RWH589832:RWH589836 SGD589832:SGD589836 SPZ589832:SPZ589836 SZV589832:SZV589836 TJR589832:TJR589836 TTN589832:TTN589836 UDJ589832:UDJ589836 UNF589832:UNF589836 UXB589832:UXB589836 VGX589832:VGX589836 VQT589832:VQT589836 WAP589832:WAP589836 WKL589832:WKL589836 WUH589832:WUH589836 O655370:O655374 HV655368:HV655372 RR655368:RR655372 ABN655368:ABN655372 ALJ655368:ALJ655372 AVF655368:AVF655372 BFB655368:BFB655372 BOX655368:BOX655372 BYT655368:BYT655372 CIP655368:CIP655372 CSL655368:CSL655372 DCH655368:DCH655372 DMD655368:DMD655372 DVZ655368:DVZ655372 EFV655368:EFV655372 EPR655368:EPR655372 EZN655368:EZN655372 FJJ655368:FJJ655372 FTF655368:FTF655372 GDB655368:GDB655372 GMX655368:GMX655372 GWT655368:GWT655372 HGP655368:HGP655372 HQL655368:HQL655372 IAH655368:IAH655372 IKD655368:IKD655372 ITZ655368:ITZ655372 JDV655368:JDV655372 JNR655368:JNR655372 JXN655368:JXN655372 KHJ655368:KHJ655372 KRF655368:KRF655372 LBB655368:LBB655372 LKX655368:LKX655372 LUT655368:LUT655372 MEP655368:MEP655372 MOL655368:MOL655372 MYH655368:MYH655372 NID655368:NID655372 NRZ655368:NRZ655372 OBV655368:OBV655372 OLR655368:OLR655372 OVN655368:OVN655372 PFJ655368:PFJ655372 PPF655368:PPF655372 PZB655368:PZB655372 QIX655368:QIX655372 QST655368:QST655372 RCP655368:RCP655372 RML655368:RML655372 RWH655368:RWH655372 SGD655368:SGD655372 SPZ655368:SPZ655372 SZV655368:SZV655372 TJR655368:TJR655372 TTN655368:TTN655372 UDJ655368:UDJ655372 UNF655368:UNF655372 UXB655368:UXB655372 VGX655368:VGX655372 VQT655368:VQT655372 WAP655368:WAP655372 WKL655368:WKL655372 WUH655368:WUH655372 O720906:O720910 HV720904:HV720908 RR720904:RR720908 ABN720904:ABN720908 ALJ720904:ALJ720908 AVF720904:AVF720908 BFB720904:BFB720908 BOX720904:BOX720908 BYT720904:BYT720908 CIP720904:CIP720908 CSL720904:CSL720908 DCH720904:DCH720908 DMD720904:DMD720908 DVZ720904:DVZ720908 EFV720904:EFV720908 EPR720904:EPR720908 EZN720904:EZN720908 FJJ720904:FJJ720908 FTF720904:FTF720908 GDB720904:GDB720908 GMX720904:GMX720908 GWT720904:GWT720908 HGP720904:HGP720908 HQL720904:HQL720908 IAH720904:IAH720908 IKD720904:IKD720908 ITZ720904:ITZ720908 JDV720904:JDV720908 JNR720904:JNR720908 JXN720904:JXN720908 KHJ720904:KHJ720908 KRF720904:KRF720908 LBB720904:LBB720908 LKX720904:LKX720908 LUT720904:LUT720908 MEP720904:MEP720908 MOL720904:MOL720908 MYH720904:MYH720908 NID720904:NID720908 NRZ720904:NRZ720908 OBV720904:OBV720908 OLR720904:OLR720908 OVN720904:OVN720908 PFJ720904:PFJ720908 PPF720904:PPF720908 PZB720904:PZB720908 QIX720904:QIX720908 QST720904:QST720908 RCP720904:RCP720908 RML720904:RML720908 RWH720904:RWH720908 SGD720904:SGD720908 SPZ720904:SPZ720908 SZV720904:SZV720908 TJR720904:TJR720908 TTN720904:TTN720908 UDJ720904:UDJ720908 UNF720904:UNF720908 UXB720904:UXB720908 VGX720904:VGX720908 VQT720904:VQT720908 WAP720904:WAP720908 WKL720904:WKL720908 WUH720904:WUH720908 O786442:O786446 HV786440:HV786444 RR786440:RR786444 ABN786440:ABN786444 ALJ786440:ALJ786444 AVF786440:AVF786444 BFB786440:BFB786444 BOX786440:BOX786444 BYT786440:BYT786444 CIP786440:CIP786444 CSL786440:CSL786444 DCH786440:DCH786444 DMD786440:DMD786444 DVZ786440:DVZ786444 EFV786440:EFV786444 EPR786440:EPR786444 EZN786440:EZN786444 FJJ786440:FJJ786444 FTF786440:FTF786444 GDB786440:GDB786444 GMX786440:GMX786444 GWT786440:GWT786444 HGP786440:HGP786444 HQL786440:HQL786444 IAH786440:IAH786444 IKD786440:IKD786444 ITZ786440:ITZ786444 JDV786440:JDV786444 JNR786440:JNR786444 JXN786440:JXN786444 KHJ786440:KHJ786444 KRF786440:KRF786444 LBB786440:LBB786444 LKX786440:LKX786444 LUT786440:LUT786444 MEP786440:MEP786444 MOL786440:MOL786444 MYH786440:MYH786444 NID786440:NID786444 NRZ786440:NRZ786444 OBV786440:OBV786444 OLR786440:OLR786444 OVN786440:OVN786444 PFJ786440:PFJ786444 PPF786440:PPF786444 PZB786440:PZB786444 QIX786440:QIX786444 QST786440:QST786444 RCP786440:RCP786444 RML786440:RML786444 RWH786440:RWH786444 SGD786440:SGD786444 SPZ786440:SPZ786444 SZV786440:SZV786444 TJR786440:TJR786444 TTN786440:TTN786444 UDJ786440:UDJ786444 UNF786440:UNF786444 UXB786440:UXB786444 VGX786440:VGX786444 VQT786440:VQT786444 WAP786440:WAP786444 WKL786440:WKL786444 WUH786440:WUH786444 O851978:O851982 HV851976:HV851980 RR851976:RR851980 ABN851976:ABN851980 ALJ851976:ALJ851980 AVF851976:AVF851980 BFB851976:BFB851980 BOX851976:BOX851980 BYT851976:BYT851980 CIP851976:CIP851980 CSL851976:CSL851980 DCH851976:DCH851980 DMD851976:DMD851980 DVZ851976:DVZ851980 EFV851976:EFV851980 EPR851976:EPR851980 EZN851976:EZN851980 FJJ851976:FJJ851980 FTF851976:FTF851980 GDB851976:GDB851980 GMX851976:GMX851980 GWT851976:GWT851980 HGP851976:HGP851980 HQL851976:HQL851980 IAH851976:IAH851980 IKD851976:IKD851980 ITZ851976:ITZ851980 JDV851976:JDV851980 JNR851976:JNR851980 JXN851976:JXN851980 KHJ851976:KHJ851980 KRF851976:KRF851980 LBB851976:LBB851980 LKX851976:LKX851980 LUT851976:LUT851980 MEP851976:MEP851980 MOL851976:MOL851980 MYH851976:MYH851980 NID851976:NID851980 NRZ851976:NRZ851980 OBV851976:OBV851980 OLR851976:OLR851980 OVN851976:OVN851980 PFJ851976:PFJ851980 PPF851976:PPF851980 PZB851976:PZB851980 QIX851976:QIX851980 QST851976:QST851980 RCP851976:RCP851980 RML851976:RML851980 RWH851976:RWH851980 SGD851976:SGD851980 SPZ851976:SPZ851980 SZV851976:SZV851980 TJR851976:TJR851980 TTN851976:TTN851980 UDJ851976:UDJ851980 UNF851976:UNF851980 UXB851976:UXB851980 VGX851976:VGX851980 VQT851976:VQT851980 WAP851976:WAP851980 WKL851976:WKL851980 WUH851976:WUH851980 O917514:O917518 HV917512:HV917516 RR917512:RR917516 ABN917512:ABN917516 ALJ917512:ALJ917516 AVF917512:AVF917516 BFB917512:BFB917516 BOX917512:BOX917516 BYT917512:BYT917516 CIP917512:CIP917516 CSL917512:CSL917516 DCH917512:DCH917516 DMD917512:DMD917516 DVZ917512:DVZ917516 EFV917512:EFV917516 EPR917512:EPR917516 EZN917512:EZN917516 FJJ917512:FJJ917516 FTF917512:FTF917516 GDB917512:GDB917516 GMX917512:GMX917516 GWT917512:GWT917516 HGP917512:HGP917516 HQL917512:HQL917516 IAH917512:IAH917516 IKD917512:IKD917516 ITZ917512:ITZ917516 JDV917512:JDV917516 JNR917512:JNR917516 JXN917512:JXN917516 KHJ917512:KHJ917516 KRF917512:KRF917516 LBB917512:LBB917516 LKX917512:LKX917516 LUT917512:LUT917516 MEP917512:MEP917516 MOL917512:MOL917516 MYH917512:MYH917516 NID917512:NID917516 NRZ917512:NRZ917516 OBV917512:OBV917516 OLR917512:OLR917516 OVN917512:OVN917516 PFJ917512:PFJ917516 PPF917512:PPF917516 PZB917512:PZB917516 QIX917512:QIX917516 QST917512:QST917516 RCP917512:RCP917516 RML917512:RML917516 RWH917512:RWH917516 SGD917512:SGD917516 SPZ917512:SPZ917516 SZV917512:SZV917516 TJR917512:TJR917516 TTN917512:TTN917516 UDJ917512:UDJ917516 UNF917512:UNF917516 UXB917512:UXB917516 VGX917512:VGX917516 VQT917512:VQT917516 WAP917512:WAP917516 WKL917512:WKL917516 WUH917512:WUH917516 O983050:O983054 HV983048:HV983052 RR983048:RR983052 ABN983048:ABN983052 ALJ983048:ALJ983052 AVF983048:AVF983052 BFB983048:BFB983052 BOX983048:BOX983052 BYT983048:BYT983052 CIP983048:CIP983052 CSL983048:CSL983052 DCH983048:DCH983052 DMD983048:DMD983052 DVZ983048:DVZ983052 EFV983048:EFV983052 EPR983048:EPR983052 EZN983048:EZN983052 FJJ983048:FJJ983052 FTF983048:FTF983052 GDB983048:GDB983052 GMX983048:GMX983052 GWT983048:GWT983052 HGP983048:HGP983052 HQL983048:HQL983052 IAH983048:IAH983052 IKD983048:IKD983052 ITZ983048:ITZ983052 JDV983048:JDV983052 JNR983048:JNR983052 JXN983048:JXN983052 KHJ983048:KHJ983052 KRF983048:KRF983052 LBB983048:LBB983052 LKX983048:LKX983052 LUT983048:LUT983052 MEP983048:MEP983052 MOL983048:MOL983052 MYH983048:MYH983052 NID983048:NID983052 NRZ983048:NRZ983052 OBV983048:OBV983052 OLR983048:OLR983052 OVN983048:OVN983052 PFJ983048:PFJ983052 PPF983048:PPF983052 PZB983048:PZB983052 QIX983048:QIX983052 QST983048:QST983052 RCP983048:RCP983052 RML983048:RML983052 RWH983048:RWH983052 SGD983048:SGD983052 SPZ983048:SPZ983052 SZV983048:SZV983052 TJR983048:TJR983052 TTN983048:TTN983052 UDJ983048:UDJ983052 UNF983048:UNF983052 UXB983048:UXB983052 VGX983048:VGX983052 VQT983048:VQT983052 WAP983048:WAP983052 WKL983048:WKL983052 WUH983048:WUH983052 P65549:AA65550 HW65547:IK65548 RS65547:SG65548 ABO65547:ACC65548 ALK65547:ALY65548 AVG65547:AVU65548 BFC65547:BFQ65548 BOY65547:BPM65548 BYU65547:BZI65548 CIQ65547:CJE65548 CSM65547:CTA65548 DCI65547:DCW65548 DME65547:DMS65548 DWA65547:DWO65548 EFW65547:EGK65548 EPS65547:EQG65548 EZO65547:FAC65548 FJK65547:FJY65548 FTG65547:FTU65548 GDC65547:GDQ65548 GMY65547:GNM65548 GWU65547:GXI65548 HGQ65547:HHE65548 HQM65547:HRA65548 IAI65547:IAW65548 IKE65547:IKS65548 IUA65547:IUO65548 JDW65547:JEK65548 JNS65547:JOG65548 JXO65547:JYC65548 KHK65547:KHY65548 KRG65547:KRU65548 LBC65547:LBQ65548 LKY65547:LLM65548 LUU65547:LVI65548 MEQ65547:MFE65548 MOM65547:MPA65548 MYI65547:MYW65548 NIE65547:NIS65548 NSA65547:NSO65548 OBW65547:OCK65548 OLS65547:OMG65548 OVO65547:OWC65548 PFK65547:PFY65548 PPG65547:PPU65548 PZC65547:PZQ65548 QIY65547:QJM65548 QSU65547:QTI65548 RCQ65547:RDE65548 RMM65547:RNA65548 RWI65547:RWW65548 SGE65547:SGS65548 SQA65547:SQO65548 SZW65547:TAK65548 TJS65547:TKG65548 TTO65547:TUC65548 UDK65547:UDY65548 UNG65547:UNU65548 UXC65547:UXQ65548 VGY65547:VHM65548 VQU65547:VRI65548 WAQ65547:WBE65548 WKM65547:WLA65548 WUI65547:WUW65548 P131085:AA131086 HW131083:IK131084 RS131083:SG131084 ABO131083:ACC131084 ALK131083:ALY131084 AVG131083:AVU131084 BFC131083:BFQ131084 BOY131083:BPM131084 BYU131083:BZI131084 CIQ131083:CJE131084 CSM131083:CTA131084 DCI131083:DCW131084 DME131083:DMS131084 DWA131083:DWO131084 EFW131083:EGK131084 EPS131083:EQG131084 EZO131083:FAC131084 FJK131083:FJY131084 FTG131083:FTU131084 GDC131083:GDQ131084 GMY131083:GNM131084 GWU131083:GXI131084 HGQ131083:HHE131084 HQM131083:HRA131084 IAI131083:IAW131084 IKE131083:IKS131084 IUA131083:IUO131084 JDW131083:JEK131084 JNS131083:JOG131084 JXO131083:JYC131084 KHK131083:KHY131084 KRG131083:KRU131084 LBC131083:LBQ131084 LKY131083:LLM131084 LUU131083:LVI131084 MEQ131083:MFE131084 MOM131083:MPA131084 MYI131083:MYW131084 NIE131083:NIS131084 NSA131083:NSO131084 OBW131083:OCK131084 OLS131083:OMG131084 OVO131083:OWC131084 PFK131083:PFY131084 PPG131083:PPU131084 PZC131083:PZQ131084 QIY131083:QJM131084 QSU131083:QTI131084 RCQ131083:RDE131084 RMM131083:RNA131084 RWI131083:RWW131084 SGE131083:SGS131084 SQA131083:SQO131084 SZW131083:TAK131084 TJS131083:TKG131084 TTO131083:TUC131084 UDK131083:UDY131084 UNG131083:UNU131084 UXC131083:UXQ131084 VGY131083:VHM131084 VQU131083:VRI131084 WAQ131083:WBE131084 WKM131083:WLA131084 WUI131083:WUW131084 P196621:AA196622 HW196619:IK196620 RS196619:SG196620 ABO196619:ACC196620 ALK196619:ALY196620 AVG196619:AVU196620 BFC196619:BFQ196620 BOY196619:BPM196620 BYU196619:BZI196620 CIQ196619:CJE196620 CSM196619:CTA196620 DCI196619:DCW196620 DME196619:DMS196620 DWA196619:DWO196620 EFW196619:EGK196620 EPS196619:EQG196620 EZO196619:FAC196620 FJK196619:FJY196620 FTG196619:FTU196620 GDC196619:GDQ196620 GMY196619:GNM196620 GWU196619:GXI196620 HGQ196619:HHE196620 HQM196619:HRA196620 IAI196619:IAW196620 IKE196619:IKS196620 IUA196619:IUO196620 JDW196619:JEK196620 JNS196619:JOG196620 JXO196619:JYC196620 KHK196619:KHY196620 KRG196619:KRU196620 LBC196619:LBQ196620 LKY196619:LLM196620 LUU196619:LVI196620 MEQ196619:MFE196620 MOM196619:MPA196620 MYI196619:MYW196620 NIE196619:NIS196620 NSA196619:NSO196620 OBW196619:OCK196620 OLS196619:OMG196620 OVO196619:OWC196620 PFK196619:PFY196620 PPG196619:PPU196620 PZC196619:PZQ196620 QIY196619:QJM196620 QSU196619:QTI196620 RCQ196619:RDE196620 RMM196619:RNA196620 RWI196619:RWW196620 SGE196619:SGS196620 SQA196619:SQO196620 SZW196619:TAK196620 TJS196619:TKG196620 TTO196619:TUC196620 UDK196619:UDY196620 UNG196619:UNU196620 UXC196619:UXQ196620 VGY196619:VHM196620 VQU196619:VRI196620 WAQ196619:WBE196620 WKM196619:WLA196620 WUI196619:WUW196620 P262157:AA262158 HW262155:IK262156 RS262155:SG262156 ABO262155:ACC262156 ALK262155:ALY262156 AVG262155:AVU262156 BFC262155:BFQ262156 BOY262155:BPM262156 BYU262155:BZI262156 CIQ262155:CJE262156 CSM262155:CTA262156 DCI262155:DCW262156 DME262155:DMS262156 DWA262155:DWO262156 EFW262155:EGK262156 EPS262155:EQG262156 EZO262155:FAC262156 FJK262155:FJY262156 FTG262155:FTU262156 GDC262155:GDQ262156 GMY262155:GNM262156 GWU262155:GXI262156 HGQ262155:HHE262156 HQM262155:HRA262156 IAI262155:IAW262156 IKE262155:IKS262156 IUA262155:IUO262156 JDW262155:JEK262156 JNS262155:JOG262156 JXO262155:JYC262156 KHK262155:KHY262156 KRG262155:KRU262156 LBC262155:LBQ262156 LKY262155:LLM262156 LUU262155:LVI262156 MEQ262155:MFE262156 MOM262155:MPA262156 MYI262155:MYW262156 NIE262155:NIS262156 NSA262155:NSO262156 OBW262155:OCK262156 OLS262155:OMG262156 OVO262155:OWC262156 PFK262155:PFY262156 PPG262155:PPU262156 PZC262155:PZQ262156 QIY262155:QJM262156 QSU262155:QTI262156 RCQ262155:RDE262156 RMM262155:RNA262156 RWI262155:RWW262156 SGE262155:SGS262156 SQA262155:SQO262156 SZW262155:TAK262156 TJS262155:TKG262156 TTO262155:TUC262156 UDK262155:UDY262156 UNG262155:UNU262156 UXC262155:UXQ262156 VGY262155:VHM262156 VQU262155:VRI262156 WAQ262155:WBE262156 WKM262155:WLA262156 WUI262155:WUW262156 P327693:AA327694 HW327691:IK327692 RS327691:SG327692 ABO327691:ACC327692 ALK327691:ALY327692 AVG327691:AVU327692 BFC327691:BFQ327692 BOY327691:BPM327692 BYU327691:BZI327692 CIQ327691:CJE327692 CSM327691:CTA327692 DCI327691:DCW327692 DME327691:DMS327692 DWA327691:DWO327692 EFW327691:EGK327692 EPS327691:EQG327692 EZO327691:FAC327692 FJK327691:FJY327692 FTG327691:FTU327692 GDC327691:GDQ327692 GMY327691:GNM327692 GWU327691:GXI327692 HGQ327691:HHE327692 HQM327691:HRA327692 IAI327691:IAW327692 IKE327691:IKS327692 IUA327691:IUO327692 JDW327691:JEK327692 JNS327691:JOG327692 JXO327691:JYC327692 KHK327691:KHY327692 KRG327691:KRU327692 LBC327691:LBQ327692 LKY327691:LLM327692 LUU327691:LVI327692 MEQ327691:MFE327692 MOM327691:MPA327692 MYI327691:MYW327692 NIE327691:NIS327692 NSA327691:NSO327692 OBW327691:OCK327692 OLS327691:OMG327692 OVO327691:OWC327692 PFK327691:PFY327692 PPG327691:PPU327692 PZC327691:PZQ327692 QIY327691:QJM327692 QSU327691:QTI327692 RCQ327691:RDE327692 RMM327691:RNA327692 RWI327691:RWW327692 SGE327691:SGS327692 SQA327691:SQO327692 SZW327691:TAK327692 TJS327691:TKG327692 TTO327691:TUC327692 UDK327691:UDY327692 UNG327691:UNU327692 UXC327691:UXQ327692 VGY327691:VHM327692 VQU327691:VRI327692 WAQ327691:WBE327692 WKM327691:WLA327692 WUI327691:WUW327692 P393229:AA393230 HW393227:IK393228 RS393227:SG393228 ABO393227:ACC393228 ALK393227:ALY393228 AVG393227:AVU393228 BFC393227:BFQ393228 BOY393227:BPM393228 BYU393227:BZI393228 CIQ393227:CJE393228 CSM393227:CTA393228 DCI393227:DCW393228 DME393227:DMS393228 DWA393227:DWO393228 EFW393227:EGK393228 EPS393227:EQG393228 EZO393227:FAC393228 FJK393227:FJY393228 FTG393227:FTU393228 GDC393227:GDQ393228 GMY393227:GNM393228 GWU393227:GXI393228 HGQ393227:HHE393228 HQM393227:HRA393228 IAI393227:IAW393228 IKE393227:IKS393228 IUA393227:IUO393228 JDW393227:JEK393228 JNS393227:JOG393228 JXO393227:JYC393228 KHK393227:KHY393228 KRG393227:KRU393228 LBC393227:LBQ393228 LKY393227:LLM393228 LUU393227:LVI393228 MEQ393227:MFE393228 MOM393227:MPA393228 MYI393227:MYW393228 NIE393227:NIS393228 NSA393227:NSO393228 OBW393227:OCK393228 OLS393227:OMG393228 OVO393227:OWC393228 PFK393227:PFY393228 PPG393227:PPU393228 PZC393227:PZQ393228 QIY393227:QJM393228 QSU393227:QTI393228 RCQ393227:RDE393228 RMM393227:RNA393228 RWI393227:RWW393228 SGE393227:SGS393228 SQA393227:SQO393228 SZW393227:TAK393228 TJS393227:TKG393228 TTO393227:TUC393228 UDK393227:UDY393228 UNG393227:UNU393228 UXC393227:UXQ393228 VGY393227:VHM393228 VQU393227:VRI393228 WAQ393227:WBE393228 WKM393227:WLA393228 WUI393227:WUW393228 P458765:AA458766 HW458763:IK458764 RS458763:SG458764 ABO458763:ACC458764 ALK458763:ALY458764 AVG458763:AVU458764 BFC458763:BFQ458764 BOY458763:BPM458764 BYU458763:BZI458764 CIQ458763:CJE458764 CSM458763:CTA458764 DCI458763:DCW458764 DME458763:DMS458764 DWA458763:DWO458764 EFW458763:EGK458764 EPS458763:EQG458764 EZO458763:FAC458764 FJK458763:FJY458764 FTG458763:FTU458764 GDC458763:GDQ458764 GMY458763:GNM458764 GWU458763:GXI458764 HGQ458763:HHE458764 HQM458763:HRA458764 IAI458763:IAW458764 IKE458763:IKS458764 IUA458763:IUO458764 JDW458763:JEK458764 JNS458763:JOG458764 JXO458763:JYC458764 KHK458763:KHY458764 KRG458763:KRU458764 LBC458763:LBQ458764 LKY458763:LLM458764 LUU458763:LVI458764 MEQ458763:MFE458764 MOM458763:MPA458764 MYI458763:MYW458764 NIE458763:NIS458764 NSA458763:NSO458764 OBW458763:OCK458764 OLS458763:OMG458764 OVO458763:OWC458764 PFK458763:PFY458764 PPG458763:PPU458764 PZC458763:PZQ458764 QIY458763:QJM458764 QSU458763:QTI458764 RCQ458763:RDE458764 RMM458763:RNA458764 RWI458763:RWW458764 SGE458763:SGS458764 SQA458763:SQO458764 SZW458763:TAK458764 TJS458763:TKG458764 TTO458763:TUC458764 UDK458763:UDY458764 UNG458763:UNU458764 UXC458763:UXQ458764 VGY458763:VHM458764 VQU458763:VRI458764 WAQ458763:WBE458764 WKM458763:WLA458764 WUI458763:WUW458764 P524301:AA524302 HW524299:IK524300 RS524299:SG524300 ABO524299:ACC524300 ALK524299:ALY524300 AVG524299:AVU524300 BFC524299:BFQ524300 BOY524299:BPM524300 BYU524299:BZI524300 CIQ524299:CJE524300 CSM524299:CTA524300 DCI524299:DCW524300 DME524299:DMS524300 DWA524299:DWO524300 EFW524299:EGK524300 EPS524299:EQG524300 EZO524299:FAC524300 FJK524299:FJY524300 FTG524299:FTU524300 GDC524299:GDQ524300 GMY524299:GNM524300 GWU524299:GXI524300 HGQ524299:HHE524300 HQM524299:HRA524300 IAI524299:IAW524300 IKE524299:IKS524300 IUA524299:IUO524300 JDW524299:JEK524300 JNS524299:JOG524300 JXO524299:JYC524300 KHK524299:KHY524300 KRG524299:KRU524300 LBC524299:LBQ524300 LKY524299:LLM524300 LUU524299:LVI524300 MEQ524299:MFE524300 MOM524299:MPA524300 MYI524299:MYW524300 NIE524299:NIS524300 NSA524299:NSO524300 OBW524299:OCK524300 OLS524299:OMG524300 OVO524299:OWC524300 PFK524299:PFY524300 PPG524299:PPU524300 PZC524299:PZQ524300 QIY524299:QJM524300 QSU524299:QTI524300 RCQ524299:RDE524300 RMM524299:RNA524300 RWI524299:RWW524300 SGE524299:SGS524300 SQA524299:SQO524300 SZW524299:TAK524300 TJS524299:TKG524300 TTO524299:TUC524300 UDK524299:UDY524300 UNG524299:UNU524300 UXC524299:UXQ524300 VGY524299:VHM524300 VQU524299:VRI524300 WAQ524299:WBE524300 WKM524299:WLA524300 WUI524299:WUW524300 P589837:AA589838 HW589835:IK589836 RS589835:SG589836 ABO589835:ACC589836 ALK589835:ALY589836 AVG589835:AVU589836 BFC589835:BFQ589836 BOY589835:BPM589836 BYU589835:BZI589836 CIQ589835:CJE589836 CSM589835:CTA589836 DCI589835:DCW589836 DME589835:DMS589836 DWA589835:DWO589836 EFW589835:EGK589836 EPS589835:EQG589836 EZO589835:FAC589836 FJK589835:FJY589836 FTG589835:FTU589836 GDC589835:GDQ589836 GMY589835:GNM589836 GWU589835:GXI589836 HGQ589835:HHE589836 HQM589835:HRA589836 IAI589835:IAW589836 IKE589835:IKS589836 IUA589835:IUO589836 JDW589835:JEK589836 JNS589835:JOG589836 JXO589835:JYC589836 KHK589835:KHY589836 KRG589835:KRU589836 LBC589835:LBQ589836 LKY589835:LLM589836 LUU589835:LVI589836 MEQ589835:MFE589836 MOM589835:MPA589836 MYI589835:MYW589836 NIE589835:NIS589836 NSA589835:NSO589836 OBW589835:OCK589836 OLS589835:OMG589836 OVO589835:OWC589836 PFK589835:PFY589836 PPG589835:PPU589836 PZC589835:PZQ589836 QIY589835:QJM589836 QSU589835:QTI589836 RCQ589835:RDE589836 RMM589835:RNA589836 RWI589835:RWW589836 SGE589835:SGS589836 SQA589835:SQO589836 SZW589835:TAK589836 TJS589835:TKG589836 TTO589835:TUC589836 UDK589835:UDY589836 UNG589835:UNU589836 UXC589835:UXQ589836 VGY589835:VHM589836 VQU589835:VRI589836 WAQ589835:WBE589836 WKM589835:WLA589836 WUI589835:WUW589836 P655373:AA655374 HW655371:IK655372 RS655371:SG655372 ABO655371:ACC655372 ALK655371:ALY655372 AVG655371:AVU655372 BFC655371:BFQ655372 BOY655371:BPM655372 BYU655371:BZI655372 CIQ655371:CJE655372 CSM655371:CTA655372 DCI655371:DCW655372 DME655371:DMS655372 DWA655371:DWO655372 EFW655371:EGK655372 EPS655371:EQG655372 EZO655371:FAC655372 FJK655371:FJY655372 FTG655371:FTU655372 GDC655371:GDQ655372 GMY655371:GNM655372 GWU655371:GXI655372 HGQ655371:HHE655372 HQM655371:HRA655372 IAI655371:IAW655372 IKE655371:IKS655372 IUA655371:IUO655372 JDW655371:JEK655372 JNS655371:JOG655372 JXO655371:JYC655372 KHK655371:KHY655372 KRG655371:KRU655372 LBC655371:LBQ655372 LKY655371:LLM655372 LUU655371:LVI655372 MEQ655371:MFE655372 MOM655371:MPA655372 MYI655371:MYW655372 NIE655371:NIS655372 NSA655371:NSO655372 OBW655371:OCK655372 OLS655371:OMG655372 OVO655371:OWC655372 PFK655371:PFY655372 PPG655371:PPU655372 PZC655371:PZQ655372 QIY655371:QJM655372 QSU655371:QTI655372 RCQ655371:RDE655372 RMM655371:RNA655372 RWI655371:RWW655372 SGE655371:SGS655372 SQA655371:SQO655372 SZW655371:TAK655372 TJS655371:TKG655372 TTO655371:TUC655372 UDK655371:UDY655372 UNG655371:UNU655372 UXC655371:UXQ655372 VGY655371:VHM655372 VQU655371:VRI655372 WAQ655371:WBE655372 WKM655371:WLA655372 WUI655371:WUW655372 P720909:AA720910 HW720907:IK720908 RS720907:SG720908 ABO720907:ACC720908 ALK720907:ALY720908 AVG720907:AVU720908 BFC720907:BFQ720908 BOY720907:BPM720908 BYU720907:BZI720908 CIQ720907:CJE720908 CSM720907:CTA720908 DCI720907:DCW720908 DME720907:DMS720908 DWA720907:DWO720908 EFW720907:EGK720908 EPS720907:EQG720908 EZO720907:FAC720908 FJK720907:FJY720908 FTG720907:FTU720908 GDC720907:GDQ720908 GMY720907:GNM720908 GWU720907:GXI720908 HGQ720907:HHE720908 HQM720907:HRA720908 IAI720907:IAW720908 IKE720907:IKS720908 IUA720907:IUO720908 JDW720907:JEK720908 JNS720907:JOG720908 JXO720907:JYC720908 KHK720907:KHY720908 KRG720907:KRU720908 LBC720907:LBQ720908 LKY720907:LLM720908 LUU720907:LVI720908 MEQ720907:MFE720908 MOM720907:MPA720908 MYI720907:MYW720908 NIE720907:NIS720908 NSA720907:NSO720908 OBW720907:OCK720908 OLS720907:OMG720908 OVO720907:OWC720908 PFK720907:PFY720908 PPG720907:PPU720908 PZC720907:PZQ720908 QIY720907:QJM720908 QSU720907:QTI720908 RCQ720907:RDE720908 RMM720907:RNA720908 RWI720907:RWW720908 SGE720907:SGS720908 SQA720907:SQO720908 SZW720907:TAK720908 TJS720907:TKG720908 TTO720907:TUC720908 UDK720907:UDY720908 UNG720907:UNU720908 UXC720907:UXQ720908 VGY720907:VHM720908 VQU720907:VRI720908 WAQ720907:WBE720908 WKM720907:WLA720908 WUI720907:WUW720908 P786445:AA786446 HW786443:IK786444 RS786443:SG786444 ABO786443:ACC786444 ALK786443:ALY786444 AVG786443:AVU786444 BFC786443:BFQ786444 BOY786443:BPM786444 BYU786443:BZI786444 CIQ786443:CJE786444 CSM786443:CTA786444 DCI786443:DCW786444 DME786443:DMS786444 DWA786443:DWO786444 EFW786443:EGK786444 EPS786443:EQG786444 EZO786443:FAC786444 FJK786443:FJY786444 FTG786443:FTU786444 GDC786443:GDQ786444 GMY786443:GNM786444 GWU786443:GXI786444 HGQ786443:HHE786444 HQM786443:HRA786444 IAI786443:IAW786444 IKE786443:IKS786444 IUA786443:IUO786444 JDW786443:JEK786444 JNS786443:JOG786444 JXO786443:JYC786444 KHK786443:KHY786444 KRG786443:KRU786444 LBC786443:LBQ786444 LKY786443:LLM786444 LUU786443:LVI786444 MEQ786443:MFE786444 MOM786443:MPA786444 MYI786443:MYW786444 NIE786443:NIS786444 NSA786443:NSO786444 OBW786443:OCK786444 OLS786443:OMG786444 OVO786443:OWC786444 PFK786443:PFY786444 PPG786443:PPU786444 PZC786443:PZQ786444 QIY786443:QJM786444 QSU786443:QTI786444 RCQ786443:RDE786444 RMM786443:RNA786444 RWI786443:RWW786444 SGE786443:SGS786444 SQA786443:SQO786444 SZW786443:TAK786444 TJS786443:TKG786444 TTO786443:TUC786444 UDK786443:UDY786444 UNG786443:UNU786444 UXC786443:UXQ786444 VGY786443:VHM786444 VQU786443:VRI786444 WAQ786443:WBE786444 WKM786443:WLA786444 WUI786443:WUW786444 P851981:AA851982 HW851979:IK851980 RS851979:SG851980 ABO851979:ACC851980 ALK851979:ALY851980 AVG851979:AVU851980 BFC851979:BFQ851980 BOY851979:BPM851980 BYU851979:BZI851980 CIQ851979:CJE851980 CSM851979:CTA851980 DCI851979:DCW851980 DME851979:DMS851980 DWA851979:DWO851980 EFW851979:EGK851980 EPS851979:EQG851980 EZO851979:FAC851980 FJK851979:FJY851980 FTG851979:FTU851980 GDC851979:GDQ851980 GMY851979:GNM851980 GWU851979:GXI851980 HGQ851979:HHE851980 HQM851979:HRA851980 IAI851979:IAW851980 IKE851979:IKS851980 IUA851979:IUO851980 JDW851979:JEK851980 JNS851979:JOG851980 JXO851979:JYC851980 KHK851979:KHY851980 KRG851979:KRU851980 LBC851979:LBQ851980 LKY851979:LLM851980 LUU851979:LVI851980 MEQ851979:MFE851980 MOM851979:MPA851980 MYI851979:MYW851980 NIE851979:NIS851980 NSA851979:NSO851980 OBW851979:OCK851980 OLS851979:OMG851980 OVO851979:OWC851980 PFK851979:PFY851980 PPG851979:PPU851980 PZC851979:PZQ851980 QIY851979:QJM851980 QSU851979:QTI851980 RCQ851979:RDE851980 RMM851979:RNA851980 RWI851979:RWW851980 SGE851979:SGS851980 SQA851979:SQO851980 SZW851979:TAK851980 TJS851979:TKG851980 TTO851979:TUC851980 UDK851979:UDY851980 UNG851979:UNU851980 UXC851979:UXQ851980 VGY851979:VHM851980 VQU851979:VRI851980 WAQ851979:WBE851980 WKM851979:WLA851980 WUI851979:WUW851980 P917517:AA917518 HW917515:IK917516 RS917515:SG917516 ABO917515:ACC917516 ALK917515:ALY917516 AVG917515:AVU917516 BFC917515:BFQ917516 BOY917515:BPM917516 BYU917515:BZI917516 CIQ917515:CJE917516 CSM917515:CTA917516 DCI917515:DCW917516 DME917515:DMS917516 DWA917515:DWO917516 EFW917515:EGK917516 EPS917515:EQG917516 EZO917515:FAC917516 FJK917515:FJY917516 FTG917515:FTU917516 GDC917515:GDQ917516 GMY917515:GNM917516 GWU917515:GXI917516 HGQ917515:HHE917516 HQM917515:HRA917516 IAI917515:IAW917516 IKE917515:IKS917516 IUA917515:IUO917516 JDW917515:JEK917516 JNS917515:JOG917516 JXO917515:JYC917516 KHK917515:KHY917516 KRG917515:KRU917516 LBC917515:LBQ917516 LKY917515:LLM917516 LUU917515:LVI917516 MEQ917515:MFE917516 MOM917515:MPA917516 MYI917515:MYW917516 NIE917515:NIS917516 NSA917515:NSO917516 OBW917515:OCK917516 OLS917515:OMG917516 OVO917515:OWC917516 PFK917515:PFY917516 PPG917515:PPU917516 PZC917515:PZQ917516 QIY917515:QJM917516 QSU917515:QTI917516 RCQ917515:RDE917516 RMM917515:RNA917516 RWI917515:RWW917516 SGE917515:SGS917516 SQA917515:SQO917516 SZW917515:TAK917516 TJS917515:TKG917516 TTO917515:TUC917516 UDK917515:UDY917516 UNG917515:UNU917516 UXC917515:UXQ917516 VGY917515:VHM917516 VQU917515:VRI917516 WAQ917515:WBE917516 WKM917515:WLA917516 WUI917515:WUW917516 P983053:AA983054 HW983051:IK983052 RS983051:SG983052 ABO983051:ACC983052 ALK983051:ALY983052 AVG983051:AVU983052 BFC983051:BFQ983052 BOY983051:BPM983052 BYU983051:BZI983052 CIQ983051:CJE983052 CSM983051:CTA983052 DCI983051:DCW983052 DME983051:DMS983052 DWA983051:DWO983052 EFW983051:EGK983052 EPS983051:EQG983052 EZO983051:FAC983052 FJK983051:FJY983052 FTG983051:FTU983052 GDC983051:GDQ983052 GMY983051:GNM983052 GWU983051:GXI983052 HGQ983051:HHE983052 HQM983051:HRA983052 IAI983051:IAW983052 IKE983051:IKS983052 IUA983051:IUO983052 JDW983051:JEK983052 JNS983051:JOG983052 JXO983051:JYC983052 KHK983051:KHY983052 KRG983051:KRU983052 LBC983051:LBQ983052 LKY983051:LLM983052 LUU983051:LVI983052 MEQ983051:MFE983052 MOM983051:MPA983052 MYI983051:MYW983052 NIE983051:NIS983052 NSA983051:NSO983052 OBW983051:OCK983052 OLS983051:OMG983052 OVO983051:OWC983052 PFK983051:PFY983052 PPG983051:PPU983052 PZC983051:PZQ983052 QIY983051:QJM983052 QSU983051:QTI983052 RCQ983051:RDE983052 RMM983051:RNA983052 RWI983051:RWW983052 SGE983051:SGS983052 SQA983051:SQO983052 SZW983051:TAK983052 TJS983051:TKG983052 TTO983051:TUC983052 UDK983051:UDY983052 UNG983051:UNU983052 UXC983051:UXQ983052 VGY983051:VHM983052 VQU983051:VRI983052 WAQ983051:WBE983052 WKM983051:WLA983052 WUI983051:WUW983052 O65541:AA65544 HV65539:IK65542 RR65539:SG65542 ABN65539:ACC65542 ALJ65539:ALY65542 AVF65539:AVU65542 BFB65539:BFQ65542 BOX65539:BPM65542 BYT65539:BZI65542 CIP65539:CJE65542 CSL65539:CTA65542 DCH65539:DCW65542 DMD65539:DMS65542 DVZ65539:DWO65542 EFV65539:EGK65542 EPR65539:EQG65542 EZN65539:FAC65542 FJJ65539:FJY65542 FTF65539:FTU65542 GDB65539:GDQ65542 GMX65539:GNM65542 GWT65539:GXI65542 HGP65539:HHE65542 HQL65539:HRA65542 IAH65539:IAW65542 IKD65539:IKS65542 ITZ65539:IUO65542 JDV65539:JEK65542 JNR65539:JOG65542 JXN65539:JYC65542 KHJ65539:KHY65542 KRF65539:KRU65542 LBB65539:LBQ65542 LKX65539:LLM65542 LUT65539:LVI65542 MEP65539:MFE65542 MOL65539:MPA65542 MYH65539:MYW65542 NID65539:NIS65542 NRZ65539:NSO65542 OBV65539:OCK65542 OLR65539:OMG65542 OVN65539:OWC65542 PFJ65539:PFY65542 PPF65539:PPU65542 PZB65539:PZQ65542 QIX65539:QJM65542 QST65539:QTI65542 RCP65539:RDE65542 RML65539:RNA65542 RWH65539:RWW65542 SGD65539:SGS65542 SPZ65539:SQO65542 SZV65539:TAK65542 TJR65539:TKG65542 TTN65539:TUC65542 UDJ65539:UDY65542 UNF65539:UNU65542 UXB65539:UXQ65542 VGX65539:VHM65542 VQT65539:VRI65542 WAP65539:WBE65542 WKL65539:WLA65542 WUH65539:WUW65542 O131077:AA131080 HV131075:IK131078 RR131075:SG131078 ABN131075:ACC131078 ALJ131075:ALY131078 AVF131075:AVU131078 BFB131075:BFQ131078 BOX131075:BPM131078 BYT131075:BZI131078 CIP131075:CJE131078 CSL131075:CTA131078 DCH131075:DCW131078 DMD131075:DMS131078 DVZ131075:DWO131078 EFV131075:EGK131078 EPR131075:EQG131078 EZN131075:FAC131078 FJJ131075:FJY131078 FTF131075:FTU131078 GDB131075:GDQ131078 GMX131075:GNM131078 GWT131075:GXI131078 HGP131075:HHE131078 HQL131075:HRA131078 IAH131075:IAW131078 IKD131075:IKS131078 ITZ131075:IUO131078 JDV131075:JEK131078 JNR131075:JOG131078 JXN131075:JYC131078 KHJ131075:KHY131078 KRF131075:KRU131078 LBB131075:LBQ131078 LKX131075:LLM131078 LUT131075:LVI131078 MEP131075:MFE131078 MOL131075:MPA131078 MYH131075:MYW131078 NID131075:NIS131078 NRZ131075:NSO131078 OBV131075:OCK131078 OLR131075:OMG131078 OVN131075:OWC131078 PFJ131075:PFY131078 PPF131075:PPU131078 PZB131075:PZQ131078 QIX131075:QJM131078 QST131075:QTI131078 RCP131075:RDE131078 RML131075:RNA131078 RWH131075:RWW131078 SGD131075:SGS131078 SPZ131075:SQO131078 SZV131075:TAK131078 TJR131075:TKG131078 TTN131075:TUC131078 UDJ131075:UDY131078 UNF131075:UNU131078 UXB131075:UXQ131078 VGX131075:VHM131078 VQT131075:VRI131078 WAP131075:WBE131078 WKL131075:WLA131078 WUH131075:WUW131078 O196613:AA196616 HV196611:IK196614 RR196611:SG196614 ABN196611:ACC196614 ALJ196611:ALY196614 AVF196611:AVU196614 BFB196611:BFQ196614 BOX196611:BPM196614 BYT196611:BZI196614 CIP196611:CJE196614 CSL196611:CTA196614 DCH196611:DCW196614 DMD196611:DMS196614 DVZ196611:DWO196614 EFV196611:EGK196614 EPR196611:EQG196614 EZN196611:FAC196614 FJJ196611:FJY196614 FTF196611:FTU196614 GDB196611:GDQ196614 GMX196611:GNM196614 GWT196611:GXI196614 HGP196611:HHE196614 HQL196611:HRA196614 IAH196611:IAW196614 IKD196611:IKS196614 ITZ196611:IUO196614 JDV196611:JEK196614 JNR196611:JOG196614 JXN196611:JYC196614 KHJ196611:KHY196614 KRF196611:KRU196614 LBB196611:LBQ196614 LKX196611:LLM196614 LUT196611:LVI196614 MEP196611:MFE196614 MOL196611:MPA196614 MYH196611:MYW196614 NID196611:NIS196614 NRZ196611:NSO196614 OBV196611:OCK196614 OLR196611:OMG196614 OVN196611:OWC196614 PFJ196611:PFY196614 PPF196611:PPU196614 PZB196611:PZQ196614 QIX196611:QJM196614 QST196611:QTI196614 RCP196611:RDE196614 RML196611:RNA196614 RWH196611:RWW196614 SGD196611:SGS196614 SPZ196611:SQO196614 SZV196611:TAK196614 TJR196611:TKG196614 TTN196611:TUC196614 UDJ196611:UDY196614 UNF196611:UNU196614 UXB196611:UXQ196614 VGX196611:VHM196614 VQT196611:VRI196614 WAP196611:WBE196614 WKL196611:WLA196614 WUH196611:WUW196614 O262149:AA262152 HV262147:IK262150 RR262147:SG262150 ABN262147:ACC262150 ALJ262147:ALY262150 AVF262147:AVU262150 BFB262147:BFQ262150 BOX262147:BPM262150 BYT262147:BZI262150 CIP262147:CJE262150 CSL262147:CTA262150 DCH262147:DCW262150 DMD262147:DMS262150 DVZ262147:DWO262150 EFV262147:EGK262150 EPR262147:EQG262150 EZN262147:FAC262150 FJJ262147:FJY262150 FTF262147:FTU262150 GDB262147:GDQ262150 GMX262147:GNM262150 GWT262147:GXI262150 HGP262147:HHE262150 HQL262147:HRA262150 IAH262147:IAW262150 IKD262147:IKS262150 ITZ262147:IUO262150 JDV262147:JEK262150 JNR262147:JOG262150 JXN262147:JYC262150 KHJ262147:KHY262150 KRF262147:KRU262150 LBB262147:LBQ262150 LKX262147:LLM262150 LUT262147:LVI262150 MEP262147:MFE262150 MOL262147:MPA262150 MYH262147:MYW262150 NID262147:NIS262150 NRZ262147:NSO262150 OBV262147:OCK262150 OLR262147:OMG262150 OVN262147:OWC262150 PFJ262147:PFY262150 PPF262147:PPU262150 PZB262147:PZQ262150 QIX262147:QJM262150 QST262147:QTI262150 RCP262147:RDE262150 RML262147:RNA262150 RWH262147:RWW262150 SGD262147:SGS262150 SPZ262147:SQO262150 SZV262147:TAK262150 TJR262147:TKG262150 TTN262147:TUC262150 UDJ262147:UDY262150 UNF262147:UNU262150 UXB262147:UXQ262150 VGX262147:VHM262150 VQT262147:VRI262150 WAP262147:WBE262150 WKL262147:WLA262150 WUH262147:WUW262150 O327685:AA327688 HV327683:IK327686 RR327683:SG327686 ABN327683:ACC327686 ALJ327683:ALY327686 AVF327683:AVU327686 BFB327683:BFQ327686 BOX327683:BPM327686 BYT327683:BZI327686 CIP327683:CJE327686 CSL327683:CTA327686 DCH327683:DCW327686 DMD327683:DMS327686 DVZ327683:DWO327686 EFV327683:EGK327686 EPR327683:EQG327686 EZN327683:FAC327686 FJJ327683:FJY327686 FTF327683:FTU327686 GDB327683:GDQ327686 GMX327683:GNM327686 GWT327683:GXI327686 HGP327683:HHE327686 HQL327683:HRA327686 IAH327683:IAW327686 IKD327683:IKS327686 ITZ327683:IUO327686 JDV327683:JEK327686 JNR327683:JOG327686 JXN327683:JYC327686 KHJ327683:KHY327686 KRF327683:KRU327686 LBB327683:LBQ327686 LKX327683:LLM327686 LUT327683:LVI327686 MEP327683:MFE327686 MOL327683:MPA327686 MYH327683:MYW327686 NID327683:NIS327686 NRZ327683:NSO327686 OBV327683:OCK327686 OLR327683:OMG327686 OVN327683:OWC327686 PFJ327683:PFY327686 PPF327683:PPU327686 PZB327683:PZQ327686 QIX327683:QJM327686 QST327683:QTI327686 RCP327683:RDE327686 RML327683:RNA327686 RWH327683:RWW327686 SGD327683:SGS327686 SPZ327683:SQO327686 SZV327683:TAK327686 TJR327683:TKG327686 TTN327683:TUC327686 UDJ327683:UDY327686 UNF327683:UNU327686 UXB327683:UXQ327686 VGX327683:VHM327686 VQT327683:VRI327686 WAP327683:WBE327686 WKL327683:WLA327686 WUH327683:WUW327686 O393221:AA393224 HV393219:IK393222 RR393219:SG393222 ABN393219:ACC393222 ALJ393219:ALY393222 AVF393219:AVU393222 BFB393219:BFQ393222 BOX393219:BPM393222 BYT393219:BZI393222 CIP393219:CJE393222 CSL393219:CTA393222 DCH393219:DCW393222 DMD393219:DMS393222 DVZ393219:DWO393222 EFV393219:EGK393222 EPR393219:EQG393222 EZN393219:FAC393222 FJJ393219:FJY393222 FTF393219:FTU393222 GDB393219:GDQ393222 GMX393219:GNM393222 GWT393219:GXI393222 HGP393219:HHE393222 HQL393219:HRA393222 IAH393219:IAW393222 IKD393219:IKS393222 ITZ393219:IUO393222 JDV393219:JEK393222 JNR393219:JOG393222 JXN393219:JYC393222 KHJ393219:KHY393222 KRF393219:KRU393222 LBB393219:LBQ393222 LKX393219:LLM393222 LUT393219:LVI393222 MEP393219:MFE393222 MOL393219:MPA393222 MYH393219:MYW393222 NID393219:NIS393222 NRZ393219:NSO393222 OBV393219:OCK393222 OLR393219:OMG393222 OVN393219:OWC393222 PFJ393219:PFY393222 PPF393219:PPU393222 PZB393219:PZQ393222 QIX393219:QJM393222 QST393219:QTI393222 RCP393219:RDE393222 RML393219:RNA393222 RWH393219:RWW393222 SGD393219:SGS393222 SPZ393219:SQO393222 SZV393219:TAK393222 TJR393219:TKG393222 TTN393219:TUC393222 UDJ393219:UDY393222 UNF393219:UNU393222 UXB393219:UXQ393222 VGX393219:VHM393222 VQT393219:VRI393222 WAP393219:WBE393222 WKL393219:WLA393222 WUH393219:WUW393222 O458757:AA458760 HV458755:IK458758 RR458755:SG458758 ABN458755:ACC458758 ALJ458755:ALY458758 AVF458755:AVU458758 BFB458755:BFQ458758 BOX458755:BPM458758 BYT458755:BZI458758 CIP458755:CJE458758 CSL458755:CTA458758 DCH458755:DCW458758 DMD458755:DMS458758 DVZ458755:DWO458758 EFV458755:EGK458758 EPR458755:EQG458758 EZN458755:FAC458758 FJJ458755:FJY458758 FTF458755:FTU458758 GDB458755:GDQ458758 GMX458755:GNM458758 GWT458755:GXI458758 HGP458755:HHE458758 HQL458755:HRA458758 IAH458755:IAW458758 IKD458755:IKS458758 ITZ458755:IUO458758 JDV458755:JEK458758 JNR458755:JOG458758 JXN458755:JYC458758 KHJ458755:KHY458758 KRF458755:KRU458758 LBB458755:LBQ458758 LKX458755:LLM458758 LUT458755:LVI458758 MEP458755:MFE458758 MOL458755:MPA458758 MYH458755:MYW458758 NID458755:NIS458758 NRZ458755:NSO458758 OBV458755:OCK458758 OLR458755:OMG458758 OVN458755:OWC458758 PFJ458755:PFY458758 PPF458755:PPU458758 PZB458755:PZQ458758 QIX458755:QJM458758 QST458755:QTI458758 RCP458755:RDE458758 RML458755:RNA458758 RWH458755:RWW458758 SGD458755:SGS458758 SPZ458755:SQO458758 SZV458755:TAK458758 TJR458755:TKG458758 TTN458755:TUC458758 UDJ458755:UDY458758 UNF458755:UNU458758 UXB458755:UXQ458758 VGX458755:VHM458758 VQT458755:VRI458758 WAP458755:WBE458758 WKL458755:WLA458758 WUH458755:WUW458758 O524293:AA524296 HV524291:IK524294 RR524291:SG524294 ABN524291:ACC524294 ALJ524291:ALY524294 AVF524291:AVU524294 BFB524291:BFQ524294 BOX524291:BPM524294 BYT524291:BZI524294 CIP524291:CJE524294 CSL524291:CTA524294 DCH524291:DCW524294 DMD524291:DMS524294 DVZ524291:DWO524294 EFV524291:EGK524294 EPR524291:EQG524294 EZN524291:FAC524294 FJJ524291:FJY524294 FTF524291:FTU524294 GDB524291:GDQ524294 GMX524291:GNM524294 GWT524291:GXI524294 HGP524291:HHE524294 HQL524291:HRA524294 IAH524291:IAW524294 IKD524291:IKS524294 ITZ524291:IUO524294 JDV524291:JEK524294 JNR524291:JOG524294 JXN524291:JYC524294 KHJ524291:KHY524294 KRF524291:KRU524294 LBB524291:LBQ524294 LKX524291:LLM524294 LUT524291:LVI524294 MEP524291:MFE524294 MOL524291:MPA524294 MYH524291:MYW524294 NID524291:NIS524294 NRZ524291:NSO524294 OBV524291:OCK524294 OLR524291:OMG524294 OVN524291:OWC524294 PFJ524291:PFY524294 PPF524291:PPU524294 PZB524291:PZQ524294 QIX524291:QJM524294 QST524291:QTI524294 RCP524291:RDE524294 RML524291:RNA524294 RWH524291:RWW524294 SGD524291:SGS524294 SPZ524291:SQO524294 SZV524291:TAK524294 TJR524291:TKG524294 TTN524291:TUC524294 UDJ524291:UDY524294 UNF524291:UNU524294 UXB524291:UXQ524294 VGX524291:VHM524294 VQT524291:VRI524294 WAP524291:WBE524294 WKL524291:WLA524294 WUH524291:WUW524294 O589829:AA589832 HV589827:IK589830 RR589827:SG589830 ABN589827:ACC589830 ALJ589827:ALY589830 AVF589827:AVU589830 BFB589827:BFQ589830 BOX589827:BPM589830 BYT589827:BZI589830 CIP589827:CJE589830 CSL589827:CTA589830 DCH589827:DCW589830 DMD589827:DMS589830 DVZ589827:DWO589830 EFV589827:EGK589830 EPR589827:EQG589830 EZN589827:FAC589830 FJJ589827:FJY589830 FTF589827:FTU589830 GDB589827:GDQ589830 GMX589827:GNM589830 GWT589827:GXI589830 HGP589827:HHE589830 HQL589827:HRA589830 IAH589827:IAW589830 IKD589827:IKS589830 ITZ589827:IUO589830 JDV589827:JEK589830 JNR589827:JOG589830 JXN589827:JYC589830 KHJ589827:KHY589830 KRF589827:KRU589830 LBB589827:LBQ589830 LKX589827:LLM589830 LUT589827:LVI589830 MEP589827:MFE589830 MOL589827:MPA589830 MYH589827:MYW589830 NID589827:NIS589830 NRZ589827:NSO589830 OBV589827:OCK589830 OLR589827:OMG589830 OVN589827:OWC589830 PFJ589827:PFY589830 PPF589827:PPU589830 PZB589827:PZQ589830 QIX589827:QJM589830 QST589827:QTI589830 RCP589827:RDE589830 RML589827:RNA589830 RWH589827:RWW589830 SGD589827:SGS589830 SPZ589827:SQO589830 SZV589827:TAK589830 TJR589827:TKG589830 TTN589827:TUC589830 UDJ589827:UDY589830 UNF589827:UNU589830 UXB589827:UXQ589830 VGX589827:VHM589830 VQT589827:VRI589830 WAP589827:WBE589830 WKL589827:WLA589830 WUH589827:WUW589830 O655365:AA655368 HV655363:IK655366 RR655363:SG655366 ABN655363:ACC655366 ALJ655363:ALY655366 AVF655363:AVU655366 BFB655363:BFQ655366 BOX655363:BPM655366 BYT655363:BZI655366 CIP655363:CJE655366 CSL655363:CTA655366 DCH655363:DCW655366 DMD655363:DMS655366 DVZ655363:DWO655366 EFV655363:EGK655366 EPR655363:EQG655366 EZN655363:FAC655366 FJJ655363:FJY655366 FTF655363:FTU655366 GDB655363:GDQ655366 GMX655363:GNM655366 GWT655363:GXI655366 HGP655363:HHE655366 HQL655363:HRA655366 IAH655363:IAW655366 IKD655363:IKS655366 ITZ655363:IUO655366 JDV655363:JEK655366 JNR655363:JOG655366 JXN655363:JYC655366 KHJ655363:KHY655366 KRF655363:KRU655366 LBB655363:LBQ655366 LKX655363:LLM655366 LUT655363:LVI655366 MEP655363:MFE655366 MOL655363:MPA655366 MYH655363:MYW655366 NID655363:NIS655366 NRZ655363:NSO655366 OBV655363:OCK655366 OLR655363:OMG655366 OVN655363:OWC655366 PFJ655363:PFY655366 PPF655363:PPU655366 PZB655363:PZQ655366 QIX655363:QJM655366 QST655363:QTI655366 RCP655363:RDE655366 RML655363:RNA655366 RWH655363:RWW655366 SGD655363:SGS655366 SPZ655363:SQO655366 SZV655363:TAK655366 TJR655363:TKG655366 TTN655363:TUC655366 UDJ655363:UDY655366 UNF655363:UNU655366 UXB655363:UXQ655366 VGX655363:VHM655366 VQT655363:VRI655366 WAP655363:WBE655366 WKL655363:WLA655366 WUH655363:WUW655366 O720901:AA720904 HV720899:IK720902 RR720899:SG720902 ABN720899:ACC720902 ALJ720899:ALY720902 AVF720899:AVU720902 BFB720899:BFQ720902 BOX720899:BPM720902 BYT720899:BZI720902 CIP720899:CJE720902 CSL720899:CTA720902 DCH720899:DCW720902 DMD720899:DMS720902 DVZ720899:DWO720902 EFV720899:EGK720902 EPR720899:EQG720902 EZN720899:FAC720902 FJJ720899:FJY720902 FTF720899:FTU720902 GDB720899:GDQ720902 GMX720899:GNM720902 GWT720899:GXI720902 HGP720899:HHE720902 HQL720899:HRA720902 IAH720899:IAW720902 IKD720899:IKS720902 ITZ720899:IUO720902 JDV720899:JEK720902 JNR720899:JOG720902 JXN720899:JYC720902 KHJ720899:KHY720902 KRF720899:KRU720902 LBB720899:LBQ720902 LKX720899:LLM720902 LUT720899:LVI720902 MEP720899:MFE720902 MOL720899:MPA720902 MYH720899:MYW720902 NID720899:NIS720902 NRZ720899:NSO720902 OBV720899:OCK720902 OLR720899:OMG720902 OVN720899:OWC720902 PFJ720899:PFY720902 PPF720899:PPU720902 PZB720899:PZQ720902 QIX720899:QJM720902 QST720899:QTI720902 RCP720899:RDE720902 RML720899:RNA720902 RWH720899:RWW720902 SGD720899:SGS720902 SPZ720899:SQO720902 SZV720899:TAK720902 TJR720899:TKG720902 TTN720899:TUC720902 UDJ720899:UDY720902 UNF720899:UNU720902 UXB720899:UXQ720902 VGX720899:VHM720902 VQT720899:VRI720902 WAP720899:WBE720902 WKL720899:WLA720902 WUH720899:WUW720902 O786437:AA786440 HV786435:IK786438 RR786435:SG786438 ABN786435:ACC786438 ALJ786435:ALY786438 AVF786435:AVU786438 BFB786435:BFQ786438 BOX786435:BPM786438 BYT786435:BZI786438 CIP786435:CJE786438 CSL786435:CTA786438 DCH786435:DCW786438 DMD786435:DMS786438 DVZ786435:DWO786438 EFV786435:EGK786438 EPR786435:EQG786438 EZN786435:FAC786438 FJJ786435:FJY786438 FTF786435:FTU786438 GDB786435:GDQ786438 GMX786435:GNM786438 GWT786435:GXI786438 HGP786435:HHE786438 HQL786435:HRA786438 IAH786435:IAW786438 IKD786435:IKS786438 ITZ786435:IUO786438 JDV786435:JEK786438 JNR786435:JOG786438 JXN786435:JYC786438 KHJ786435:KHY786438 KRF786435:KRU786438 LBB786435:LBQ786438 LKX786435:LLM786438 LUT786435:LVI786438 MEP786435:MFE786438 MOL786435:MPA786438 MYH786435:MYW786438 NID786435:NIS786438 NRZ786435:NSO786438 OBV786435:OCK786438 OLR786435:OMG786438 OVN786435:OWC786438 PFJ786435:PFY786438 PPF786435:PPU786438 PZB786435:PZQ786438 QIX786435:QJM786438 QST786435:QTI786438 RCP786435:RDE786438 RML786435:RNA786438 RWH786435:RWW786438 SGD786435:SGS786438 SPZ786435:SQO786438 SZV786435:TAK786438 TJR786435:TKG786438 TTN786435:TUC786438 UDJ786435:UDY786438 UNF786435:UNU786438 UXB786435:UXQ786438 VGX786435:VHM786438 VQT786435:VRI786438 WAP786435:WBE786438 WKL786435:WLA786438 WUH786435:WUW786438 O851973:AA851976 HV851971:IK851974 RR851971:SG851974 ABN851971:ACC851974 ALJ851971:ALY851974 AVF851971:AVU851974 BFB851971:BFQ851974 BOX851971:BPM851974 BYT851971:BZI851974 CIP851971:CJE851974 CSL851971:CTA851974 DCH851971:DCW851974 DMD851971:DMS851974 DVZ851971:DWO851974 EFV851971:EGK851974 EPR851971:EQG851974 EZN851971:FAC851974 FJJ851971:FJY851974 FTF851971:FTU851974 GDB851971:GDQ851974 GMX851971:GNM851974 GWT851971:GXI851974 HGP851971:HHE851974 HQL851971:HRA851974 IAH851971:IAW851974 IKD851971:IKS851974 ITZ851971:IUO851974 JDV851971:JEK851974 JNR851971:JOG851974 JXN851971:JYC851974 KHJ851971:KHY851974 KRF851971:KRU851974 LBB851971:LBQ851974 LKX851971:LLM851974 LUT851971:LVI851974 MEP851971:MFE851974 MOL851971:MPA851974 MYH851971:MYW851974 NID851971:NIS851974 NRZ851971:NSO851974 OBV851971:OCK851974 OLR851971:OMG851974 OVN851971:OWC851974 PFJ851971:PFY851974 PPF851971:PPU851974 PZB851971:PZQ851974 QIX851971:QJM851974 QST851971:QTI851974 RCP851971:RDE851974 RML851971:RNA851974 RWH851971:RWW851974 SGD851971:SGS851974 SPZ851971:SQO851974 SZV851971:TAK851974 TJR851971:TKG851974 TTN851971:TUC851974 UDJ851971:UDY851974 UNF851971:UNU851974 UXB851971:UXQ851974 VGX851971:VHM851974 VQT851971:VRI851974 WAP851971:WBE851974 WKL851971:WLA851974 WUH851971:WUW851974 O917509:AA917512 HV917507:IK917510 RR917507:SG917510 ABN917507:ACC917510 ALJ917507:ALY917510 AVF917507:AVU917510 BFB917507:BFQ917510 BOX917507:BPM917510 BYT917507:BZI917510 CIP917507:CJE917510 CSL917507:CTA917510 DCH917507:DCW917510 DMD917507:DMS917510 DVZ917507:DWO917510 EFV917507:EGK917510 EPR917507:EQG917510 EZN917507:FAC917510 FJJ917507:FJY917510 FTF917507:FTU917510 GDB917507:GDQ917510 GMX917507:GNM917510 GWT917507:GXI917510 HGP917507:HHE917510 HQL917507:HRA917510 IAH917507:IAW917510 IKD917507:IKS917510 ITZ917507:IUO917510 JDV917507:JEK917510 JNR917507:JOG917510 JXN917507:JYC917510 KHJ917507:KHY917510 KRF917507:KRU917510 LBB917507:LBQ917510 LKX917507:LLM917510 LUT917507:LVI917510 MEP917507:MFE917510 MOL917507:MPA917510 MYH917507:MYW917510 NID917507:NIS917510 NRZ917507:NSO917510 OBV917507:OCK917510 OLR917507:OMG917510 OVN917507:OWC917510 PFJ917507:PFY917510 PPF917507:PPU917510 PZB917507:PZQ917510 QIX917507:QJM917510 QST917507:QTI917510 RCP917507:RDE917510 RML917507:RNA917510 RWH917507:RWW917510 SGD917507:SGS917510 SPZ917507:SQO917510 SZV917507:TAK917510 TJR917507:TKG917510 TTN917507:TUC917510 UDJ917507:UDY917510 UNF917507:UNU917510 UXB917507:UXQ917510 VGX917507:VHM917510 VQT917507:VRI917510 WAP917507:WBE917510 WKL917507:WLA917510 WUH917507:WUW917510 O983045:AA983048 HV983043:IK983046 RR983043:SG983046 ABN983043:ACC983046 ALJ983043:ALY983046 AVF983043:AVU983046 BFB983043:BFQ983046 BOX983043:BPM983046 BYT983043:BZI983046 CIP983043:CJE983046 CSL983043:CTA983046 DCH983043:DCW983046 DMD983043:DMS983046 DVZ983043:DWO983046 EFV983043:EGK983046 EPR983043:EQG983046 EZN983043:FAC983046 FJJ983043:FJY983046 FTF983043:FTU983046 GDB983043:GDQ983046 GMX983043:GNM983046 GWT983043:GXI983046 HGP983043:HHE983046 HQL983043:HRA983046 IAH983043:IAW983046 IKD983043:IKS983046 ITZ983043:IUO983046 JDV983043:JEK983046 JNR983043:JOG983046 JXN983043:JYC983046 KHJ983043:KHY983046 KRF983043:KRU983046 LBB983043:LBQ983046 LKX983043:LLM983046 LUT983043:LVI983046 MEP983043:MFE983046 MOL983043:MPA983046 MYH983043:MYW983046 NID983043:NIS983046 NRZ983043:NSO983046 OBV983043:OCK983046 OLR983043:OMG983046 OVN983043:OWC983046 PFJ983043:PFY983046 PPF983043:PPU983046 PZB983043:PZQ983046 QIX983043:QJM983046 QST983043:QTI983046 RCP983043:RDE983046 RML983043:RNA983046 RWH983043:RWW983046 SGD983043:SGS983046 SPZ983043:SQO983046 SZV983043:TAK983046 TJR983043:TKG983046 TTN983043:TUC983046 UDJ983043:UDY983046 UNF983043:UNU983046 UXB983043:UXQ983046 VGX983043:VHM983046 VQT983043:VRI983046 WAP983043:WBE983046 WKL983043:WLA983046 WUH983043:WUW983046</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AE7BD-C1DC-4535-820D-4B1FD6B53E64}">
  <sheetPr>
    <pageSetUpPr fitToPage="1"/>
  </sheetPr>
  <dimension ref="B1:R54"/>
  <sheetViews>
    <sheetView showGridLines="0" view="pageBreakPreview" zoomScale="85" zoomScaleNormal="100" zoomScaleSheetLayoutView="85" workbookViewId="0">
      <selection activeCell="C7" sqref="C7"/>
    </sheetView>
  </sheetViews>
  <sheetFormatPr defaultColWidth="9" defaultRowHeight="13.5"/>
  <cols>
    <col min="1" max="1" width="1.5" style="476" customWidth="1"/>
    <col min="2" max="2" width="6.875" style="478" customWidth="1"/>
    <col min="3" max="4" width="9.75" style="476" customWidth="1"/>
    <col min="5" max="5" width="9.75" style="477" customWidth="1"/>
    <col min="6" max="6" width="9.75" style="476" customWidth="1"/>
    <col min="7" max="7" width="12.25" style="476" customWidth="1"/>
    <col min="8" max="8" width="1.5" style="476" customWidth="1"/>
    <col min="9" max="9" width="6.625" style="478" customWidth="1"/>
    <col min="10" max="11" width="9.75" style="476" customWidth="1"/>
    <col min="12" max="12" width="9.75" style="477" customWidth="1"/>
    <col min="13" max="13" width="9.75" style="476" customWidth="1"/>
    <col min="14" max="14" width="12.5" style="476" customWidth="1"/>
    <col min="15" max="15" width="1.375" style="476" customWidth="1"/>
    <col min="16" max="16" width="9" style="476"/>
    <col min="17" max="17" width="18.25" style="476" hidden="1" customWidth="1"/>
    <col min="18" max="18" width="7.875" style="476" hidden="1" customWidth="1"/>
    <col min="19" max="16384" width="9" style="476"/>
  </cols>
  <sheetData>
    <row r="1" spans="2:18" ht="17.25">
      <c r="B1" s="736" t="s">
        <v>674</v>
      </c>
    </row>
    <row r="2" spans="2:18" ht="26.25" customHeight="1">
      <c r="B2" s="475" t="s">
        <v>656</v>
      </c>
    </row>
    <row r="3" spans="2:18" ht="30" customHeight="1">
      <c r="B3" s="479" t="s">
        <v>985</v>
      </c>
      <c r="C3" s="480"/>
      <c r="D3" s="481"/>
      <c r="E3" s="482"/>
      <c r="F3" s="481"/>
      <c r="G3" s="481"/>
      <c r="H3" s="481"/>
      <c r="I3" s="483"/>
      <c r="J3" s="481"/>
      <c r="K3" s="481"/>
      <c r="L3" s="482"/>
      <c r="M3" s="481"/>
      <c r="N3" s="481"/>
    </row>
    <row r="4" spans="2:18" ht="12.75" customHeight="1" thickBot="1">
      <c r="B4" s="483"/>
      <c r="C4" s="484"/>
      <c r="D4" s="481"/>
      <c r="E4" s="482"/>
      <c r="F4" s="481"/>
      <c r="G4" s="481"/>
      <c r="H4" s="481"/>
      <c r="I4" s="483"/>
      <c r="J4" s="481"/>
      <c r="K4" s="481"/>
      <c r="L4" s="482"/>
      <c r="M4" s="481"/>
      <c r="N4" s="481"/>
      <c r="P4" s="485"/>
      <c r="Q4" s="476" t="s">
        <v>536</v>
      </c>
    </row>
    <row r="5" spans="2:18" ht="19.899999999999999" customHeight="1" thickBot="1">
      <c r="B5" s="2045" t="s">
        <v>558</v>
      </c>
      <c r="C5" s="2063" t="s">
        <v>537</v>
      </c>
      <c r="D5" s="2064"/>
      <c r="E5" s="2065"/>
      <c r="F5" s="2050" t="s">
        <v>538</v>
      </c>
      <c r="G5" s="2037" t="s">
        <v>478</v>
      </c>
      <c r="H5" s="486"/>
      <c r="I5" s="2066" t="s">
        <v>558</v>
      </c>
      <c r="J5" s="2047" t="s">
        <v>537</v>
      </c>
      <c r="K5" s="2048"/>
      <c r="L5" s="2049"/>
      <c r="M5" s="2050" t="s">
        <v>538</v>
      </c>
      <c r="N5" s="2037" t="s">
        <v>478</v>
      </c>
      <c r="O5" s="487"/>
    </row>
    <row r="6" spans="2:18" ht="19.899999999999999" customHeight="1" thickBot="1">
      <c r="B6" s="2046"/>
      <c r="C6" s="488" t="s">
        <v>653</v>
      </c>
      <c r="D6" s="489" t="s">
        <v>654</v>
      </c>
      <c r="E6" s="490" t="s">
        <v>655</v>
      </c>
      <c r="F6" s="2051"/>
      <c r="G6" s="2038"/>
      <c r="H6" s="486"/>
      <c r="I6" s="2067"/>
      <c r="J6" s="488" t="s">
        <v>653</v>
      </c>
      <c r="K6" s="489" t="s">
        <v>654</v>
      </c>
      <c r="L6" s="490" t="s">
        <v>655</v>
      </c>
      <c r="M6" s="2051"/>
      <c r="N6" s="2038"/>
      <c r="O6" s="491"/>
      <c r="Q6" s="492" t="s">
        <v>541</v>
      </c>
      <c r="R6" s="493" t="s">
        <v>542</v>
      </c>
    </row>
    <row r="7" spans="2:18" ht="30" customHeight="1" thickTop="1">
      <c r="B7" s="2052" t="s">
        <v>543</v>
      </c>
      <c r="C7" s="679"/>
      <c r="D7" s="680"/>
      <c r="E7" s="681"/>
      <c r="F7" s="682"/>
      <c r="G7" s="744">
        <f>IF(OR(C7="",D7="",E7="",F7=""),0,ROUNDDOWN(IF(C7*D7/1000000&lt;$Q$7,$R$7,IF(C7*D7/1000000&lt;$Q$8,$R$8,IF(C7*D7/1000000&lt;$Q$9,$R$9,IF(C7*D7/1000000&lt;$Q$10,$R$10,$R$11))))*IF(AND(D7&lt;=$Q$19,E7&gt;=$Q$20),$R$19,IF(E7&lt;$Q$16,$R$16,IF(E7&lt;$Q$17,$R$17,IF(E7&gt;=$Q$18,$R$18))))*(C7*D7/1000000*F7),0)+F7*$R$25)</f>
        <v>0</v>
      </c>
      <c r="H7" s="494"/>
      <c r="I7" s="2055" t="s">
        <v>544</v>
      </c>
      <c r="J7" s="679"/>
      <c r="K7" s="680"/>
      <c r="L7" s="681"/>
      <c r="M7" s="682"/>
      <c r="N7" s="744">
        <f>IF(OR(J7="",K7="",L7="",M7=""),0,ROUNDDOWN(IF(J7*K7/1000000&lt;$Q$7,$R$7,IF(J7*K7/1000000&lt;$Q$8,$R$8,IF(J7*K7/1000000&lt;$Q$9,$R$9,IF(J7*K7/1000000&lt;$Q$10,$R$10,$R$11))))*IF(AND(K7&lt;=$Q$19,L7&gt;=$Q$20),$R$19,IF(L7&lt;$Q$16,$R$16,IF(L7&lt;$Q$17,$R$17,IF(L7&gt;=$Q$18,$R$18))))*(J7*K7/1000000*M7),0)+M7*$R$25)</f>
        <v>0</v>
      </c>
      <c r="O7" s="491"/>
      <c r="Q7" s="495">
        <v>0.2</v>
      </c>
      <c r="R7" s="496">
        <v>220000</v>
      </c>
    </row>
    <row r="8" spans="2:18" ht="30" customHeight="1">
      <c r="B8" s="2053"/>
      <c r="C8" s="679"/>
      <c r="D8" s="680"/>
      <c r="E8" s="681"/>
      <c r="F8" s="682"/>
      <c r="G8" s="744">
        <f t="shared" ref="G8:G12" si="0">IF(OR(C8="",D8="",E8="",F8=""),0,ROUNDDOWN(IF(C8*D8/1000000&lt;$Q$7,$R$7,IF(C8*D8/1000000&lt;$Q$8,$R$8,IF(C8*D8/1000000&lt;$Q$9,$R$9,IF(C8*D8/1000000&lt;$Q$10,$R$10,$R$11))))*IF(AND(D8&lt;=$Q$19,E8&gt;=$Q$20),$R$19,IF(E8&lt;$Q$16,$R$16,IF(E8&lt;$Q$17,$R$17,IF(E8&gt;=$Q$18,$R$18))))*(C8*D8/1000000*F8),0)+F8*$R$25)</f>
        <v>0</v>
      </c>
      <c r="H8" s="494"/>
      <c r="I8" s="2056"/>
      <c r="J8" s="679"/>
      <c r="K8" s="680"/>
      <c r="L8" s="681"/>
      <c r="M8" s="682"/>
      <c r="N8" s="744">
        <f t="shared" ref="N8:N12" si="1">IF(OR(J8="",K8="",L8="",M8=""),0,ROUNDDOWN(IF(J8*K8/1000000&lt;$Q$7,$R$7,IF(J8*K8/1000000&lt;$Q$8,$R$8,IF(J8*K8/1000000&lt;$Q$9,$R$9,IF(J8*K8/1000000&lt;$Q$10,$R$10,$R$11))))*IF(AND(K8&lt;=$Q$19,L8&gt;=$Q$20),$R$19,IF(L8&lt;$Q$16,$R$16,IF(L8&lt;$Q$17,$R$17,IF(L8&gt;=$Q$18,$R$18))))*(J8*K8/1000000*M8),0)+M8*$R$25)</f>
        <v>0</v>
      </c>
      <c r="O8" s="491"/>
      <c r="Q8" s="497">
        <v>0.4</v>
      </c>
      <c r="R8" s="498">
        <v>130000</v>
      </c>
    </row>
    <row r="9" spans="2:18" ht="30" customHeight="1">
      <c r="B9" s="2053"/>
      <c r="C9" s="683"/>
      <c r="D9" s="684"/>
      <c r="E9" s="685"/>
      <c r="F9" s="686"/>
      <c r="G9" s="744">
        <f t="shared" si="0"/>
        <v>0</v>
      </c>
      <c r="H9" s="494"/>
      <c r="I9" s="2056"/>
      <c r="J9" s="683"/>
      <c r="K9" s="684"/>
      <c r="L9" s="685"/>
      <c r="M9" s="686"/>
      <c r="N9" s="744">
        <f t="shared" si="1"/>
        <v>0</v>
      </c>
      <c r="O9" s="491"/>
      <c r="Q9" s="497">
        <v>0.7</v>
      </c>
      <c r="R9" s="498">
        <v>90000</v>
      </c>
    </row>
    <row r="10" spans="2:18" ht="30" customHeight="1">
      <c r="B10" s="2053"/>
      <c r="C10" s="683"/>
      <c r="D10" s="684"/>
      <c r="E10" s="685"/>
      <c r="F10" s="686"/>
      <c r="G10" s="744">
        <f t="shared" si="0"/>
        <v>0</v>
      </c>
      <c r="H10" s="494"/>
      <c r="I10" s="2056"/>
      <c r="J10" s="683"/>
      <c r="K10" s="684"/>
      <c r="L10" s="685"/>
      <c r="M10" s="686"/>
      <c r="N10" s="744">
        <f t="shared" si="1"/>
        <v>0</v>
      </c>
      <c r="O10" s="491"/>
      <c r="Q10" s="497">
        <v>1</v>
      </c>
      <c r="R10" s="498">
        <v>70000</v>
      </c>
    </row>
    <row r="11" spans="2:18" ht="30" customHeight="1" thickBot="1">
      <c r="B11" s="2053"/>
      <c r="C11" s="683"/>
      <c r="D11" s="684"/>
      <c r="E11" s="685"/>
      <c r="F11" s="686"/>
      <c r="G11" s="744">
        <f t="shared" si="0"/>
        <v>0</v>
      </c>
      <c r="H11" s="499"/>
      <c r="I11" s="2053"/>
      <c r="J11" s="683"/>
      <c r="K11" s="684"/>
      <c r="L11" s="685"/>
      <c r="M11" s="686"/>
      <c r="N11" s="744">
        <f t="shared" si="1"/>
        <v>0</v>
      </c>
      <c r="O11" s="491"/>
      <c r="Q11" s="500">
        <v>1</v>
      </c>
      <c r="R11" s="501">
        <v>60000</v>
      </c>
    </row>
    <row r="12" spans="2:18" ht="30" customHeight="1" thickBot="1">
      <c r="B12" s="2053"/>
      <c r="C12" s="687"/>
      <c r="D12" s="688"/>
      <c r="E12" s="689"/>
      <c r="F12" s="690"/>
      <c r="G12" s="744">
        <f t="shared" si="0"/>
        <v>0</v>
      </c>
      <c r="H12" s="499"/>
      <c r="I12" s="2053"/>
      <c r="J12" s="687"/>
      <c r="K12" s="688"/>
      <c r="L12" s="689"/>
      <c r="M12" s="690"/>
      <c r="N12" s="744">
        <f t="shared" si="1"/>
        <v>0</v>
      </c>
      <c r="O12" s="491"/>
    </row>
    <row r="13" spans="2:18" ht="30" customHeight="1" thickTop="1" thickBot="1">
      <c r="B13" s="2054"/>
      <c r="C13" s="2057" t="s">
        <v>604</v>
      </c>
      <c r="D13" s="2058"/>
      <c r="E13" s="2058"/>
      <c r="F13" s="2059"/>
      <c r="G13" s="745">
        <f>SUM(G7:G12)</f>
        <v>0</v>
      </c>
      <c r="H13" s="499"/>
      <c r="I13" s="2054"/>
      <c r="J13" s="2060" t="s">
        <v>604</v>
      </c>
      <c r="K13" s="2061"/>
      <c r="L13" s="2061"/>
      <c r="M13" s="2062"/>
      <c r="N13" s="749">
        <f>SUM(N7:N12)</f>
        <v>0</v>
      </c>
      <c r="O13" s="491"/>
    </row>
    <row r="14" spans="2:18" s="507" customFormat="1" ht="9" customHeight="1" thickBot="1">
      <c r="B14" s="502"/>
      <c r="C14" s="503"/>
      <c r="D14" s="503"/>
      <c r="E14" s="503"/>
      <c r="F14" s="503"/>
      <c r="G14" s="504"/>
      <c r="H14" s="505"/>
      <c r="I14" s="503"/>
      <c r="J14" s="503"/>
      <c r="K14" s="503"/>
      <c r="L14" s="503"/>
      <c r="M14" s="502"/>
      <c r="N14" s="505"/>
      <c r="O14" s="506"/>
    </row>
    <row r="15" spans="2:18" ht="19.899999999999999" customHeight="1" thickBot="1">
      <c r="B15" s="2045" t="s">
        <v>558</v>
      </c>
      <c r="C15" s="2070" t="s">
        <v>537</v>
      </c>
      <c r="D15" s="2071"/>
      <c r="E15" s="2072"/>
      <c r="F15" s="2073" t="s">
        <v>538</v>
      </c>
      <c r="G15" s="2074" t="s">
        <v>478</v>
      </c>
      <c r="H15" s="486"/>
      <c r="I15" s="2075" t="s">
        <v>558</v>
      </c>
      <c r="J15" s="2070" t="s">
        <v>537</v>
      </c>
      <c r="K15" s="2071"/>
      <c r="L15" s="2072"/>
      <c r="M15" s="2050" t="s">
        <v>538</v>
      </c>
      <c r="N15" s="2068" t="s">
        <v>478</v>
      </c>
      <c r="O15" s="491"/>
      <c r="Q15" s="508" t="s">
        <v>545</v>
      </c>
      <c r="R15" s="509" t="s">
        <v>546</v>
      </c>
    </row>
    <row r="16" spans="2:18" ht="19.899999999999999" customHeight="1" thickBot="1">
      <c r="B16" s="2046"/>
      <c r="C16" s="488" t="s">
        <v>653</v>
      </c>
      <c r="D16" s="489" t="s">
        <v>654</v>
      </c>
      <c r="E16" s="490" t="s">
        <v>655</v>
      </c>
      <c r="F16" s="2051"/>
      <c r="G16" s="2038"/>
      <c r="H16" s="510"/>
      <c r="I16" s="2046"/>
      <c r="J16" s="488" t="s">
        <v>653</v>
      </c>
      <c r="K16" s="489" t="s">
        <v>654</v>
      </c>
      <c r="L16" s="490" t="s">
        <v>655</v>
      </c>
      <c r="M16" s="2051"/>
      <c r="N16" s="2069"/>
      <c r="O16" s="491"/>
      <c r="Q16" s="511">
        <v>75</v>
      </c>
      <c r="R16" s="512">
        <v>1</v>
      </c>
    </row>
    <row r="17" spans="2:18" ht="30" customHeight="1" thickTop="1">
      <c r="B17" s="2052" t="s">
        <v>547</v>
      </c>
      <c r="C17" s="691"/>
      <c r="D17" s="692"/>
      <c r="E17" s="693"/>
      <c r="F17" s="694"/>
      <c r="G17" s="744">
        <f>IF(OR(C17="",D17="",E17="",F17=""),0,ROUNDDOWN(IF(C17*D17/1000000&lt;$Q$7,$R$7,IF(C17*D17/1000000&lt;$Q$8,$R$8,IF(C17*D17/1000000&lt;$Q$9,$R$9,IF(C17*D17/1000000&lt;$Q$10,$R$10,$R$11))))*IF(AND(D17&lt;=$Q$19,E17&gt;=$Q$20),$R$19,IF(E17&lt;$Q$16,$R$16,IF(E17&lt;$Q$17,$R$17,IF(E17&gt;=$Q$18,$R$18))))*(C17*D17/1000000*F17),0)+F17*$R$25)</f>
        <v>0</v>
      </c>
      <c r="H17" s="494"/>
      <c r="I17" s="2052" t="s">
        <v>540</v>
      </c>
      <c r="J17" s="691"/>
      <c r="K17" s="692"/>
      <c r="L17" s="693"/>
      <c r="M17" s="694"/>
      <c r="N17" s="744">
        <f>IF(OR(J17="",K17="",L17="",M17=""),0,ROUNDDOWN(IF(J17*K17/1000000&lt;$Q$7,$R$7,IF(J17*K17/1000000&lt;$Q$8,$R$8,IF(J17*K17/1000000&lt;$Q$9,$R$9,IF(J17*K17/1000000&lt;$Q$10,$R$10,$R$11))))*IF(AND(K17&lt;=$Q$19,L17&gt;=$Q$20),$R$19,IF(L17&lt;$Q$16,$R$16,IF(L17&lt;$Q$17,$R$17,IF(L17&gt;=$Q$18,$R$18))))*(J17*K17/1000000*M17),0)+M17*$R$25)</f>
        <v>0</v>
      </c>
      <c r="O17" s="491"/>
      <c r="Q17" s="513">
        <v>150</v>
      </c>
      <c r="R17" s="514">
        <v>1.6</v>
      </c>
    </row>
    <row r="18" spans="2:18" ht="30" customHeight="1" thickBot="1">
      <c r="B18" s="2053"/>
      <c r="C18" s="695"/>
      <c r="D18" s="696"/>
      <c r="E18" s="696"/>
      <c r="F18" s="697"/>
      <c r="G18" s="744">
        <f t="shared" ref="G18:G22" si="2">IF(OR(C18="",D18="",E18="",F18=""),0,ROUNDDOWN(IF(C18*D18/1000000&lt;$Q$7,$R$7,IF(C18*D18/1000000&lt;$Q$8,$R$8,IF(C18*D18/1000000&lt;$Q$9,$R$9,IF(C18*D18/1000000&lt;$Q$10,$R$10,$R$11))))*IF(AND(D18&lt;=$Q$19,E18&gt;=$Q$20),$R$19,IF(E18&lt;$Q$16,$R$16,IF(E18&lt;$Q$17,$R$17,IF(E18&gt;=$Q$18,$R$18))))*(C18*D18/1000000*F18),0)+F18*$R$25)</f>
        <v>0</v>
      </c>
      <c r="H18" s="499"/>
      <c r="I18" s="2053"/>
      <c r="J18" s="695"/>
      <c r="K18" s="696"/>
      <c r="L18" s="696"/>
      <c r="M18" s="697"/>
      <c r="N18" s="744">
        <f t="shared" ref="N18:N22" si="3">IF(OR(J18="",K18="",L18="",M18=""),0,ROUNDDOWN(IF(J18*K18/1000000&lt;$Q$7,$R$7,IF(J18*K18/1000000&lt;$Q$8,$R$8,IF(J18*K18/1000000&lt;$Q$9,$R$9,IF(J18*K18/1000000&lt;$Q$10,$R$10,$R$11))))*IF(AND(K18&lt;=$Q$19,L18&gt;=$Q$20),$R$19,IF(L18&lt;$Q$16,$R$16,IF(L18&lt;$Q$17,$R$17,IF(L18&gt;=$Q$18,$R$18))))*(J18*K18/1000000*M18),0)+M18*$R$25)</f>
        <v>0</v>
      </c>
      <c r="O18" s="491"/>
      <c r="Q18" s="515">
        <v>150</v>
      </c>
      <c r="R18" s="516">
        <v>2.9</v>
      </c>
    </row>
    <row r="19" spans="2:18" ht="30" customHeight="1">
      <c r="B19" s="2053"/>
      <c r="C19" s="695"/>
      <c r="D19" s="696"/>
      <c r="E19" s="696"/>
      <c r="F19" s="697"/>
      <c r="G19" s="744">
        <f t="shared" si="2"/>
        <v>0</v>
      </c>
      <c r="H19" s="499"/>
      <c r="I19" s="2053"/>
      <c r="J19" s="695"/>
      <c r="K19" s="696"/>
      <c r="L19" s="696"/>
      <c r="M19" s="697"/>
      <c r="N19" s="744">
        <f t="shared" si="3"/>
        <v>0</v>
      </c>
      <c r="O19" s="491"/>
      <c r="Q19" s="517">
        <v>200</v>
      </c>
      <c r="R19" s="518">
        <v>3.4</v>
      </c>
    </row>
    <row r="20" spans="2:18" ht="30" customHeight="1" thickBot="1">
      <c r="B20" s="2053"/>
      <c r="C20" s="695"/>
      <c r="D20" s="696"/>
      <c r="E20" s="696"/>
      <c r="F20" s="697"/>
      <c r="G20" s="744">
        <f t="shared" si="2"/>
        <v>0</v>
      </c>
      <c r="H20" s="499"/>
      <c r="I20" s="2053"/>
      <c r="J20" s="695"/>
      <c r="K20" s="696"/>
      <c r="L20" s="696"/>
      <c r="M20" s="697"/>
      <c r="N20" s="744">
        <f t="shared" si="3"/>
        <v>0</v>
      </c>
      <c r="O20" s="491"/>
      <c r="Q20" s="519">
        <v>125</v>
      </c>
      <c r="R20" s="501"/>
    </row>
    <row r="21" spans="2:18" ht="30" customHeight="1" thickBot="1">
      <c r="B21" s="2053"/>
      <c r="C21" s="695"/>
      <c r="D21" s="696"/>
      <c r="E21" s="696"/>
      <c r="F21" s="697"/>
      <c r="G21" s="744">
        <f t="shared" si="2"/>
        <v>0</v>
      </c>
      <c r="H21" s="499"/>
      <c r="I21" s="2053"/>
      <c r="J21" s="695"/>
      <c r="K21" s="696"/>
      <c r="L21" s="696"/>
      <c r="M21" s="697"/>
      <c r="N21" s="744">
        <f t="shared" si="3"/>
        <v>0</v>
      </c>
      <c r="O21" s="491"/>
    </row>
    <row r="22" spans="2:18" ht="30" customHeight="1" thickBot="1">
      <c r="B22" s="2053"/>
      <c r="C22" s="698"/>
      <c r="D22" s="699"/>
      <c r="E22" s="699"/>
      <c r="F22" s="700"/>
      <c r="G22" s="744">
        <f t="shared" si="2"/>
        <v>0</v>
      </c>
      <c r="H22" s="499"/>
      <c r="I22" s="2053"/>
      <c r="J22" s="698"/>
      <c r="K22" s="699"/>
      <c r="L22" s="699"/>
      <c r="M22" s="700"/>
      <c r="N22" s="744">
        <f t="shared" si="3"/>
        <v>0</v>
      </c>
      <c r="O22" s="491"/>
      <c r="Q22" s="492" t="s">
        <v>548</v>
      </c>
      <c r="R22" s="493" t="s">
        <v>485</v>
      </c>
    </row>
    <row r="23" spans="2:18" ht="30" customHeight="1" thickTop="1" thickBot="1">
      <c r="B23" s="2054"/>
      <c r="C23" s="2042" t="s">
        <v>604</v>
      </c>
      <c r="D23" s="2043"/>
      <c r="E23" s="2043"/>
      <c r="F23" s="2044"/>
      <c r="G23" s="746">
        <f>SUM(G17:G22)</f>
        <v>0</v>
      </c>
      <c r="H23" s="499"/>
      <c r="I23" s="2054"/>
      <c r="J23" s="2042" t="s">
        <v>604</v>
      </c>
      <c r="K23" s="2043"/>
      <c r="L23" s="2043"/>
      <c r="M23" s="2044"/>
      <c r="N23" s="746">
        <f>SUM(N17:N22)</f>
        <v>0</v>
      </c>
      <c r="O23" s="491"/>
      <c r="Q23" s="520"/>
      <c r="R23" s="521"/>
    </row>
    <row r="24" spans="2:18" s="507" customFormat="1" ht="13.5" customHeight="1" thickBot="1">
      <c r="B24" s="502"/>
      <c r="C24" s="503"/>
      <c r="D24" s="503"/>
      <c r="E24" s="503"/>
      <c r="F24" s="503"/>
      <c r="G24" s="504"/>
      <c r="H24" s="505"/>
      <c r="I24" s="503"/>
      <c r="J24" s="503"/>
      <c r="K24" s="503"/>
      <c r="L24" s="503"/>
      <c r="M24" s="502"/>
      <c r="N24" s="505"/>
      <c r="O24" s="506"/>
    </row>
    <row r="25" spans="2:18" ht="19.899999999999999" customHeight="1">
      <c r="B25" s="2045" t="s">
        <v>558</v>
      </c>
      <c r="C25" s="2047" t="s">
        <v>537</v>
      </c>
      <c r="D25" s="2048"/>
      <c r="E25" s="2049"/>
      <c r="F25" s="2050" t="s">
        <v>538</v>
      </c>
      <c r="G25" s="2037" t="s">
        <v>478</v>
      </c>
      <c r="H25" s="486"/>
      <c r="I25" s="2045" t="s">
        <v>558</v>
      </c>
      <c r="J25" s="2047" t="s">
        <v>537</v>
      </c>
      <c r="K25" s="2048"/>
      <c r="L25" s="2049"/>
      <c r="M25" s="2050" t="s">
        <v>538</v>
      </c>
      <c r="N25" s="2037" t="s">
        <v>478</v>
      </c>
      <c r="O25" s="491"/>
      <c r="Q25" s="522">
        <v>1</v>
      </c>
      <c r="R25" s="496">
        <v>25000</v>
      </c>
    </row>
    <row r="26" spans="2:18" ht="19.899999999999999" customHeight="1" thickBot="1">
      <c r="B26" s="2046"/>
      <c r="C26" s="488" t="s">
        <v>653</v>
      </c>
      <c r="D26" s="489" t="s">
        <v>654</v>
      </c>
      <c r="E26" s="490" t="s">
        <v>655</v>
      </c>
      <c r="F26" s="2051"/>
      <c r="G26" s="2038"/>
      <c r="H26" s="510"/>
      <c r="I26" s="2046"/>
      <c r="J26" s="488" t="s">
        <v>653</v>
      </c>
      <c r="K26" s="489" t="s">
        <v>654</v>
      </c>
      <c r="L26" s="490" t="s">
        <v>655</v>
      </c>
      <c r="M26" s="2051"/>
      <c r="N26" s="2038"/>
      <c r="O26" s="491"/>
      <c r="Q26" s="523"/>
      <c r="R26" s="514"/>
    </row>
    <row r="27" spans="2:18" ht="30" customHeight="1" thickTop="1" thickBot="1">
      <c r="B27" s="2052" t="s">
        <v>549</v>
      </c>
      <c r="C27" s="691"/>
      <c r="D27" s="692"/>
      <c r="E27" s="693"/>
      <c r="F27" s="694"/>
      <c r="G27" s="744">
        <f>IF(OR(C27="",D27="",E27="",F27=""),0,ROUNDDOWN(IF(C27*D27/1000000&lt;$Q$7,$R$7,IF(C27*D27/1000000&lt;$Q$8,$R$8,IF(C27*D27/1000000&lt;$Q$9,$R$9,IF(C27*D27/1000000&lt;$Q$10,$R$10,$R$11))))*IF(AND(D27&lt;=$Q$19,E27&gt;=$Q$20),$R$19,IF(E27&lt;$Q$16,$R$16,IF(E27&lt;$Q$17,$R$17,IF(E27&gt;=$Q$18,$R$18))))*(C27*D27/1000000*F27),0)+F27*$R$25)</f>
        <v>0</v>
      </c>
      <c r="H27" s="494"/>
      <c r="I27" s="2052" t="s">
        <v>550</v>
      </c>
      <c r="J27" s="691"/>
      <c r="K27" s="692"/>
      <c r="L27" s="693"/>
      <c r="M27" s="694"/>
      <c r="N27" s="744">
        <f>IF(OR(J27="",K27="",L27="",M27=""),0,ROUNDDOWN(IF(J27*K27/1000000&lt;$Q$7,$R$7,IF(J27*K27/1000000&lt;$Q$8,$R$8,IF(J27*K27/1000000&lt;$Q$9,$R$9,IF(J27*K27/1000000&lt;$Q$10,$R$10,$R$11))))*IF(AND(K27&lt;=$Q$19,L27&gt;=$Q$20),$R$19,IF(L27&lt;$Q$16,$R$16,IF(L27&lt;$Q$17,$R$17,IF(L27&gt;=$Q$18,$R$18))))*(J27*K27/1000000*M27),0)+M27*$R$25)</f>
        <v>0</v>
      </c>
      <c r="O27" s="491"/>
      <c r="Q27" s="524"/>
      <c r="R27" s="516"/>
    </row>
    <row r="28" spans="2:18" ht="30" customHeight="1">
      <c r="B28" s="2053"/>
      <c r="C28" s="695"/>
      <c r="D28" s="696"/>
      <c r="E28" s="696"/>
      <c r="F28" s="697"/>
      <c r="G28" s="744">
        <f t="shared" ref="G28:G32" si="4">IF(OR(C28="",D28="",E28="",F28=""),0,ROUNDDOWN(IF(C28*D28/1000000&lt;$Q$7,$R$7,IF(C28*D28/1000000&lt;$Q$8,$R$8,IF(C28*D28/1000000&lt;$Q$9,$R$9,IF(C28*D28/1000000&lt;$Q$10,$R$10,$R$11))))*IF(AND(D28&lt;=$Q$19,E28&gt;=$Q$20),$R$19,IF(E28&lt;$Q$16,$R$16,IF(E28&lt;$Q$17,$R$17,IF(E28&gt;=$Q$18,$R$18))))*(C28*D28/1000000*F28),0)+F28*$R$25)</f>
        <v>0</v>
      </c>
      <c r="H28" s="499"/>
      <c r="I28" s="2053"/>
      <c r="J28" s="695"/>
      <c r="K28" s="696"/>
      <c r="L28" s="696"/>
      <c r="M28" s="697"/>
      <c r="N28" s="744">
        <f t="shared" ref="N28:N32" si="5">IF(OR(J28="",K28="",L28="",M28=""),0,ROUNDDOWN(IF(J28*K28/1000000&lt;$Q$7,$R$7,IF(J28*K28/1000000&lt;$Q$8,$R$8,IF(J28*K28/1000000&lt;$Q$9,$R$9,IF(J28*K28/1000000&lt;$Q$10,$R$10,$R$11))))*IF(AND(K28&lt;=$Q$19,L28&gt;=$Q$20),$R$19,IF(L28&lt;$Q$16,$R$16,IF(L28&lt;$Q$17,$R$17,IF(L28&gt;=$Q$18,$R$18))))*(J28*K28/1000000*M28),0)+M28*$R$25)</f>
        <v>0</v>
      </c>
      <c r="O28" s="491"/>
    </row>
    <row r="29" spans="2:18" ht="30" customHeight="1">
      <c r="B29" s="2053"/>
      <c r="C29" s="695"/>
      <c r="D29" s="696"/>
      <c r="E29" s="696"/>
      <c r="F29" s="697"/>
      <c r="G29" s="744">
        <f t="shared" si="4"/>
        <v>0</v>
      </c>
      <c r="H29" s="499"/>
      <c r="I29" s="2053"/>
      <c r="J29" s="695"/>
      <c r="K29" s="696"/>
      <c r="L29" s="696"/>
      <c r="M29" s="697"/>
      <c r="N29" s="744">
        <f t="shared" si="5"/>
        <v>0</v>
      </c>
      <c r="O29" s="491"/>
    </row>
    <row r="30" spans="2:18" ht="30" customHeight="1">
      <c r="B30" s="2053"/>
      <c r="C30" s="695"/>
      <c r="D30" s="696"/>
      <c r="E30" s="696"/>
      <c r="F30" s="697"/>
      <c r="G30" s="744">
        <f t="shared" si="4"/>
        <v>0</v>
      </c>
      <c r="H30" s="499"/>
      <c r="I30" s="2053"/>
      <c r="J30" s="695"/>
      <c r="K30" s="696"/>
      <c r="L30" s="696"/>
      <c r="M30" s="697"/>
      <c r="N30" s="744">
        <f t="shared" si="5"/>
        <v>0</v>
      </c>
      <c r="O30" s="491"/>
    </row>
    <row r="31" spans="2:18" ht="30" customHeight="1">
      <c r="B31" s="2053"/>
      <c r="C31" s="695"/>
      <c r="D31" s="696"/>
      <c r="E31" s="696"/>
      <c r="F31" s="697"/>
      <c r="G31" s="744">
        <f t="shared" si="4"/>
        <v>0</v>
      </c>
      <c r="H31" s="499"/>
      <c r="I31" s="2053"/>
      <c r="J31" s="695"/>
      <c r="K31" s="696"/>
      <c r="L31" s="696"/>
      <c r="M31" s="697"/>
      <c r="N31" s="744">
        <f t="shared" si="5"/>
        <v>0</v>
      </c>
      <c r="O31" s="491"/>
    </row>
    <row r="32" spans="2:18" ht="30" customHeight="1" thickBot="1">
      <c r="B32" s="2053"/>
      <c r="C32" s="698"/>
      <c r="D32" s="699"/>
      <c r="E32" s="699"/>
      <c r="F32" s="700"/>
      <c r="G32" s="744">
        <f t="shared" si="4"/>
        <v>0</v>
      </c>
      <c r="H32" s="499"/>
      <c r="I32" s="2053"/>
      <c r="J32" s="698"/>
      <c r="K32" s="699"/>
      <c r="L32" s="699"/>
      <c r="M32" s="700"/>
      <c r="N32" s="744">
        <f t="shared" si="5"/>
        <v>0</v>
      </c>
      <c r="O32" s="491"/>
    </row>
    <row r="33" spans="2:15" ht="30" customHeight="1" thickTop="1" thickBot="1">
      <c r="B33" s="2054"/>
      <c r="C33" s="2042" t="s">
        <v>604</v>
      </c>
      <c r="D33" s="2043"/>
      <c r="E33" s="2043"/>
      <c r="F33" s="2044"/>
      <c r="G33" s="746">
        <f>SUM(G27:G32)</f>
        <v>0</v>
      </c>
      <c r="H33" s="499"/>
      <c r="I33" s="2054"/>
      <c r="J33" s="2042" t="s">
        <v>604</v>
      </c>
      <c r="K33" s="2043"/>
      <c r="L33" s="2043"/>
      <c r="M33" s="2044"/>
      <c r="N33" s="746">
        <f>SUM(N27:N32)</f>
        <v>0</v>
      </c>
      <c r="O33" s="491"/>
    </row>
    <row r="34" spans="2:15" s="507" customFormat="1" ht="13.5" customHeight="1" thickBot="1">
      <c r="B34" s="502"/>
      <c r="C34" s="503"/>
      <c r="D34" s="503"/>
      <c r="E34" s="503"/>
      <c r="F34" s="503"/>
      <c r="G34" s="525"/>
      <c r="H34" s="505"/>
      <c r="I34" s="503"/>
      <c r="J34" s="503"/>
      <c r="K34" s="503"/>
      <c r="L34" s="503"/>
      <c r="M34" s="502"/>
      <c r="N34" s="505"/>
      <c r="O34" s="506"/>
    </row>
    <row r="35" spans="2:15" ht="19.899999999999999" customHeight="1">
      <c r="B35" s="2045" t="s">
        <v>558</v>
      </c>
      <c r="C35" s="2047" t="s">
        <v>537</v>
      </c>
      <c r="D35" s="2048"/>
      <c r="E35" s="2049"/>
      <c r="F35" s="2050" t="s">
        <v>538</v>
      </c>
      <c r="G35" s="2037" t="s">
        <v>478</v>
      </c>
      <c r="H35" s="486"/>
      <c r="I35" s="2045" t="s">
        <v>558</v>
      </c>
      <c r="J35" s="2047" t="s">
        <v>537</v>
      </c>
      <c r="K35" s="2048"/>
      <c r="L35" s="2049"/>
      <c r="M35" s="2050" t="s">
        <v>538</v>
      </c>
      <c r="N35" s="2037" t="s">
        <v>478</v>
      </c>
      <c r="O35" s="491"/>
    </row>
    <row r="36" spans="2:15" ht="19.899999999999999" customHeight="1" thickBot="1">
      <c r="B36" s="2046"/>
      <c r="C36" s="488" t="s">
        <v>653</v>
      </c>
      <c r="D36" s="489" t="s">
        <v>654</v>
      </c>
      <c r="E36" s="490" t="s">
        <v>655</v>
      </c>
      <c r="F36" s="2051"/>
      <c r="G36" s="2038"/>
      <c r="H36" s="510"/>
      <c r="I36" s="2046"/>
      <c r="J36" s="488" t="s">
        <v>653</v>
      </c>
      <c r="K36" s="489" t="s">
        <v>654</v>
      </c>
      <c r="L36" s="490" t="s">
        <v>655</v>
      </c>
      <c r="M36" s="2051"/>
      <c r="N36" s="2038"/>
      <c r="O36" s="491"/>
    </row>
    <row r="37" spans="2:15" ht="30" customHeight="1" thickTop="1">
      <c r="B37" s="2052" t="s">
        <v>551</v>
      </c>
      <c r="C37" s="691"/>
      <c r="D37" s="692"/>
      <c r="E37" s="693"/>
      <c r="F37" s="694"/>
      <c r="G37" s="744">
        <f>IF(OR(C37="",D37="",E37="",F37=""),0,ROUNDDOWN(IF(C37*D37/1000000&lt;$Q$7,$R$7,IF(C37*D37/1000000&lt;$Q$8,$R$8,IF(C37*D37/1000000&lt;$Q$9,$R$9,IF(C37*D37/1000000&lt;$Q$10,$R$10,$R$11))))*IF(AND(D37&lt;=$Q$19,E37&gt;=$Q$20),$R$19,IF(E37&lt;$Q$16,$R$16,IF(E37&lt;$Q$17,$R$17,IF(E37&gt;=$Q$18,$R$18))))*(C37*D37/1000000*F37),0)+F37*$R$25)</f>
        <v>0</v>
      </c>
      <c r="H37" s="494"/>
      <c r="I37" s="2039" t="s">
        <v>539</v>
      </c>
      <c r="J37" s="691"/>
      <c r="K37" s="692"/>
      <c r="L37" s="693"/>
      <c r="M37" s="694"/>
      <c r="N37" s="744">
        <f>IF(OR(J37="",K37="",L37="",M37=""),0,ROUNDDOWN(IF(J37*K37/1000000&lt;$Q$7,$R$7,IF(J37*K37/1000000&lt;$Q$8,$R$8,IF(J37*K37/1000000&lt;$Q$9,$R$9,IF(J37*K37/1000000&lt;$Q$10,$R$10,$R$11))))*IF(AND(K37&lt;=$Q$19,L37&gt;=$Q$20),$R$19,IF(L37&lt;$Q$16,$R$16,IF(L37&lt;$Q$17,$R$17,IF(L37&gt;=$Q$18,$R$18))))*(J37*K37/1000000*M37),0)+M37*$R$25)</f>
        <v>0</v>
      </c>
      <c r="O37" s="491"/>
    </row>
    <row r="38" spans="2:15" ht="30" customHeight="1">
      <c r="B38" s="2053"/>
      <c r="C38" s="695"/>
      <c r="D38" s="696"/>
      <c r="E38" s="696"/>
      <c r="F38" s="697"/>
      <c r="G38" s="744">
        <f t="shared" ref="G38:G42" si="6">IF(OR(C38="",D38="",E38="",F38=""),0,ROUNDDOWN(IF(C38*D38/1000000&lt;$Q$7,$R$7,IF(C38*D38/1000000&lt;$Q$8,$R$8,IF(C38*D38/1000000&lt;$Q$9,$R$9,IF(C38*D38/1000000&lt;$Q$10,$R$10,$R$11))))*IF(AND(D38&lt;=$Q$19,E38&gt;=$Q$20),$R$19,IF(E38&lt;$Q$16,$R$16,IF(E38&lt;$Q$17,$R$17,IF(E38&gt;=$Q$18,$R$18))))*(C38*D38/1000000*F38),0)+F38*$R$25)</f>
        <v>0</v>
      </c>
      <c r="H38" s="499"/>
      <c r="I38" s="2040"/>
      <c r="J38" s="695"/>
      <c r="K38" s="696"/>
      <c r="L38" s="696"/>
      <c r="M38" s="697"/>
      <c r="N38" s="744">
        <f t="shared" ref="N38:N42" si="7">IF(OR(J38="",K38="",L38="",M38=""),0,ROUNDDOWN(IF(J38*K38/1000000&lt;$Q$7,$R$7,IF(J38*K38/1000000&lt;$Q$8,$R$8,IF(J38*K38/1000000&lt;$Q$9,$R$9,IF(J38*K38/1000000&lt;$Q$10,$R$10,$R$11))))*IF(AND(K38&lt;=$Q$19,L38&gt;=$Q$20),$R$19,IF(L38&lt;$Q$16,$R$16,IF(L38&lt;$Q$17,$R$17,IF(L38&gt;=$Q$18,$R$18))))*(J38*K38/1000000*M38),0)+M38*$R$25)</f>
        <v>0</v>
      </c>
      <c r="O38" s="491"/>
    </row>
    <row r="39" spans="2:15" ht="30" customHeight="1">
      <c r="B39" s="2053"/>
      <c r="C39" s="750"/>
      <c r="D39" s="751"/>
      <c r="E39" s="752"/>
      <c r="F39" s="701"/>
      <c r="G39" s="744">
        <f t="shared" si="6"/>
        <v>0</v>
      </c>
      <c r="H39" s="499"/>
      <c r="I39" s="2040"/>
      <c r="J39" s="695"/>
      <c r="K39" s="696"/>
      <c r="L39" s="696"/>
      <c r="M39" s="697"/>
      <c r="N39" s="744">
        <f t="shared" si="7"/>
        <v>0</v>
      </c>
      <c r="O39" s="491"/>
    </row>
    <row r="40" spans="2:15" ht="30" customHeight="1">
      <c r="B40" s="2053"/>
      <c r="C40" s="695"/>
      <c r="D40" s="696"/>
      <c r="E40" s="696"/>
      <c r="F40" s="697"/>
      <c r="G40" s="744">
        <f t="shared" si="6"/>
        <v>0</v>
      </c>
      <c r="H40" s="499"/>
      <c r="I40" s="2040"/>
      <c r="J40" s="695"/>
      <c r="K40" s="696"/>
      <c r="L40" s="696"/>
      <c r="M40" s="697"/>
      <c r="N40" s="744">
        <f t="shared" si="7"/>
        <v>0</v>
      </c>
    </row>
    <row r="41" spans="2:15" ht="30" customHeight="1">
      <c r="B41" s="2053"/>
      <c r="C41" s="695"/>
      <c r="D41" s="696"/>
      <c r="E41" s="696"/>
      <c r="F41" s="697"/>
      <c r="G41" s="744">
        <f t="shared" si="6"/>
        <v>0</v>
      </c>
      <c r="H41" s="499"/>
      <c r="I41" s="2040"/>
      <c r="J41" s="695"/>
      <c r="K41" s="696"/>
      <c r="L41" s="696"/>
      <c r="M41" s="697"/>
      <c r="N41" s="744">
        <f t="shared" si="7"/>
        <v>0</v>
      </c>
    </row>
    <row r="42" spans="2:15" ht="30" customHeight="1" thickBot="1">
      <c r="B42" s="2053"/>
      <c r="C42" s="698"/>
      <c r="D42" s="699"/>
      <c r="E42" s="699"/>
      <c r="F42" s="700"/>
      <c r="G42" s="747">
        <f t="shared" si="6"/>
        <v>0</v>
      </c>
      <c r="H42" s="499"/>
      <c r="I42" s="2040"/>
      <c r="J42" s="698"/>
      <c r="K42" s="699"/>
      <c r="L42" s="699"/>
      <c r="M42" s="700"/>
      <c r="N42" s="744">
        <f t="shared" si="7"/>
        <v>0</v>
      </c>
    </row>
    <row r="43" spans="2:15" ht="30" customHeight="1" thickTop="1" thickBot="1">
      <c r="B43" s="2054"/>
      <c r="C43" s="2042" t="s">
        <v>604</v>
      </c>
      <c r="D43" s="2043"/>
      <c r="E43" s="2043"/>
      <c r="F43" s="2044"/>
      <c r="G43" s="748">
        <f>SUM(G37:G42)</f>
        <v>0</v>
      </c>
      <c r="H43" s="526"/>
      <c r="I43" s="2041"/>
      <c r="J43" s="2042" t="s">
        <v>604</v>
      </c>
      <c r="K43" s="2043"/>
      <c r="L43" s="2043"/>
      <c r="M43" s="2044"/>
      <c r="N43" s="746">
        <f>SUM(N37:N42)</f>
        <v>0</v>
      </c>
    </row>
    <row r="44" spans="2:15" ht="9" customHeight="1">
      <c r="H44" s="485"/>
    </row>
    <row r="45" spans="2:15" ht="14.25" thickBot="1"/>
    <row r="46" spans="2:15" ht="19.5" customHeight="1">
      <c r="B46" s="2045" t="s">
        <v>558</v>
      </c>
      <c r="C46" s="2047" t="s">
        <v>537</v>
      </c>
      <c r="D46" s="2048"/>
      <c r="E46" s="2049"/>
      <c r="F46" s="2050" t="s">
        <v>538</v>
      </c>
      <c r="G46" s="2037" t="s">
        <v>478</v>
      </c>
      <c r="I46" s="2045" t="s">
        <v>558</v>
      </c>
      <c r="J46" s="2047" t="s">
        <v>537</v>
      </c>
      <c r="K46" s="2048"/>
      <c r="L46" s="2049"/>
      <c r="M46" s="2050" t="s">
        <v>538</v>
      </c>
      <c r="N46" s="2037" t="s">
        <v>478</v>
      </c>
    </row>
    <row r="47" spans="2:15" ht="19.5" customHeight="1" thickBot="1">
      <c r="B47" s="2046"/>
      <c r="C47" s="488" t="s">
        <v>653</v>
      </c>
      <c r="D47" s="489" t="s">
        <v>654</v>
      </c>
      <c r="E47" s="490" t="s">
        <v>655</v>
      </c>
      <c r="F47" s="2051"/>
      <c r="G47" s="2038"/>
      <c r="I47" s="2046"/>
      <c r="J47" s="488" t="s">
        <v>653</v>
      </c>
      <c r="K47" s="489" t="s">
        <v>654</v>
      </c>
      <c r="L47" s="490" t="s">
        <v>655</v>
      </c>
      <c r="M47" s="2051"/>
      <c r="N47" s="2038"/>
    </row>
    <row r="48" spans="2:15" ht="30" customHeight="1" thickTop="1">
      <c r="B48" s="2052" t="s">
        <v>631</v>
      </c>
      <c r="C48" s="691"/>
      <c r="D48" s="692"/>
      <c r="E48" s="693"/>
      <c r="F48" s="694"/>
      <c r="G48" s="744">
        <f>IF(OR(C48="",D48="",E48="",F48=""),0,ROUNDDOWN(IF(C48*D48/1000000&lt;$Q$7,$R$7,IF(C48*D48/1000000&lt;$Q$8,$R$8,IF(C48*D48/1000000&lt;$Q$9,$R$9,IF(C48*D48/1000000&lt;$Q$10,$R$10,$R$11))))*IF(AND(D48&lt;=$Q$19,E48&gt;=$Q$20),$R$19,IF(E48&lt;$Q$16,$R$16,IF(E48&lt;$Q$17,$R$17,IF(E48&gt;=$Q$18,$R$18))))*(C48*D48/1000000*F48),0)+F48*$R$25)</f>
        <v>0</v>
      </c>
      <c r="I48" s="2039" t="s">
        <v>632</v>
      </c>
      <c r="J48" s="691"/>
      <c r="K48" s="692"/>
      <c r="L48" s="693"/>
      <c r="M48" s="694"/>
      <c r="N48" s="744">
        <f>IF(OR(J48="",K48="",L48="",M48=""),0,ROUNDDOWN(IF(J48*K48/1000000&lt;$Q$7,$R$7,IF(J48*K48/1000000&lt;$Q$8,$R$8,IF(J48*K48/1000000&lt;$Q$9,$R$9,IF(J48*K48/1000000&lt;$Q$10,$R$10,$R$11))))*IF(AND(K48&lt;=$Q$19,L48&gt;=$Q$20),$R$19,IF(L48&lt;$Q$16,$R$16,IF(L48&lt;$Q$17,$R$17,IF(L48&gt;=$Q$18,$R$18))))*(J48*K48/1000000*M48),0)+M48*$R$25)</f>
        <v>0</v>
      </c>
    </row>
    <row r="49" spans="2:14" ht="30" customHeight="1">
      <c r="B49" s="2053"/>
      <c r="C49" s="695"/>
      <c r="D49" s="696"/>
      <c r="E49" s="696"/>
      <c r="F49" s="697"/>
      <c r="G49" s="744">
        <f t="shared" ref="G49:G53" si="8">IF(OR(C49="",D49="",E49="",F49=""),0,ROUNDDOWN(IF(C49*D49/1000000&lt;$Q$7,$R$7,IF(C49*D49/1000000&lt;$Q$8,$R$8,IF(C49*D49/1000000&lt;$Q$9,$R$9,IF(C49*D49/1000000&lt;$Q$10,$R$10,$R$11))))*IF(AND(D49&lt;=$Q$19,E49&gt;=$Q$20),$R$19,IF(E49&lt;$Q$16,$R$16,IF(E49&lt;$Q$17,$R$17,IF(E49&gt;=$Q$18,$R$18))))*(C49*D49/1000000*F49),0)+F49*$R$25)</f>
        <v>0</v>
      </c>
      <c r="I49" s="2040"/>
      <c r="J49" s="695"/>
      <c r="K49" s="696"/>
      <c r="L49" s="696"/>
      <c r="M49" s="697"/>
      <c r="N49" s="744">
        <f t="shared" ref="N49:N53" si="9">IF(OR(J49="",K49="",L49="",M49=""),0,ROUNDDOWN(IF(J49*K49/1000000&lt;$Q$7,$R$7,IF(J49*K49/1000000&lt;$Q$8,$R$8,IF(J49*K49/1000000&lt;$Q$9,$R$9,IF(J49*K49/1000000&lt;$Q$10,$R$10,$R$11))))*IF(AND(K49&lt;=$Q$19,L49&gt;=$Q$20),$R$19,IF(L49&lt;$Q$16,$R$16,IF(L49&lt;$Q$17,$R$17,IF(L49&gt;=$Q$18,$R$18))))*(J49*K49/1000000*M49),0)+M49*$R$25)</f>
        <v>0</v>
      </c>
    </row>
    <row r="50" spans="2:14" ht="30" customHeight="1">
      <c r="B50" s="2053"/>
      <c r="C50" s="695"/>
      <c r="D50" s="696"/>
      <c r="E50" s="696"/>
      <c r="F50" s="701"/>
      <c r="G50" s="744">
        <f t="shared" si="8"/>
        <v>0</v>
      </c>
      <c r="I50" s="2040"/>
      <c r="J50" s="695"/>
      <c r="K50" s="696"/>
      <c r="L50" s="696"/>
      <c r="M50" s="697"/>
      <c r="N50" s="744">
        <f t="shared" si="9"/>
        <v>0</v>
      </c>
    </row>
    <row r="51" spans="2:14" ht="30" customHeight="1">
      <c r="B51" s="2053"/>
      <c r="C51" s="695"/>
      <c r="D51" s="696"/>
      <c r="E51" s="696"/>
      <c r="F51" s="697"/>
      <c r="G51" s="744">
        <f t="shared" si="8"/>
        <v>0</v>
      </c>
      <c r="I51" s="2040"/>
      <c r="J51" s="695"/>
      <c r="K51" s="696"/>
      <c r="L51" s="696"/>
      <c r="M51" s="697"/>
      <c r="N51" s="744">
        <f t="shared" si="9"/>
        <v>0</v>
      </c>
    </row>
    <row r="52" spans="2:14" ht="30" customHeight="1">
      <c r="B52" s="2053"/>
      <c r="C52" s="695"/>
      <c r="D52" s="696"/>
      <c r="E52" s="696"/>
      <c r="F52" s="697"/>
      <c r="G52" s="744">
        <f t="shared" si="8"/>
        <v>0</v>
      </c>
      <c r="I52" s="2040"/>
      <c r="J52" s="695"/>
      <c r="K52" s="696"/>
      <c r="L52" s="696"/>
      <c r="M52" s="697"/>
      <c r="N52" s="744">
        <f t="shared" si="9"/>
        <v>0</v>
      </c>
    </row>
    <row r="53" spans="2:14" ht="30" customHeight="1" thickBot="1">
      <c r="B53" s="2053"/>
      <c r="C53" s="698"/>
      <c r="D53" s="699"/>
      <c r="E53" s="699"/>
      <c r="F53" s="700"/>
      <c r="G53" s="747">
        <f t="shared" si="8"/>
        <v>0</v>
      </c>
      <c r="I53" s="2040"/>
      <c r="J53" s="698"/>
      <c r="K53" s="699"/>
      <c r="L53" s="699"/>
      <c r="M53" s="700"/>
      <c r="N53" s="744">
        <f t="shared" si="9"/>
        <v>0</v>
      </c>
    </row>
    <row r="54" spans="2:14" ht="30" customHeight="1" thickTop="1" thickBot="1">
      <c r="B54" s="2054"/>
      <c r="C54" s="2042" t="s">
        <v>310</v>
      </c>
      <c r="D54" s="2043"/>
      <c r="E54" s="2043"/>
      <c r="F54" s="2044"/>
      <c r="G54" s="748">
        <f>SUM(G48:G53)</f>
        <v>0</v>
      </c>
      <c r="H54" s="528"/>
      <c r="I54" s="2041"/>
      <c r="J54" s="2042" t="s">
        <v>310</v>
      </c>
      <c r="K54" s="2043"/>
      <c r="L54" s="2043"/>
      <c r="M54" s="2044"/>
      <c r="N54" s="746">
        <f>SUM(N48:N53)</f>
        <v>0</v>
      </c>
    </row>
  </sheetData>
  <sheetProtection algorithmName="SHA-512" hashValue="62IQSsXLqEKuclUeJzX6conE7KEXoAOaDXdCO4mpqBfbJHTmbL4mvwaePbul1i3aKxjqEulKbv8olXMFkj3hrw==" saltValue="N/Ebk1SRiyX7HKC0kr57VQ==" spinCount="100000" sheet="1" formatCells="0" formatRows="0" insertRows="0" deleteRows="0" selectLockedCells="1" autoFilter="0" pivotTables="0"/>
  <mergeCells count="60">
    <mergeCell ref="M35:M36"/>
    <mergeCell ref="N35:N36"/>
    <mergeCell ref="B37:B43"/>
    <mergeCell ref="I37:I43"/>
    <mergeCell ref="C43:F43"/>
    <mergeCell ref="J43:M43"/>
    <mergeCell ref="B35:B36"/>
    <mergeCell ref="C35:E35"/>
    <mergeCell ref="F35:F36"/>
    <mergeCell ref="G35:G36"/>
    <mergeCell ref="I35:I36"/>
    <mergeCell ref="J35:L35"/>
    <mergeCell ref="M25:M26"/>
    <mergeCell ref="N25:N26"/>
    <mergeCell ref="B27:B33"/>
    <mergeCell ref="I27:I33"/>
    <mergeCell ref="C33:F33"/>
    <mergeCell ref="J33:M33"/>
    <mergeCell ref="B25:B26"/>
    <mergeCell ref="C25:E25"/>
    <mergeCell ref="F25:F26"/>
    <mergeCell ref="G25:G26"/>
    <mergeCell ref="I25:I26"/>
    <mergeCell ref="J25:L25"/>
    <mergeCell ref="M15:M16"/>
    <mergeCell ref="N15:N16"/>
    <mergeCell ref="B17:B23"/>
    <mergeCell ref="I17:I23"/>
    <mergeCell ref="C23:F23"/>
    <mergeCell ref="J23:M23"/>
    <mergeCell ref="B15:B16"/>
    <mergeCell ref="C15:E15"/>
    <mergeCell ref="F15:F16"/>
    <mergeCell ref="G15:G16"/>
    <mergeCell ref="I15:I16"/>
    <mergeCell ref="J15:L15"/>
    <mergeCell ref="M5:M6"/>
    <mergeCell ref="N5:N6"/>
    <mergeCell ref="B7:B13"/>
    <mergeCell ref="I7:I13"/>
    <mergeCell ref="C13:F13"/>
    <mergeCell ref="J13:M13"/>
    <mergeCell ref="B5:B6"/>
    <mergeCell ref="C5:E5"/>
    <mergeCell ref="F5:F6"/>
    <mergeCell ref="G5:G6"/>
    <mergeCell ref="I5:I6"/>
    <mergeCell ref="J5:L5"/>
    <mergeCell ref="N46:N47"/>
    <mergeCell ref="I48:I54"/>
    <mergeCell ref="J54:M54"/>
    <mergeCell ref="B46:B47"/>
    <mergeCell ref="C46:E46"/>
    <mergeCell ref="F46:F47"/>
    <mergeCell ref="G46:G47"/>
    <mergeCell ref="B48:B54"/>
    <mergeCell ref="C54:F54"/>
    <mergeCell ref="I46:I47"/>
    <mergeCell ref="J46:L46"/>
    <mergeCell ref="M46:M47"/>
  </mergeCells>
  <phoneticPr fontId="18"/>
  <conditionalFormatting sqref="C8:F12 J17:M22 C17:F22 C27:F32 J27:M32 J37:M42 C37:F38 C40:F42 F39">
    <cfRule type="containsBlanks" dxfId="14" priority="11">
      <formula>LEN(TRIM(C8))=0</formula>
    </cfRule>
  </conditionalFormatting>
  <conditionalFormatting sqref="B2">
    <cfRule type="expression" dxfId="13" priority="10">
      <formula>_xlfn.ISFORMULA(B2)=TRUE</formula>
    </cfRule>
  </conditionalFormatting>
  <conditionalFormatting sqref="J49:M53">
    <cfRule type="containsBlanks" dxfId="12" priority="8">
      <formula>LEN(TRIM(J49))=0</formula>
    </cfRule>
  </conditionalFormatting>
  <conditionalFormatting sqref="C49:F53">
    <cfRule type="containsBlanks" dxfId="11" priority="9">
      <formula>LEN(TRIM(C49))=0</formula>
    </cfRule>
  </conditionalFormatting>
  <conditionalFormatting sqref="C48:F48">
    <cfRule type="containsBlanks" dxfId="10" priority="6">
      <formula>LEN(TRIM(C48))=0</formula>
    </cfRule>
  </conditionalFormatting>
  <conditionalFormatting sqref="J48:M48">
    <cfRule type="containsBlanks" dxfId="9" priority="5">
      <formula>LEN(TRIM(J48))=0</formula>
    </cfRule>
  </conditionalFormatting>
  <conditionalFormatting sqref="C7:F7">
    <cfRule type="containsBlanks" dxfId="8" priority="4">
      <formula>LEN(TRIM(C7))=0</formula>
    </cfRule>
  </conditionalFormatting>
  <conditionalFormatting sqref="J8:M12">
    <cfRule type="containsBlanks" dxfId="7" priority="3">
      <formula>LEN(TRIM(J8))=0</formula>
    </cfRule>
  </conditionalFormatting>
  <conditionalFormatting sqref="J7:M7">
    <cfRule type="containsBlanks" dxfId="6" priority="2">
      <formula>LEN(TRIM(J7))=0</formula>
    </cfRule>
  </conditionalFormatting>
  <conditionalFormatting sqref="C39:E39">
    <cfRule type="containsBlanks" dxfId="5" priority="1">
      <formula>LEN(TRIM(C39))=0</formula>
    </cfRule>
  </conditionalFormatting>
  <printOptions horizontalCentered="1"/>
  <pageMargins left="0.51181102362204722" right="0.11811023622047245" top="0.35433070866141736" bottom="0.35433070866141736" header="0.31496062992125984" footer="0.11811023622047245"/>
  <pageSetup paperSize="9" scale="57" orientation="portrait" r:id="rId1"/>
  <headerFooter scaleWithDoc="0">
    <oddFooter>&amp;R&amp;K00-044R5中層ZEH-M_ver.1.2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19D05-6895-4FBF-A587-BEB884A23138}">
  <sheetPr>
    <pageSetUpPr fitToPage="1"/>
  </sheetPr>
  <dimension ref="A1:G39"/>
  <sheetViews>
    <sheetView showGridLines="0" view="pageBreakPreview" zoomScale="70" zoomScaleNormal="65" zoomScaleSheetLayoutView="70" workbookViewId="0"/>
  </sheetViews>
  <sheetFormatPr defaultColWidth="9" defaultRowHeight="40.5"/>
  <cols>
    <col min="1" max="1" width="2.625" style="406" customWidth="1"/>
    <col min="2" max="2" width="36.125" style="239" customWidth="1"/>
    <col min="3" max="3" width="83.25" style="239" bestFit="1" customWidth="1"/>
    <col min="4" max="6" width="9.125" style="405" customWidth="1"/>
    <col min="7" max="7" width="58.5" style="408" customWidth="1"/>
    <col min="8" max="8" width="2.625" style="239" customWidth="1"/>
    <col min="9" max="16384" width="9" style="239"/>
  </cols>
  <sheetData>
    <row r="1" spans="1:7" ht="25.5">
      <c r="A1" s="300" t="s">
        <v>605</v>
      </c>
      <c r="B1" s="300"/>
      <c r="C1" s="300"/>
      <c r="D1" s="300"/>
      <c r="E1" s="300"/>
      <c r="F1" s="300"/>
      <c r="G1" s="300"/>
    </row>
    <row r="2" spans="1:7" ht="25.5">
      <c r="A2" s="300" t="s">
        <v>458</v>
      </c>
      <c r="B2" s="300"/>
      <c r="C2" s="300"/>
      <c r="D2" s="300"/>
      <c r="E2" s="300"/>
      <c r="F2" s="300"/>
      <c r="G2" s="300"/>
    </row>
    <row r="3" spans="1:7" s="397" customFormat="1" ht="25.5">
      <c r="A3" s="300" t="s">
        <v>418</v>
      </c>
      <c r="D3" s="398"/>
      <c r="E3" s="398"/>
      <c r="F3" s="398"/>
      <c r="G3" s="399"/>
    </row>
    <row r="4" spans="1:7" s="397" customFormat="1" ht="25.5">
      <c r="A4" s="300" t="s">
        <v>1018</v>
      </c>
      <c r="D4" s="398"/>
      <c r="E4" s="398"/>
      <c r="F4" s="398"/>
      <c r="G4" s="399"/>
    </row>
    <row r="5" spans="1:7" ht="44.25" customHeight="1">
      <c r="A5" s="400"/>
      <c r="B5" s="401" t="s">
        <v>154</v>
      </c>
      <c r="C5" s="402" t="s">
        <v>155</v>
      </c>
      <c r="D5" s="403" t="s">
        <v>156</v>
      </c>
      <c r="E5" s="403" t="s">
        <v>157</v>
      </c>
      <c r="F5" s="403" t="s">
        <v>327</v>
      </c>
      <c r="G5" s="404" t="s">
        <v>158</v>
      </c>
    </row>
    <row r="6" spans="1:7">
      <c r="B6" s="1200" t="s">
        <v>159</v>
      </c>
      <c r="C6" s="1065" t="s">
        <v>160</v>
      </c>
      <c r="D6" s="405" t="s">
        <v>161</v>
      </c>
      <c r="E6" s="405" t="s">
        <v>162</v>
      </c>
      <c r="F6" s="42" t="s">
        <v>328</v>
      </c>
      <c r="G6" s="407" t="s">
        <v>387</v>
      </c>
    </row>
    <row r="7" spans="1:7">
      <c r="B7" s="1200"/>
      <c r="C7" s="1066" t="s">
        <v>407</v>
      </c>
      <c r="D7" s="405" t="s">
        <v>161</v>
      </c>
      <c r="E7" s="405" t="s">
        <v>162</v>
      </c>
      <c r="F7" s="42" t="s">
        <v>328</v>
      </c>
      <c r="G7" s="409"/>
    </row>
    <row r="8" spans="1:7">
      <c r="B8" s="1200"/>
      <c r="C8" s="1065" t="s">
        <v>163</v>
      </c>
      <c r="D8" s="405" t="s">
        <v>161</v>
      </c>
      <c r="E8" s="405" t="s">
        <v>162</v>
      </c>
      <c r="F8" s="42" t="s">
        <v>328</v>
      </c>
      <c r="G8" s="409"/>
    </row>
    <row r="9" spans="1:7">
      <c r="B9" s="1200"/>
      <c r="C9" s="1065" t="s">
        <v>164</v>
      </c>
      <c r="D9" s="405" t="s">
        <v>161</v>
      </c>
      <c r="E9" s="405" t="s">
        <v>326</v>
      </c>
      <c r="F9" s="42" t="s">
        <v>328</v>
      </c>
      <c r="G9" s="409" t="s">
        <v>408</v>
      </c>
    </row>
    <row r="10" spans="1:7">
      <c r="B10" s="541" t="s">
        <v>165</v>
      </c>
      <c r="C10" s="1065" t="s">
        <v>166</v>
      </c>
      <c r="D10" s="405" t="s">
        <v>161</v>
      </c>
      <c r="E10" s="405" t="s">
        <v>162</v>
      </c>
      <c r="F10" s="42" t="s">
        <v>328</v>
      </c>
      <c r="G10" s="409" t="s">
        <v>909</v>
      </c>
    </row>
    <row r="11" spans="1:7">
      <c r="B11" s="1201" t="s">
        <v>348</v>
      </c>
      <c r="C11" s="1065" t="s">
        <v>167</v>
      </c>
      <c r="D11" s="405" t="s">
        <v>161</v>
      </c>
      <c r="E11" s="405" t="s">
        <v>162</v>
      </c>
      <c r="F11" s="42" t="s">
        <v>328</v>
      </c>
      <c r="G11" s="409"/>
    </row>
    <row r="12" spans="1:7">
      <c r="B12" s="1201"/>
      <c r="C12" s="1065" t="s">
        <v>168</v>
      </c>
      <c r="D12" s="405" t="s">
        <v>161</v>
      </c>
      <c r="E12" s="405" t="s">
        <v>162</v>
      </c>
      <c r="F12" s="42" t="s">
        <v>328</v>
      </c>
      <c r="G12" s="409" t="s">
        <v>169</v>
      </c>
    </row>
    <row r="13" spans="1:7" hidden="1">
      <c r="B13" s="1201"/>
      <c r="C13" s="127" t="s">
        <v>340</v>
      </c>
      <c r="D13" s="405" t="s">
        <v>161</v>
      </c>
      <c r="E13" s="405" t="s">
        <v>162</v>
      </c>
      <c r="F13" s="42" t="s">
        <v>328</v>
      </c>
      <c r="G13" s="409"/>
    </row>
    <row r="14" spans="1:7">
      <c r="B14" s="1201"/>
      <c r="C14" s="1065" t="s">
        <v>869</v>
      </c>
      <c r="D14" s="405" t="s">
        <v>161</v>
      </c>
      <c r="E14" s="405" t="s">
        <v>319</v>
      </c>
      <c r="F14" s="42" t="s">
        <v>328</v>
      </c>
      <c r="G14" s="409" t="s">
        <v>353</v>
      </c>
    </row>
    <row r="15" spans="1:7">
      <c r="B15" s="1201"/>
      <c r="C15" s="1066" t="s">
        <v>904</v>
      </c>
      <c r="D15" s="405" t="s">
        <v>161</v>
      </c>
      <c r="E15" s="405" t="s">
        <v>162</v>
      </c>
      <c r="F15" s="42" t="s">
        <v>328</v>
      </c>
      <c r="G15" s="527"/>
    </row>
    <row r="16" spans="1:7">
      <c r="B16" s="1201"/>
      <c r="C16" s="1066" t="s">
        <v>1020</v>
      </c>
      <c r="D16" s="405" t="s">
        <v>161</v>
      </c>
      <c r="E16" s="405" t="s">
        <v>162</v>
      </c>
      <c r="F16" s="42" t="s">
        <v>328</v>
      </c>
      <c r="G16" s="527"/>
    </row>
    <row r="17" spans="2:7">
      <c r="B17" s="1201"/>
      <c r="C17" s="1066" t="s">
        <v>903</v>
      </c>
      <c r="D17" s="542" t="s">
        <v>161</v>
      </c>
      <c r="E17" s="542" t="s">
        <v>170</v>
      </c>
      <c r="F17" s="42" t="s">
        <v>328</v>
      </c>
      <c r="G17" s="527"/>
    </row>
    <row r="18" spans="2:7">
      <c r="B18" s="1201"/>
      <c r="C18" s="1066" t="s">
        <v>902</v>
      </c>
      <c r="D18" s="542" t="s">
        <v>161</v>
      </c>
      <c r="E18" s="542" t="s">
        <v>170</v>
      </c>
      <c r="F18" s="42" t="s">
        <v>328</v>
      </c>
      <c r="G18" s="527"/>
    </row>
    <row r="19" spans="2:7">
      <c r="B19" s="1201"/>
      <c r="C19" s="1066" t="s">
        <v>901</v>
      </c>
      <c r="D19" s="542" t="s">
        <v>161</v>
      </c>
      <c r="E19" s="542" t="s">
        <v>170</v>
      </c>
      <c r="F19" s="543" t="s">
        <v>328</v>
      </c>
      <c r="G19" s="527"/>
    </row>
    <row r="20" spans="2:7">
      <c r="B20" s="1201"/>
      <c r="C20" s="127" t="s">
        <v>171</v>
      </c>
      <c r="D20" s="405" t="s">
        <v>172</v>
      </c>
      <c r="E20" s="405" t="s">
        <v>170</v>
      </c>
      <c r="F20" s="42"/>
      <c r="G20" s="544" t="s">
        <v>900</v>
      </c>
    </row>
    <row r="21" spans="2:7">
      <c r="B21" s="1201"/>
      <c r="C21" s="1067" t="s">
        <v>1052</v>
      </c>
      <c r="D21" s="542" t="s">
        <v>161</v>
      </c>
      <c r="E21" s="542" t="s">
        <v>170</v>
      </c>
      <c r="F21" s="42" t="s">
        <v>328</v>
      </c>
      <c r="G21" s="544" t="s">
        <v>898</v>
      </c>
    </row>
    <row r="22" spans="2:7">
      <c r="B22" s="1201"/>
      <c r="C22" s="1065" t="s">
        <v>905</v>
      </c>
      <c r="D22" s="542" t="s">
        <v>161</v>
      </c>
      <c r="E22" s="542" t="s">
        <v>170</v>
      </c>
      <c r="F22" s="42" t="s">
        <v>328</v>
      </c>
      <c r="G22" s="544" t="s">
        <v>897</v>
      </c>
    </row>
    <row r="23" spans="2:7">
      <c r="B23" s="1201"/>
      <c r="C23" s="1066" t="s">
        <v>906</v>
      </c>
      <c r="D23" s="542" t="s">
        <v>161</v>
      </c>
      <c r="E23" s="542" t="s">
        <v>170</v>
      </c>
      <c r="F23" s="42" t="s">
        <v>328</v>
      </c>
      <c r="G23" s="375"/>
    </row>
    <row r="24" spans="2:7">
      <c r="B24" s="1201"/>
      <c r="C24" s="1066" t="s">
        <v>907</v>
      </c>
      <c r="D24" s="405" t="s">
        <v>161</v>
      </c>
      <c r="E24" s="542" t="s">
        <v>170</v>
      </c>
      <c r="F24" s="42" t="s">
        <v>328</v>
      </c>
      <c r="G24" s="544" t="s">
        <v>842</v>
      </c>
    </row>
    <row r="25" spans="2:7">
      <c r="B25" s="1201"/>
      <c r="C25" s="1065" t="s">
        <v>1017</v>
      </c>
      <c r="D25" s="542" t="s">
        <v>161</v>
      </c>
      <c r="E25" s="410" t="s">
        <v>162</v>
      </c>
      <c r="F25" s="42" t="s">
        <v>328</v>
      </c>
      <c r="G25" s="544" t="s">
        <v>353</v>
      </c>
    </row>
    <row r="26" spans="2:7" ht="60.75">
      <c r="B26" s="541" t="s">
        <v>349</v>
      </c>
      <c r="C26" s="127" t="s">
        <v>843</v>
      </c>
      <c r="D26" s="405" t="s">
        <v>172</v>
      </c>
      <c r="E26" s="405" t="s">
        <v>326</v>
      </c>
      <c r="F26" s="42"/>
      <c r="G26" s="992" t="s">
        <v>899</v>
      </c>
    </row>
    <row r="27" spans="2:7">
      <c r="B27" s="1201" t="s">
        <v>350</v>
      </c>
      <c r="C27" s="127" t="s">
        <v>439</v>
      </c>
      <c r="D27" s="405" t="s">
        <v>172</v>
      </c>
      <c r="E27" s="405" t="s">
        <v>319</v>
      </c>
      <c r="F27" s="42"/>
      <c r="G27" s="409" t="s">
        <v>895</v>
      </c>
    </row>
    <row r="28" spans="2:7">
      <c r="B28" s="1201"/>
      <c r="C28" s="127" t="s">
        <v>174</v>
      </c>
      <c r="D28" s="405" t="s">
        <v>172</v>
      </c>
      <c r="E28" s="405" t="s">
        <v>170</v>
      </c>
      <c r="F28" s="739"/>
      <c r="G28" s="409" t="s">
        <v>425</v>
      </c>
    </row>
    <row r="29" spans="2:7">
      <c r="B29" s="1202" t="s">
        <v>643</v>
      </c>
      <c r="C29" s="754" t="s">
        <v>175</v>
      </c>
      <c r="D29" s="740" t="s">
        <v>173</v>
      </c>
      <c r="E29" s="740" t="s">
        <v>162</v>
      </c>
      <c r="F29" s="42"/>
      <c r="G29" s="1199" t="s">
        <v>454</v>
      </c>
    </row>
    <row r="30" spans="2:7">
      <c r="B30" s="1202"/>
      <c r="C30" s="754" t="s">
        <v>176</v>
      </c>
      <c r="D30" s="740" t="s">
        <v>173</v>
      </c>
      <c r="E30" s="740" t="s">
        <v>162</v>
      </c>
      <c r="F30" s="42"/>
      <c r="G30" s="1199"/>
    </row>
    <row r="31" spans="2:7">
      <c r="B31" s="1202"/>
      <c r="C31" s="754" t="s">
        <v>177</v>
      </c>
      <c r="D31" s="740" t="s">
        <v>173</v>
      </c>
      <c r="E31" s="740" t="s">
        <v>162</v>
      </c>
      <c r="F31" s="42"/>
      <c r="G31" s="1199"/>
    </row>
    <row r="32" spans="2:7">
      <c r="B32" s="1202"/>
      <c r="C32" s="754" t="s">
        <v>351</v>
      </c>
      <c r="D32" s="740" t="s">
        <v>173</v>
      </c>
      <c r="E32" s="740" t="s">
        <v>162</v>
      </c>
      <c r="F32" s="42"/>
      <c r="G32" s="1199"/>
    </row>
    <row r="33" spans="2:7">
      <c r="B33" s="1202"/>
      <c r="C33" s="754" t="s">
        <v>342</v>
      </c>
      <c r="D33" s="740" t="s">
        <v>173</v>
      </c>
      <c r="E33" s="740" t="s">
        <v>162</v>
      </c>
      <c r="F33" s="42"/>
      <c r="G33" s="1199"/>
    </row>
    <row r="34" spans="2:7">
      <c r="B34" s="1202"/>
      <c r="C34" s="754" t="s">
        <v>341</v>
      </c>
      <c r="D34" s="740" t="s">
        <v>173</v>
      </c>
      <c r="E34" s="740" t="s">
        <v>162</v>
      </c>
      <c r="F34" s="42"/>
      <c r="G34" s="1199"/>
    </row>
    <row r="35" spans="2:7" ht="81">
      <c r="B35" s="754" t="s">
        <v>644</v>
      </c>
      <c r="C35" s="741" t="s">
        <v>437</v>
      </c>
      <c r="D35" s="740" t="s">
        <v>173</v>
      </c>
      <c r="E35" s="740" t="s">
        <v>162</v>
      </c>
      <c r="F35" s="42"/>
      <c r="G35" s="753" t="s">
        <v>896</v>
      </c>
    </row>
    <row r="36" spans="2:7" ht="81">
      <c r="B36" s="541" t="s">
        <v>1037</v>
      </c>
      <c r="C36" s="127" t="s">
        <v>440</v>
      </c>
      <c r="D36" s="405" t="s">
        <v>172</v>
      </c>
      <c r="E36" s="405" t="s">
        <v>162</v>
      </c>
      <c r="F36" s="42"/>
      <c r="G36" s="409" t="s">
        <v>640</v>
      </c>
    </row>
    <row r="37" spans="2:7">
      <c r="B37" s="980" t="s">
        <v>1038</v>
      </c>
      <c r="C37" s="1067" t="s">
        <v>1019</v>
      </c>
      <c r="D37" s="405" t="s">
        <v>868</v>
      </c>
      <c r="E37" s="405" t="s">
        <v>162</v>
      </c>
      <c r="F37" s="42" t="s">
        <v>328</v>
      </c>
      <c r="G37" s="981" t="s">
        <v>908</v>
      </c>
    </row>
    <row r="38" spans="2:7">
      <c r="B38" s="541" t="s">
        <v>1039</v>
      </c>
      <c r="C38" s="127"/>
      <c r="D38" s="405" t="s">
        <v>173</v>
      </c>
      <c r="E38" s="405" t="s">
        <v>170</v>
      </c>
      <c r="F38" s="42"/>
      <c r="G38" s="409" t="s">
        <v>178</v>
      </c>
    </row>
    <row r="39" spans="2:7" ht="39.75" customHeight="1">
      <c r="B39" s="376" t="s">
        <v>1040</v>
      </c>
      <c r="C39" s="411"/>
      <c r="D39" s="412" t="s">
        <v>438</v>
      </c>
      <c r="E39" s="412" t="s">
        <v>162</v>
      </c>
      <c r="F39" s="42"/>
      <c r="G39" s="413" t="s">
        <v>618</v>
      </c>
    </row>
  </sheetData>
  <sheetProtection algorithmName="SHA-512" hashValue="KUrUe3YtzBdMHULsohjbCGbl8RDcVUhCSifxCeWLq3qggiGo9yEhWqMblJ0vY/te4V3jSiQK7AufngCZq7RioA==" saltValue="A8Ukl9uUz5+tqSsaXkZZFA==" spinCount="100000" sheet="1" objects="1" formatCells="0" insertRows="0" insertHyperlinks="0"/>
  <mergeCells count="5">
    <mergeCell ref="G29:G34"/>
    <mergeCell ref="B6:B9"/>
    <mergeCell ref="B11:B25"/>
    <mergeCell ref="B27:B28"/>
    <mergeCell ref="B29:B34"/>
  </mergeCells>
  <phoneticPr fontId="18"/>
  <conditionalFormatting sqref="B10:E11 C7:E9 B5:G5 B6:E6 B26 B29 C12:E12 D13:E13 G29 G35:G36 C14:E14 C24:D24 C25:E34 G38:G39 G24:G25 C21:C22 G6:G22 B35:E39">
    <cfRule type="expression" dxfId="493" priority="103">
      <formula>$B$5&lt;&gt;""</formula>
    </cfRule>
  </conditionalFormatting>
  <conditionalFormatting sqref="E1:F5 E6:E14 E25:E39 E40:F1048576">
    <cfRule type="expression" dxfId="492" priority="102">
      <formula>$E1="必須"</formula>
    </cfRule>
  </conditionalFormatting>
  <conditionalFormatting sqref="G27">
    <cfRule type="expression" dxfId="491" priority="101">
      <formula>$B$5&lt;&gt;""</formula>
    </cfRule>
  </conditionalFormatting>
  <conditionalFormatting sqref="G28">
    <cfRule type="expression" dxfId="490" priority="98">
      <formula>$B$5&lt;&gt;""</formula>
    </cfRule>
  </conditionalFormatting>
  <conditionalFormatting sqref="C13">
    <cfRule type="expression" dxfId="489" priority="97">
      <formula>$B$5&lt;&gt;""</formula>
    </cfRule>
  </conditionalFormatting>
  <conditionalFormatting sqref="G23">
    <cfRule type="expression" dxfId="488" priority="91">
      <formula>$B$5&lt;&gt;""</formula>
    </cfRule>
  </conditionalFormatting>
  <conditionalFormatting sqref="E24">
    <cfRule type="expression" dxfId="487" priority="77">
      <formula>$B$5&lt;&gt;""</formula>
    </cfRule>
  </conditionalFormatting>
  <conditionalFormatting sqref="E24">
    <cfRule type="expression" dxfId="486" priority="76">
      <formula>$E24="必須"</formula>
    </cfRule>
  </conditionalFormatting>
  <conditionalFormatting sqref="G37">
    <cfRule type="expression" dxfId="485" priority="74">
      <formula>$B$5&lt;&gt;""</formula>
    </cfRule>
  </conditionalFormatting>
  <conditionalFormatting sqref="C15:E16">
    <cfRule type="expression" dxfId="484" priority="51">
      <formula>$B$5&lt;&gt;""</formula>
    </cfRule>
  </conditionalFormatting>
  <conditionalFormatting sqref="E15:E16">
    <cfRule type="expression" dxfId="483" priority="50">
      <formula>$E15="必須"</formula>
    </cfRule>
  </conditionalFormatting>
  <conditionalFormatting sqref="C17:E17">
    <cfRule type="expression" dxfId="482" priority="49">
      <formula>$B$5&lt;&gt;""</formula>
    </cfRule>
  </conditionalFormatting>
  <conditionalFormatting sqref="E17">
    <cfRule type="expression" dxfId="481" priority="48">
      <formula>$E17="必須"</formula>
    </cfRule>
  </conditionalFormatting>
  <conditionalFormatting sqref="C18:E18">
    <cfRule type="expression" dxfId="480" priority="47">
      <formula>$B$5&lt;&gt;""</formula>
    </cfRule>
  </conditionalFormatting>
  <conditionalFormatting sqref="E18">
    <cfRule type="expression" dxfId="479" priority="46">
      <formula>$E18="必須"</formula>
    </cfRule>
  </conditionalFormatting>
  <conditionalFormatting sqref="C19:E19">
    <cfRule type="expression" dxfId="478" priority="45">
      <formula>$B$5&lt;&gt;""</formula>
    </cfRule>
  </conditionalFormatting>
  <conditionalFormatting sqref="E19">
    <cfRule type="expression" dxfId="477" priority="44">
      <formula>$E19="必須"</formula>
    </cfRule>
  </conditionalFormatting>
  <conditionalFormatting sqref="C20:E20">
    <cfRule type="expression" dxfId="476" priority="41">
      <formula>$B$5&lt;&gt;""</formula>
    </cfRule>
  </conditionalFormatting>
  <conditionalFormatting sqref="E20">
    <cfRule type="expression" dxfId="475" priority="40">
      <formula>$E20="必須"</formula>
    </cfRule>
  </conditionalFormatting>
  <conditionalFormatting sqref="E21">
    <cfRule type="expression" dxfId="474" priority="39">
      <formula>$B$5&lt;&gt;""</formula>
    </cfRule>
  </conditionalFormatting>
  <conditionalFormatting sqref="E21">
    <cfRule type="expression" dxfId="473" priority="38">
      <formula>$E21="必須"</formula>
    </cfRule>
  </conditionalFormatting>
  <conditionalFormatting sqref="D21">
    <cfRule type="expression" dxfId="472" priority="37">
      <formula>$B$5&lt;&gt;""</formula>
    </cfRule>
  </conditionalFormatting>
  <conditionalFormatting sqref="E22">
    <cfRule type="expression" dxfId="471" priority="36">
      <formula>$B$5&lt;&gt;""</formula>
    </cfRule>
  </conditionalFormatting>
  <conditionalFormatting sqref="E22">
    <cfRule type="expression" dxfId="470" priority="35">
      <formula>$E22="必須"</formula>
    </cfRule>
  </conditionalFormatting>
  <conditionalFormatting sqref="D22">
    <cfRule type="expression" dxfId="469" priority="34">
      <formula>$B$5&lt;&gt;""</formula>
    </cfRule>
  </conditionalFormatting>
  <conditionalFormatting sqref="C23:E23">
    <cfRule type="expression" dxfId="468" priority="33">
      <formula>$B$5&lt;&gt;""</formula>
    </cfRule>
  </conditionalFormatting>
  <conditionalFormatting sqref="E23">
    <cfRule type="expression" dxfId="467" priority="32">
      <formula>$E23="必須"</formula>
    </cfRule>
  </conditionalFormatting>
  <dataValidations count="1">
    <dataValidation imeMode="hiragana" allowBlank="1" showInputMessage="1" showErrorMessage="1" sqref="G28" xr:uid="{3A8F97AA-DE3D-455D-A752-438684129A24}"/>
  </dataValidations>
  <hyperlinks>
    <hyperlink ref="C6" location="様式第1_交付申請書!A1" display="様式第１　交付申請書" xr:uid="{D5190B6F-D958-4674-B8D5-4E49BDDA2D21}"/>
    <hyperlink ref="C7" location="様式第1_交付申請書!A1" display="様式第1_交付申請書!A1" xr:uid="{69D2E1E7-B305-476E-B851-D1972A9CC22B}"/>
    <hyperlink ref="C8" location="様式第1_交付申請書!A1" display="別紙２　暴力団排除に関する誓約事項" xr:uid="{82D9FA46-D87C-40BB-9ED9-E1945715478B}"/>
    <hyperlink ref="C9" location="様式第1_交付申請書!A1" display="別紙３　役員名簿" xr:uid="{3F36CC09-07D7-4620-9BB1-259F01AE8E98}"/>
    <hyperlink ref="C10" location="誓約書!A1" display="誓約書" xr:uid="{FF9EBD38-0FF3-4F8F-B3FD-1C2675FD25A8}"/>
    <hyperlink ref="C11" location="'1.申請者の詳細'!A1" display="１．申請者の詳細" xr:uid="{051B92D9-1857-4704-8DD6-47287555D345}"/>
    <hyperlink ref="C12" location="'2.全体概要'!A1" display="２．全体概要" xr:uid="{5792283C-5ACA-4ADC-9D53-23D385DA4EC3}"/>
    <hyperlink ref="C14" location="'3.住戸情報入力'!A1" display="３．住戸情報入力" xr:uid="{52FE9E90-1143-44FB-BCD2-DD9A1FE95B54}"/>
    <hyperlink ref="C15" location="'4.補助対象経費総括表（まとめ）'!A1" display="４．補助対象経費総括表（まとめ）" xr:uid="{B17AB203-B34A-42E8-986D-512B7E2512B1}"/>
    <hyperlink ref="C16" location="'5-1.補助対象経費総括表（1年目） '!A1" display="'5-1.補助対象経費総括表（1年目） '!A1" xr:uid="{339421D9-3BDA-47B8-B530-58BFA06D634F}"/>
    <hyperlink ref="C17" location="'6.共用部定額単価算出シート'!A1" display="６-１～４．共用部定額単価算出シート" xr:uid="{21ABB090-8386-43A0-8C76-6D120DB18DAE}"/>
    <hyperlink ref="C18" location="'7.共用部空調設備費用算出シート'!A1" display="７．共用部空調設備費用算出シート" xr:uid="{745CA8A7-0DD6-4AFA-8FB4-1B25C1B12266}"/>
    <hyperlink ref="C19" location="'8.費用明細書（共用部）'!A1" display="８-１～４．費用明細書（共用部）" xr:uid="{F91FEF01-821F-4FC2-B8B9-E316C68ED8F9}"/>
    <hyperlink ref="C21" location="'9-1.蓄電システム補助対象経費算出シート（専有部）'!A1" display="９-１～２．蓄電システム補助対象経費算出シート（専有部、共用部）" xr:uid="{0C353BBD-C56F-4AE8-AD45-419726A03C7F}"/>
    <hyperlink ref="C22" location="'10.MEMS補助対象経費算出シート '!A1" display="１０．ＭＥＭＳ補助対象経費算出シート" xr:uid="{A58B6286-DDFF-457B-B655-B47AE83E4D77}"/>
    <hyperlink ref="C23" location="'11.パネルラジエーター設備費用算出シート'!A1" display="１１．パネルラジエーター設備費用算出シート" xr:uid="{21B5E68C-3C44-4BE5-B52F-F82339615046}"/>
    <hyperlink ref="C24" location="'12.水害等の災害時の電源確保に配慮した蓄電システム導入計画'!A1" display="１２．水害等の災害時の電源確保に配慮した蓄電システム導入計画" xr:uid="{EC983CD9-3EE5-43F4-959A-001D0BD7D033}"/>
    <hyperlink ref="C25" location="'13.工程表'!A1" display="１３．工程表" xr:uid="{949FAE4F-870E-45B9-B099-1DFED9C1B9AC}"/>
    <hyperlink ref="C37" location="個人情報の取得と利用について!A1" display="個人情報の取得利用について" xr:uid="{47A14118-30D4-4BC6-900E-AB96AE07EC8A}"/>
  </hyperlinks>
  <printOptions horizontalCentered="1"/>
  <pageMargins left="0.51181102362204722" right="0.11811023622047245" top="0.35433070866141736" bottom="0.35433070866141736" header="0.31496062992125984" footer="0.11811023622047245"/>
  <pageSetup paperSize="9" scale="44" orientation="portrait" r:id="rId1"/>
  <headerFooter scaleWithDoc="0">
    <oddFooter>&amp;R&amp;K00-044R5中層ZEH-M_ver.1.2</oddFooter>
  </headerFooter>
  <rowBreaks count="1" manualBreakCount="1">
    <brk id="34" min="1" max="6"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D243F-5C4B-4C91-8F48-383E6323034E}">
  <sheetPr>
    <pageSetUpPr fitToPage="1"/>
  </sheetPr>
  <dimension ref="B1:AE62"/>
  <sheetViews>
    <sheetView showGridLines="0" view="pageBreakPreview" zoomScale="115" zoomScaleNormal="90" zoomScaleSheetLayoutView="115" workbookViewId="0">
      <selection activeCell="R7" sqref="R7:T7"/>
    </sheetView>
  </sheetViews>
  <sheetFormatPr defaultColWidth="2.875" defaultRowHeight="16.5" customHeight="1"/>
  <cols>
    <col min="1" max="1" width="1" style="377" customWidth="1"/>
    <col min="2" max="2" width="2.875" style="377" customWidth="1"/>
    <col min="3" max="30" width="2.875" style="377"/>
    <col min="31" max="31" width="1" style="377" customWidth="1"/>
    <col min="32" max="16384" width="2.875" style="377"/>
  </cols>
  <sheetData>
    <row r="1" spans="2:31" ht="18" customHeight="1">
      <c r="B1" s="738" t="s">
        <v>486</v>
      </c>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row>
    <row r="2" spans="2:31" ht="18" customHeight="1">
      <c r="B2" s="738" t="s">
        <v>487</v>
      </c>
      <c r="C2" s="737"/>
      <c r="D2" s="737"/>
      <c r="E2" s="737"/>
      <c r="F2" s="737"/>
      <c r="G2" s="737"/>
      <c r="H2" s="737"/>
      <c r="I2" s="737"/>
      <c r="J2" s="737"/>
      <c r="K2" s="737"/>
      <c r="L2" s="737"/>
      <c r="M2" s="737"/>
      <c r="N2" s="737"/>
      <c r="O2" s="737"/>
      <c r="P2" s="737"/>
      <c r="Q2" s="737"/>
      <c r="R2" s="737"/>
      <c r="S2" s="737"/>
      <c r="T2" s="737"/>
      <c r="U2" s="737"/>
      <c r="V2" s="737"/>
      <c r="W2" s="737"/>
      <c r="X2" s="737"/>
      <c r="Y2" s="737"/>
      <c r="Z2" s="737"/>
      <c r="AA2" s="737"/>
      <c r="AB2" s="737"/>
      <c r="AC2" s="737"/>
      <c r="AD2" s="737"/>
      <c r="AE2" s="737"/>
    </row>
    <row r="3" spans="2:31" ht="28.5" customHeight="1">
      <c r="B3" s="2079" t="s">
        <v>588</v>
      </c>
      <c r="C3" s="2079"/>
      <c r="D3" s="2079"/>
      <c r="E3" s="2079"/>
      <c r="F3" s="2079"/>
      <c r="G3" s="2079"/>
      <c r="H3" s="2079"/>
      <c r="I3" s="2079"/>
      <c r="J3" s="2079"/>
      <c r="K3" s="2079"/>
      <c r="L3" s="2079"/>
      <c r="M3" s="2079"/>
      <c r="N3" s="2079"/>
      <c r="O3" s="2079"/>
      <c r="P3" s="2079"/>
      <c r="Q3" s="2079"/>
      <c r="R3" s="2079"/>
      <c r="S3" s="2079"/>
      <c r="T3" s="2079"/>
      <c r="U3" s="2079"/>
      <c r="V3" s="2079"/>
      <c r="W3" s="2079"/>
      <c r="X3" s="2079"/>
      <c r="Y3" s="2079"/>
      <c r="Z3" s="2079"/>
      <c r="AA3" s="2079"/>
      <c r="AB3" s="2079"/>
      <c r="AC3" s="2079"/>
      <c r="AD3" s="2079"/>
      <c r="AE3" s="2079"/>
    </row>
    <row r="4" spans="2:31" ht="16.5" customHeight="1">
      <c r="B4" s="2080" t="s">
        <v>986</v>
      </c>
      <c r="C4" s="2080"/>
      <c r="D4" s="2080"/>
      <c r="E4" s="2080"/>
      <c r="F4" s="2080"/>
      <c r="G4" s="2080"/>
      <c r="H4" s="2080"/>
      <c r="I4" s="2080"/>
      <c r="J4" s="2080"/>
      <c r="K4" s="2080"/>
      <c r="L4" s="2080"/>
      <c r="M4" s="2080"/>
      <c r="N4" s="2080"/>
      <c r="O4" s="2080"/>
      <c r="P4" s="2080"/>
      <c r="Q4" s="2080"/>
      <c r="R4" s="2080"/>
      <c r="S4" s="2080"/>
      <c r="T4" s="2080"/>
      <c r="U4" s="2080"/>
      <c r="V4" s="2080"/>
      <c r="W4" s="2080"/>
      <c r="X4" s="2080"/>
      <c r="Y4" s="2080"/>
      <c r="Z4" s="2080"/>
      <c r="AA4" s="2080"/>
      <c r="AB4" s="2080"/>
      <c r="AC4" s="2080"/>
      <c r="AD4" s="2080"/>
      <c r="AE4" s="2080"/>
    </row>
    <row r="5" spans="2:31" ht="5.25" customHeight="1">
      <c r="B5" s="378"/>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row>
    <row r="6" spans="2:31" ht="20.25" customHeight="1">
      <c r="C6" s="379" t="s">
        <v>488</v>
      </c>
      <c r="D6" s="380"/>
      <c r="E6" s="380"/>
      <c r="F6" s="380"/>
      <c r="G6" s="380"/>
      <c r="H6" s="380"/>
      <c r="I6" s="380"/>
      <c r="J6" s="380"/>
      <c r="K6" s="380"/>
      <c r="L6" s="380"/>
      <c r="M6" s="380"/>
      <c r="N6" s="380"/>
      <c r="O6" s="380"/>
      <c r="P6" s="380"/>
      <c r="Q6" s="380"/>
      <c r="R6" s="380"/>
      <c r="S6" s="380"/>
      <c r="T6" s="380"/>
      <c r="U6" s="380"/>
      <c r="V6" s="380"/>
      <c r="W6" s="380"/>
      <c r="X6" s="380"/>
      <c r="Y6" s="380"/>
      <c r="Z6" s="380"/>
      <c r="AA6" s="380"/>
      <c r="AB6" s="380"/>
      <c r="AC6" s="380"/>
      <c r="AD6" s="380"/>
    </row>
    <row r="7" spans="2:31" ht="16.5" customHeight="1">
      <c r="C7" s="2076" t="s">
        <v>845</v>
      </c>
      <c r="D7" s="2076"/>
      <c r="E7" s="2076"/>
      <c r="F7" s="2076"/>
      <c r="G7" s="2076"/>
      <c r="H7" s="2076"/>
      <c r="I7" s="2076"/>
      <c r="J7" s="2076"/>
      <c r="K7" s="2076"/>
      <c r="L7" s="2076"/>
      <c r="M7" s="2076"/>
      <c r="N7" s="2076"/>
      <c r="O7" s="2076"/>
      <c r="P7" s="2076"/>
      <c r="Q7" s="2076"/>
      <c r="R7" s="2077"/>
      <c r="S7" s="2077"/>
      <c r="T7" s="2077"/>
      <c r="U7" s="381" t="s">
        <v>489</v>
      </c>
      <c r="V7" s="2078"/>
      <c r="W7" s="2078"/>
      <c r="X7" s="2078"/>
      <c r="Y7" s="2078"/>
      <c r="Z7" s="2078"/>
      <c r="AA7" s="2078"/>
      <c r="AB7" s="382"/>
    </row>
    <row r="8" spans="2:31" ht="16.5" customHeight="1">
      <c r="C8" s="2076" t="s">
        <v>846</v>
      </c>
      <c r="D8" s="2076"/>
      <c r="E8" s="2076"/>
      <c r="F8" s="2076"/>
      <c r="G8" s="2076"/>
      <c r="H8" s="2076"/>
      <c r="I8" s="2076"/>
      <c r="J8" s="2076"/>
      <c r="K8" s="2076"/>
      <c r="L8" s="2076"/>
      <c r="M8" s="2076"/>
      <c r="N8" s="2076"/>
      <c r="O8" s="2076"/>
      <c r="P8" s="2076"/>
      <c r="Q8" s="2076"/>
      <c r="R8" s="2077"/>
      <c r="S8" s="2077"/>
      <c r="T8" s="2077"/>
      <c r="U8" s="381" t="s">
        <v>489</v>
      </c>
      <c r="V8" s="2078"/>
      <c r="W8" s="2078"/>
      <c r="X8" s="2078"/>
      <c r="Y8" s="2078"/>
      <c r="Z8" s="2078"/>
      <c r="AA8" s="2078"/>
      <c r="AB8" s="382"/>
    </row>
    <row r="9" spans="2:31" ht="22.5" customHeight="1">
      <c r="C9" s="380" t="s">
        <v>490</v>
      </c>
      <c r="D9" s="380"/>
      <c r="E9" s="380"/>
      <c r="F9" s="380"/>
      <c r="G9" s="380"/>
      <c r="H9" s="380"/>
      <c r="I9" s="380"/>
      <c r="J9" s="380"/>
      <c r="K9" s="380"/>
      <c r="L9" s="380"/>
      <c r="M9" s="380"/>
      <c r="N9" s="380"/>
      <c r="O9" s="380"/>
      <c r="P9" s="380"/>
      <c r="Q9" s="380"/>
      <c r="R9" s="380"/>
      <c r="S9" s="380"/>
      <c r="T9" s="380"/>
      <c r="U9" s="380"/>
      <c r="V9" s="380"/>
      <c r="W9" s="380"/>
      <c r="X9" s="380"/>
      <c r="Y9" s="380"/>
      <c r="Z9" s="380"/>
      <c r="AA9" s="380"/>
      <c r="AB9" s="380"/>
      <c r="AC9" s="380"/>
      <c r="AD9" s="380"/>
    </row>
    <row r="10" spans="2:31" ht="16.5" customHeight="1">
      <c r="C10" s="383"/>
      <c r="D10" s="384"/>
      <c r="E10" s="384"/>
      <c r="F10" s="384"/>
      <c r="G10" s="384"/>
      <c r="H10" s="384"/>
      <c r="I10" s="384"/>
      <c r="J10" s="384"/>
      <c r="K10" s="384"/>
      <c r="L10" s="384"/>
      <c r="M10" s="384"/>
      <c r="N10" s="384"/>
      <c r="O10" s="384"/>
      <c r="P10" s="384"/>
      <c r="Q10" s="384"/>
      <c r="R10" s="384"/>
      <c r="S10" s="384"/>
      <c r="T10" s="384"/>
      <c r="U10" s="384"/>
      <c r="V10" s="384"/>
      <c r="W10" s="384"/>
      <c r="X10" s="384"/>
      <c r="Y10" s="384"/>
      <c r="Z10" s="384"/>
      <c r="AA10" s="384"/>
      <c r="AB10" s="384"/>
      <c r="AC10" s="384"/>
      <c r="AD10" s="385"/>
      <c r="AE10" s="743"/>
    </row>
    <row r="11" spans="2:31" ht="16.5" customHeight="1">
      <c r="C11" s="386"/>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87"/>
      <c r="AE11" s="743"/>
    </row>
    <row r="12" spans="2:31" ht="16.5" customHeight="1">
      <c r="C12" s="386"/>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87"/>
      <c r="AE12" s="743"/>
    </row>
    <row r="13" spans="2:31" ht="16.5" customHeight="1">
      <c r="C13" s="386"/>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87"/>
      <c r="AE13" s="743"/>
    </row>
    <row r="14" spans="2:31" ht="16.5" customHeight="1">
      <c r="C14" s="386"/>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87"/>
      <c r="AE14" s="743"/>
    </row>
    <row r="15" spans="2:31" ht="16.5" customHeight="1">
      <c r="C15" s="386"/>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87"/>
      <c r="AE15" s="743"/>
    </row>
    <row r="16" spans="2:31" ht="16.5" customHeight="1">
      <c r="C16" s="386"/>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367"/>
      <c r="AD16" s="387"/>
      <c r="AE16" s="743"/>
    </row>
    <row r="17" spans="3:31" ht="16.5" customHeight="1">
      <c r="C17" s="386"/>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87"/>
      <c r="AE17" s="743"/>
    </row>
    <row r="18" spans="3:31" ht="16.5" customHeight="1">
      <c r="C18" s="386"/>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87"/>
      <c r="AE18" s="743"/>
    </row>
    <row r="19" spans="3:31" ht="16.5" customHeight="1">
      <c r="C19" s="386"/>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87"/>
      <c r="AE19" s="743"/>
    </row>
    <row r="20" spans="3:31" ht="16.5" customHeight="1">
      <c r="C20" s="386"/>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87"/>
      <c r="AE20" s="743"/>
    </row>
    <row r="21" spans="3:31" ht="16.5" customHeight="1">
      <c r="C21" s="386"/>
      <c r="D21" s="388"/>
      <c r="E21" s="388"/>
      <c r="F21" s="388"/>
      <c r="G21" s="388"/>
      <c r="H21" s="388"/>
      <c r="I21" s="388"/>
      <c r="J21" s="388"/>
      <c r="K21" s="388"/>
      <c r="L21" s="388"/>
      <c r="M21" s="388"/>
      <c r="N21" s="388"/>
      <c r="O21" s="388"/>
      <c r="P21" s="388"/>
      <c r="Q21" s="388"/>
      <c r="R21" s="388"/>
      <c r="S21" s="388"/>
      <c r="T21" s="388"/>
      <c r="U21" s="388"/>
      <c r="V21" s="388"/>
      <c r="W21" s="388"/>
      <c r="X21" s="388"/>
      <c r="Y21" s="388"/>
      <c r="Z21" s="388"/>
      <c r="AA21" s="388"/>
      <c r="AB21" s="388"/>
      <c r="AC21" s="388"/>
      <c r="AD21" s="387"/>
      <c r="AE21" s="743"/>
    </row>
    <row r="22" spans="3:31" ht="16.5" customHeight="1">
      <c r="C22" s="386"/>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87"/>
      <c r="AE22" s="743"/>
    </row>
    <row r="23" spans="3:31" ht="16.5" customHeight="1">
      <c r="C23" s="386"/>
      <c r="D23" s="367"/>
      <c r="E23" s="367"/>
      <c r="F23" s="367"/>
      <c r="G23" s="367"/>
      <c r="H23" s="367"/>
      <c r="I23" s="367"/>
      <c r="J23" s="367"/>
      <c r="K23" s="367"/>
      <c r="L23" s="367"/>
      <c r="M23" s="367"/>
      <c r="N23" s="367"/>
      <c r="O23" s="367"/>
      <c r="P23" s="367"/>
      <c r="Q23" s="367"/>
      <c r="R23" s="367"/>
      <c r="S23" s="367"/>
      <c r="T23" s="367"/>
      <c r="U23" s="367"/>
      <c r="V23" s="367"/>
      <c r="W23" s="367"/>
      <c r="X23" s="367"/>
      <c r="Y23" s="367"/>
      <c r="Z23" s="367"/>
      <c r="AA23" s="367"/>
      <c r="AB23" s="367"/>
      <c r="AC23" s="367"/>
      <c r="AD23" s="387"/>
      <c r="AE23" s="743"/>
    </row>
    <row r="24" spans="3:31" ht="16.5" customHeight="1">
      <c r="C24" s="386"/>
      <c r="D24" s="367"/>
      <c r="E24" s="367"/>
      <c r="F24" s="367"/>
      <c r="G24" s="367"/>
      <c r="H24" s="367"/>
      <c r="I24" s="367"/>
      <c r="J24" s="367"/>
      <c r="K24" s="367"/>
      <c r="L24" s="367"/>
      <c r="M24" s="367"/>
      <c r="N24" s="367"/>
      <c r="O24" s="367"/>
      <c r="P24" s="367"/>
      <c r="Q24" s="367"/>
      <c r="R24" s="367"/>
      <c r="S24" s="367"/>
      <c r="T24" s="367"/>
      <c r="U24" s="367"/>
      <c r="V24" s="367"/>
      <c r="W24" s="367"/>
      <c r="X24" s="367"/>
      <c r="Y24" s="367"/>
      <c r="Z24" s="367"/>
      <c r="AA24" s="367"/>
      <c r="AB24" s="367"/>
      <c r="AC24" s="367"/>
      <c r="AD24" s="387"/>
      <c r="AE24" s="743"/>
    </row>
    <row r="25" spans="3:31" ht="16.5" customHeight="1">
      <c r="C25" s="386"/>
      <c r="D25" s="367"/>
      <c r="E25" s="367"/>
      <c r="F25" s="367"/>
      <c r="G25" s="367"/>
      <c r="H25" s="367"/>
      <c r="I25" s="367"/>
      <c r="J25" s="367"/>
      <c r="K25" s="367"/>
      <c r="L25" s="367"/>
      <c r="M25" s="367"/>
      <c r="N25" s="367"/>
      <c r="O25" s="367"/>
      <c r="P25" s="367"/>
      <c r="Q25" s="367"/>
      <c r="R25" s="367"/>
      <c r="S25" s="367"/>
      <c r="T25" s="367"/>
      <c r="U25" s="367"/>
      <c r="V25" s="367"/>
      <c r="W25" s="367"/>
      <c r="X25" s="367"/>
      <c r="Y25" s="367"/>
      <c r="Z25" s="367"/>
      <c r="AA25" s="367"/>
      <c r="AB25" s="367"/>
      <c r="AC25" s="367"/>
      <c r="AD25" s="387"/>
      <c r="AE25" s="743"/>
    </row>
    <row r="26" spans="3:31" ht="16.5" customHeight="1">
      <c r="C26" s="386"/>
      <c r="D26" s="367"/>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87"/>
      <c r="AE26" s="743"/>
    </row>
    <row r="27" spans="3:31" ht="16.5" customHeight="1">
      <c r="C27" s="386"/>
      <c r="D27" s="367"/>
      <c r="E27" s="367"/>
      <c r="F27" s="367"/>
      <c r="G27" s="367"/>
      <c r="H27" s="367"/>
      <c r="I27" s="367"/>
      <c r="J27" s="367"/>
      <c r="K27" s="367"/>
      <c r="L27" s="367"/>
      <c r="M27" s="367"/>
      <c r="N27" s="367"/>
      <c r="O27" s="367"/>
      <c r="P27" s="367"/>
      <c r="Q27" s="367"/>
      <c r="R27" s="367"/>
      <c r="S27" s="367"/>
      <c r="T27" s="367"/>
      <c r="U27" s="367"/>
      <c r="V27" s="367"/>
      <c r="W27" s="367"/>
      <c r="X27" s="367"/>
      <c r="Y27" s="367"/>
      <c r="Z27" s="367"/>
      <c r="AA27" s="367"/>
      <c r="AB27" s="367"/>
      <c r="AC27" s="367"/>
      <c r="AD27" s="387"/>
      <c r="AE27" s="743"/>
    </row>
    <row r="28" spans="3:31" ht="16.5" customHeight="1">
      <c r="C28" s="386"/>
      <c r="D28" s="367"/>
      <c r="E28" s="367"/>
      <c r="F28" s="367"/>
      <c r="G28" s="367"/>
      <c r="H28" s="367"/>
      <c r="I28" s="367"/>
      <c r="J28" s="367"/>
      <c r="K28" s="367"/>
      <c r="L28" s="367"/>
      <c r="M28" s="367"/>
      <c r="N28" s="367"/>
      <c r="O28" s="367"/>
      <c r="P28" s="367"/>
      <c r="Q28" s="367"/>
      <c r="R28" s="367"/>
      <c r="S28" s="367"/>
      <c r="T28" s="367"/>
      <c r="U28" s="367"/>
      <c r="V28" s="367"/>
      <c r="W28" s="367"/>
      <c r="X28" s="367"/>
      <c r="Y28" s="367"/>
      <c r="Z28" s="367"/>
      <c r="AA28" s="367"/>
      <c r="AB28" s="367"/>
      <c r="AC28" s="367"/>
      <c r="AD28" s="387"/>
      <c r="AE28" s="743"/>
    </row>
    <row r="29" spans="3:31" ht="16.5" customHeight="1">
      <c r="C29" s="386"/>
      <c r="D29" s="367"/>
      <c r="E29" s="367"/>
      <c r="F29" s="367"/>
      <c r="G29" s="367"/>
      <c r="H29" s="367"/>
      <c r="I29" s="367"/>
      <c r="J29" s="367"/>
      <c r="K29" s="367"/>
      <c r="L29" s="367"/>
      <c r="M29" s="367"/>
      <c r="N29" s="367"/>
      <c r="O29" s="367"/>
      <c r="P29" s="367"/>
      <c r="Q29" s="367"/>
      <c r="R29" s="367"/>
      <c r="S29" s="367"/>
      <c r="T29" s="367"/>
      <c r="U29" s="367"/>
      <c r="V29" s="367"/>
      <c r="W29" s="367"/>
      <c r="X29" s="367"/>
      <c r="Y29" s="367"/>
      <c r="Z29" s="367"/>
      <c r="AA29" s="367"/>
      <c r="AB29" s="367"/>
      <c r="AC29" s="367"/>
      <c r="AD29" s="387"/>
      <c r="AE29" s="743"/>
    </row>
    <row r="30" spans="3:31" ht="16.5" customHeight="1">
      <c r="C30" s="386"/>
      <c r="D30" s="367"/>
      <c r="E30" s="367"/>
      <c r="F30" s="367"/>
      <c r="G30" s="367"/>
      <c r="H30" s="367"/>
      <c r="I30" s="367"/>
      <c r="J30" s="367"/>
      <c r="K30" s="367"/>
      <c r="L30" s="367"/>
      <c r="M30" s="367"/>
      <c r="N30" s="367"/>
      <c r="O30" s="367"/>
      <c r="P30" s="367"/>
      <c r="Q30" s="367"/>
      <c r="R30" s="367"/>
      <c r="S30" s="367"/>
      <c r="T30" s="367"/>
      <c r="U30" s="367"/>
      <c r="V30" s="367"/>
      <c r="W30" s="367"/>
      <c r="X30" s="367"/>
      <c r="Y30" s="367"/>
      <c r="Z30" s="367"/>
      <c r="AA30" s="367"/>
      <c r="AB30" s="367"/>
      <c r="AC30" s="367"/>
      <c r="AD30" s="387"/>
      <c r="AE30" s="743"/>
    </row>
    <row r="31" spans="3:31" ht="16.5" customHeight="1">
      <c r="C31" s="386"/>
      <c r="D31" s="388"/>
      <c r="E31" s="388"/>
      <c r="F31" s="388"/>
      <c r="G31" s="388"/>
      <c r="H31" s="388"/>
      <c r="I31" s="388"/>
      <c r="J31" s="388"/>
      <c r="K31" s="388"/>
      <c r="L31" s="388"/>
      <c r="M31" s="388"/>
      <c r="N31" s="388"/>
      <c r="O31" s="388"/>
      <c r="P31" s="388"/>
      <c r="Q31" s="388"/>
      <c r="R31" s="388"/>
      <c r="S31" s="388"/>
      <c r="T31" s="388"/>
      <c r="U31" s="388"/>
      <c r="V31" s="388"/>
      <c r="W31" s="388"/>
      <c r="X31" s="388"/>
      <c r="Y31" s="388"/>
      <c r="Z31" s="388"/>
      <c r="AA31" s="388"/>
      <c r="AB31" s="388"/>
      <c r="AC31" s="388"/>
      <c r="AD31" s="387"/>
      <c r="AE31" s="743"/>
    </row>
    <row r="32" spans="3:31" ht="16.5" customHeight="1">
      <c r="C32" s="386"/>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87"/>
      <c r="AE32" s="743"/>
    </row>
    <row r="33" spans="3:31" ht="16.5" customHeight="1">
      <c r="C33" s="386"/>
      <c r="D33" s="367"/>
      <c r="E33" s="367"/>
      <c r="F33" s="367"/>
      <c r="G33" s="367"/>
      <c r="H33" s="367"/>
      <c r="I33" s="367"/>
      <c r="J33" s="367"/>
      <c r="K33" s="367"/>
      <c r="L33" s="367"/>
      <c r="M33" s="367"/>
      <c r="N33" s="367"/>
      <c r="O33" s="367"/>
      <c r="P33" s="367"/>
      <c r="Q33" s="367"/>
      <c r="R33" s="367"/>
      <c r="S33" s="367"/>
      <c r="T33" s="367"/>
      <c r="U33" s="367"/>
      <c r="V33" s="367"/>
      <c r="W33" s="367"/>
      <c r="X33" s="367"/>
      <c r="Y33" s="367"/>
      <c r="Z33" s="367"/>
      <c r="AA33" s="367"/>
      <c r="AB33" s="367"/>
      <c r="AC33" s="367"/>
      <c r="AD33" s="387"/>
      <c r="AE33" s="743"/>
    </row>
    <row r="34" spans="3:31" ht="16.5" customHeight="1">
      <c r="C34" s="386"/>
      <c r="D34" s="367"/>
      <c r="E34" s="367"/>
      <c r="F34" s="367"/>
      <c r="G34" s="367"/>
      <c r="H34" s="367"/>
      <c r="I34" s="367"/>
      <c r="J34" s="367"/>
      <c r="K34" s="367"/>
      <c r="L34" s="367"/>
      <c r="M34" s="367"/>
      <c r="N34" s="367"/>
      <c r="O34" s="367"/>
      <c r="P34" s="367"/>
      <c r="Q34" s="367"/>
      <c r="R34" s="367"/>
      <c r="S34" s="367"/>
      <c r="T34" s="367"/>
      <c r="U34" s="367"/>
      <c r="V34" s="367"/>
      <c r="W34" s="367"/>
      <c r="X34" s="367"/>
      <c r="Y34" s="367"/>
      <c r="Z34" s="367"/>
      <c r="AA34" s="367"/>
      <c r="AB34" s="367"/>
      <c r="AC34" s="367"/>
      <c r="AD34" s="387"/>
      <c r="AE34" s="743"/>
    </row>
    <row r="35" spans="3:31" ht="16.5" customHeight="1">
      <c r="C35" s="386"/>
      <c r="D35" s="367"/>
      <c r="E35" s="367"/>
      <c r="F35" s="367"/>
      <c r="G35" s="367"/>
      <c r="H35" s="367"/>
      <c r="I35" s="367"/>
      <c r="J35" s="367"/>
      <c r="K35" s="367"/>
      <c r="L35" s="367"/>
      <c r="M35" s="367"/>
      <c r="N35" s="367"/>
      <c r="O35" s="367"/>
      <c r="P35" s="367"/>
      <c r="Q35" s="367"/>
      <c r="R35" s="367"/>
      <c r="S35" s="367"/>
      <c r="T35" s="367"/>
      <c r="U35" s="367"/>
      <c r="V35" s="367"/>
      <c r="W35" s="367"/>
      <c r="X35" s="367"/>
      <c r="Y35" s="367"/>
      <c r="Z35" s="367"/>
      <c r="AA35" s="367"/>
      <c r="AB35" s="367"/>
      <c r="AC35" s="367"/>
      <c r="AD35" s="387"/>
      <c r="AE35" s="743"/>
    </row>
    <row r="36" spans="3:31" ht="16.5" customHeight="1">
      <c r="C36" s="386"/>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87"/>
      <c r="AE36" s="743"/>
    </row>
    <row r="37" spans="3:31" ht="16.5" customHeight="1">
      <c r="C37" s="386"/>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87"/>
      <c r="AE37" s="743"/>
    </row>
    <row r="38" spans="3:31" ht="16.5" customHeight="1">
      <c r="C38" s="386"/>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87"/>
      <c r="AE38" s="743"/>
    </row>
    <row r="39" spans="3:31" ht="16.5" customHeight="1">
      <c r="C39" s="386"/>
      <c r="D39" s="367"/>
      <c r="E39" s="367"/>
      <c r="F39" s="367"/>
      <c r="G39" s="367"/>
      <c r="H39" s="367"/>
      <c r="I39" s="367"/>
      <c r="J39" s="367"/>
      <c r="K39" s="367"/>
      <c r="L39" s="367"/>
      <c r="M39" s="367"/>
      <c r="N39" s="367"/>
      <c r="O39" s="367"/>
      <c r="P39" s="367"/>
      <c r="Q39" s="367"/>
      <c r="R39" s="367"/>
      <c r="S39" s="367"/>
      <c r="T39" s="367"/>
      <c r="U39" s="367"/>
      <c r="V39" s="367"/>
      <c r="W39" s="367"/>
      <c r="X39" s="367"/>
      <c r="Y39" s="367"/>
      <c r="Z39" s="367"/>
      <c r="AA39" s="367"/>
      <c r="AB39" s="367"/>
      <c r="AC39" s="367"/>
      <c r="AD39" s="387"/>
      <c r="AE39" s="743"/>
    </row>
    <row r="40" spans="3:31" ht="16.5" customHeight="1">
      <c r="C40" s="386"/>
      <c r="D40" s="367"/>
      <c r="E40" s="367"/>
      <c r="F40" s="367"/>
      <c r="G40" s="367"/>
      <c r="H40" s="367"/>
      <c r="I40" s="367"/>
      <c r="J40" s="367"/>
      <c r="K40" s="367"/>
      <c r="L40" s="367"/>
      <c r="M40" s="367"/>
      <c r="N40" s="367"/>
      <c r="O40" s="367"/>
      <c r="P40" s="367"/>
      <c r="Q40" s="367"/>
      <c r="R40" s="367"/>
      <c r="S40" s="367"/>
      <c r="T40" s="367"/>
      <c r="U40" s="367"/>
      <c r="V40" s="367"/>
      <c r="W40" s="367"/>
      <c r="X40" s="367"/>
      <c r="Y40" s="367"/>
      <c r="Z40" s="367"/>
      <c r="AA40" s="367"/>
      <c r="AB40" s="367"/>
      <c r="AC40" s="367"/>
      <c r="AD40" s="387"/>
      <c r="AE40" s="743"/>
    </row>
    <row r="41" spans="3:31" ht="16.5" customHeight="1">
      <c r="C41" s="386"/>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87"/>
      <c r="AE41" s="743"/>
    </row>
    <row r="42" spans="3:31" ht="16.5" customHeight="1">
      <c r="C42" s="386"/>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87"/>
      <c r="AE42" s="743"/>
    </row>
    <row r="43" spans="3:31" ht="16.5" customHeight="1">
      <c r="C43" s="386"/>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87"/>
      <c r="AE43" s="743"/>
    </row>
    <row r="44" spans="3:31" ht="16.5" customHeight="1">
      <c r="C44" s="386"/>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87"/>
      <c r="AE44" s="743"/>
    </row>
    <row r="45" spans="3:31" ht="16.5" customHeight="1">
      <c r="C45" s="386"/>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87"/>
      <c r="AE45" s="743"/>
    </row>
    <row r="46" spans="3:31" ht="16.5" customHeight="1">
      <c r="C46" s="386"/>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87"/>
      <c r="AE46" s="743"/>
    </row>
    <row r="47" spans="3:31" ht="16.5" customHeight="1">
      <c r="C47" s="386"/>
      <c r="D47" s="367"/>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87"/>
      <c r="AE47" s="743"/>
    </row>
    <row r="48" spans="3:31" ht="16.5" customHeight="1">
      <c r="C48" s="386"/>
      <c r="D48" s="367"/>
      <c r="E48" s="367"/>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87"/>
      <c r="AE48" s="743"/>
    </row>
    <row r="49" spans="3:31" ht="16.5" customHeight="1">
      <c r="C49" s="386"/>
      <c r="D49" s="367"/>
      <c r="E49" s="367"/>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C49" s="367"/>
      <c r="AD49" s="387"/>
      <c r="AE49" s="743"/>
    </row>
    <row r="50" spans="3:31" ht="16.5" customHeight="1">
      <c r="C50" s="386"/>
      <c r="D50" s="388"/>
      <c r="E50" s="388"/>
      <c r="F50" s="388"/>
      <c r="G50" s="388"/>
      <c r="H50" s="388"/>
      <c r="I50" s="388"/>
      <c r="J50" s="388"/>
      <c r="K50" s="388"/>
      <c r="L50" s="388"/>
      <c r="M50" s="388"/>
      <c r="N50" s="388"/>
      <c r="O50" s="388"/>
      <c r="P50" s="388"/>
      <c r="Q50" s="388"/>
      <c r="R50" s="388"/>
      <c r="S50" s="388"/>
      <c r="T50" s="388"/>
      <c r="U50" s="388"/>
      <c r="V50" s="388"/>
      <c r="W50" s="388"/>
      <c r="X50" s="388"/>
      <c r="Y50" s="388"/>
      <c r="Z50" s="388"/>
      <c r="AA50" s="388"/>
      <c r="AB50" s="388"/>
      <c r="AC50" s="388"/>
      <c r="AD50" s="387"/>
      <c r="AE50" s="743"/>
    </row>
    <row r="51" spans="3:31" ht="16.5" customHeight="1">
      <c r="C51" s="386"/>
      <c r="D51" s="367"/>
      <c r="E51" s="367"/>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87"/>
      <c r="AE51" s="743"/>
    </row>
    <row r="52" spans="3:31" ht="16.5" customHeight="1">
      <c r="C52" s="386"/>
      <c r="D52" s="367"/>
      <c r="E52" s="367"/>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87"/>
      <c r="AE52" s="743"/>
    </row>
    <row r="53" spans="3:31" ht="16.5" customHeight="1">
      <c r="C53" s="389"/>
      <c r="D53" s="368"/>
      <c r="E53" s="368"/>
      <c r="F53" s="368"/>
      <c r="G53" s="368"/>
      <c r="H53" s="368"/>
      <c r="I53" s="368"/>
      <c r="J53" s="368"/>
      <c r="K53" s="368"/>
      <c r="L53" s="368"/>
      <c r="M53" s="368"/>
      <c r="N53" s="368"/>
      <c r="O53" s="368"/>
      <c r="P53" s="368"/>
      <c r="Q53" s="368"/>
      <c r="R53" s="368"/>
      <c r="S53" s="368"/>
      <c r="T53" s="368"/>
      <c r="U53" s="368"/>
      <c r="V53" s="368"/>
      <c r="W53" s="368"/>
      <c r="X53" s="368"/>
      <c r="Y53" s="368"/>
      <c r="Z53" s="368"/>
      <c r="AA53" s="368"/>
      <c r="AB53" s="368"/>
      <c r="AC53" s="368"/>
      <c r="AD53" s="390"/>
      <c r="AE53" s="743"/>
    </row>
    <row r="54" spans="3:31" ht="6.75" customHeight="1">
      <c r="E54" s="391"/>
      <c r="F54" s="391"/>
      <c r="G54" s="391"/>
      <c r="H54" s="391"/>
      <c r="I54" s="391"/>
      <c r="J54" s="391"/>
      <c r="K54" s="391"/>
      <c r="L54" s="391"/>
      <c r="M54" s="391"/>
    </row>
    <row r="56" spans="3:31" ht="16.5" customHeight="1">
      <c r="E56" s="391"/>
      <c r="F56" s="391"/>
      <c r="G56" s="391"/>
      <c r="H56" s="391"/>
      <c r="I56" s="391"/>
      <c r="J56" s="391"/>
      <c r="K56" s="391"/>
      <c r="L56" s="391"/>
      <c r="M56" s="391"/>
    </row>
    <row r="57" spans="3:31" ht="16.5" customHeight="1">
      <c r="E57" s="391"/>
      <c r="F57" s="391"/>
      <c r="G57" s="391"/>
      <c r="H57" s="391"/>
      <c r="I57" s="391"/>
      <c r="J57" s="391"/>
      <c r="K57" s="391"/>
      <c r="L57" s="391"/>
      <c r="M57" s="391"/>
    </row>
    <row r="58" spans="3:31" ht="16.5" customHeight="1">
      <c r="E58" s="391"/>
      <c r="F58" s="391"/>
      <c r="G58" s="391"/>
      <c r="H58" s="391"/>
      <c r="I58" s="391"/>
      <c r="J58" s="391"/>
      <c r="K58" s="391"/>
      <c r="L58" s="391"/>
      <c r="M58" s="391"/>
    </row>
    <row r="59" spans="3:31" ht="16.5" customHeight="1">
      <c r="E59" s="391"/>
      <c r="F59" s="391"/>
      <c r="G59" s="391"/>
      <c r="H59" s="391"/>
      <c r="I59" s="391"/>
      <c r="J59" s="391"/>
      <c r="K59" s="391"/>
      <c r="L59" s="391"/>
      <c r="M59" s="391"/>
    </row>
    <row r="60" spans="3:31" ht="16.5" customHeight="1">
      <c r="E60" s="391"/>
      <c r="F60" s="391"/>
      <c r="G60" s="391"/>
      <c r="H60" s="391"/>
      <c r="I60" s="391"/>
      <c r="J60" s="391"/>
      <c r="K60" s="391"/>
      <c r="L60" s="391"/>
      <c r="M60" s="391"/>
    </row>
    <row r="61" spans="3:31" ht="16.5" customHeight="1">
      <c r="E61" s="391"/>
      <c r="F61" s="391"/>
      <c r="G61" s="391"/>
      <c r="H61" s="391"/>
      <c r="I61" s="391"/>
      <c r="J61" s="391"/>
      <c r="K61" s="391"/>
      <c r="L61" s="391"/>
      <c r="M61" s="391"/>
    </row>
    <row r="62" spans="3:31" ht="16.5" customHeight="1">
      <c r="E62" s="391"/>
      <c r="F62" s="391"/>
      <c r="G62" s="391"/>
      <c r="H62" s="391"/>
      <c r="I62" s="391"/>
      <c r="J62" s="391"/>
      <c r="K62" s="391"/>
      <c r="L62" s="391"/>
      <c r="M62" s="391"/>
    </row>
  </sheetData>
  <sheetProtection formatCells="0" formatRows="0" insertRows="0" selectLockedCells="1" autoFilter="0" pivotTables="0"/>
  <mergeCells count="8">
    <mergeCell ref="C8:Q8"/>
    <mergeCell ref="R8:T8"/>
    <mergeCell ref="V8:AA8"/>
    <mergeCell ref="B3:AE3"/>
    <mergeCell ref="B4:AE4"/>
    <mergeCell ref="C7:Q7"/>
    <mergeCell ref="R7:T7"/>
    <mergeCell ref="V7:AA7"/>
  </mergeCells>
  <phoneticPr fontId="18"/>
  <conditionalFormatting sqref="R7:T8">
    <cfRule type="containsBlanks" dxfId="4" priority="1">
      <formula>LEN(TRIM(R7))=0</formula>
    </cfRule>
  </conditionalFormatting>
  <printOptions horizontalCentered="1"/>
  <pageMargins left="0.51181102362204722" right="0.11811023622047245" top="0.35433070866141736" bottom="0.35433070866141736" header="0.31496062992125984" footer="0.11811023622047245"/>
  <pageSetup paperSize="9" scale="95" orientation="portrait" r:id="rId1"/>
  <headerFooter scaleWithDoc="0">
    <oddFooter>&amp;R&amp;K00-044R5中層ZEH-M_ver.1.2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734DA-9B5C-4DEF-8BF3-0841C44E4D75}">
  <sheetPr codeName="Sheet18">
    <pageSetUpPr fitToPage="1"/>
  </sheetPr>
  <dimension ref="A1:AF58"/>
  <sheetViews>
    <sheetView showGridLines="0" view="pageBreakPreview" zoomScale="70" zoomScaleNormal="70" zoomScaleSheetLayoutView="70" workbookViewId="0"/>
  </sheetViews>
  <sheetFormatPr defaultColWidth="9" defaultRowHeight="21"/>
  <cols>
    <col min="1" max="1" width="2.625" style="12" customWidth="1"/>
    <col min="2" max="16384" width="9" style="3"/>
  </cols>
  <sheetData>
    <row r="1" spans="1:32" s="263" customFormat="1" ht="17.25">
      <c r="A1" s="257" t="s">
        <v>448</v>
      </c>
      <c r="B1" s="257"/>
    </row>
    <row r="2" spans="1:32" s="263" customFormat="1" ht="17.25">
      <c r="A2" s="257" t="s">
        <v>449</v>
      </c>
      <c r="B2" s="257"/>
    </row>
    <row r="3" spans="1:32">
      <c r="B3" s="11" t="s">
        <v>1016</v>
      </c>
    </row>
    <row r="4" spans="1:32">
      <c r="A4" s="1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t="s">
        <v>30</v>
      </c>
      <c r="AF4" s="34"/>
    </row>
    <row r="5" spans="1:32">
      <c r="A5" s="1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row>
    <row r="6" spans="1:32">
      <c r="A6" s="14"/>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row>
    <row r="7" spans="1:32">
      <c r="A7" s="1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row>
    <row r="8" spans="1:32">
      <c r="A8" s="14"/>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row>
    <row r="9" spans="1:32">
      <c r="A9" s="14"/>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row>
    <row r="10" spans="1:32">
      <c r="A10" s="1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row>
    <row r="11" spans="1:32">
      <c r="A11" s="14"/>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row>
    <row r="12" spans="1:32">
      <c r="A12" s="1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row>
    <row r="13" spans="1:32">
      <c r="A13" s="1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row>
    <row r="14" spans="1:32">
      <c r="A14" s="14"/>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row>
    <row r="15" spans="1:32">
      <c r="A15" s="14"/>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row>
    <row r="16" spans="1:32">
      <c r="A16" s="1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row>
    <row r="17" spans="1:32" ht="21" customHeight="1">
      <c r="A17" s="1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row>
    <row r="18" spans="1:32">
      <c r="A18" s="1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row>
    <row r="19" spans="1:32">
      <c r="A19" s="1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row>
    <row r="20" spans="1:32">
      <c r="A20" s="1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row>
    <row r="21" spans="1:32">
      <c r="A21" s="1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row>
    <row r="22" spans="1:32">
      <c r="A22" s="14"/>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row>
    <row r="23" spans="1:32">
      <c r="A23" s="1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row>
    <row r="24" spans="1:32">
      <c r="A24" s="14"/>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row>
    <row r="25" spans="1:32">
      <c r="A25" s="1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row>
    <row r="26" spans="1:32">
      <c r="A26" s="1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row>
    <row r="27" spans="1:32">
      <c r="A27" s="1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row>
    <row r="28" spans="1:32">
      <c r="A28" s="1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row>
    <row r="29" spans="1:32">
      <c r="A29" s="1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row>
    <row r="30" spans="1:32">
      <c r="A30" s="1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row>
    <row r="31" spans="1:32">
      <c r="A31" s="1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row>
    <row r="32" spans="1:32">
      <c r="A32" s="1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row>
    <row r="33" spans="1:32">
      <c r="A33" s="1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row>
    <row r="34" spans="1:32">
      <c r="A34" s="1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row>
    <row r="35" spans="1:32">
      <c r="A35" s="1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row>
    <row r="36" spans="1:32">
      <c r="A36" s="1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row>
    <row r="37" spans="1:32">
      <c r="A37" s="1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row>
    <row r="38" spans="1:32">
      <c r="A38" s="1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row>
    <row r="39" spans="1:32">
      <c r="A39" s="1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row>
    <row r="40" spans="1:32">
      <c r="A40" s="1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row>
    <row r="41" spans="1:32">
      <c r="A41" s="1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row>
    <row r="42" spans="1:32">
      <c r="A42" s="1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row>
    <row r="43" spans="1:32">
      <c r="A43" s="1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row>
    <row r="44" spans="1:32">
      <c r="A44" s="1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row>
    <row r="45" spans="1:32">
      <c r="A45" s="1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row>
    <row r="46" spans="1:32">
      <c r="A46" s="1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row>
    <row r="47" spans="1:32">
      <c r="A47" s="1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row>
    <row r="48" spans="1:32">
      <c r="A48" s="1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row>
    <row r="49" spans="1:32">
      <c r="A49" s="1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row>
    <row r="50" spans="1:32">
      <c r="A50" s="1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row>
    <row r="51" spans="1:32">
      <c r="A51" s="1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row>
    <row r="52" spans="1:32">
      <c r="A52" s="1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row>
    <row r="53" spans="1:32">
      <c r="A53" s="1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row>
    <row r="54" spans="1:32">
      <c r="A54" s="1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row>
    <row r="55" spans="1:32">
      <c r="A55" s="1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row>
    <row r="56" spans="1:32">
      <c r="A56" s="1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row>
    <row r="57" spans="1:32">
      <c r="A57" s="1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row>
    <row r="58" spans="1:32">
      <c r="A58" s="1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row>
  </sheetData>
  <sheetProtection formatCells="0" formatColumns="0" formatRows="0" selectLockedCells="1"/>
  <phoneticPr fontId="18"/>
  <printOptions horizontalCentered="1"/>
  <pageMargins left="0.51181102362204722" right="0.11811023622047245" top="0.35433070866141736" bottom="0.35433070866141736" header="0.31496062992125984" footer="0.11811023622047245"/>
  <pageSetup paperSize="8" scale="68" orientation="landscape" r:id="rId1"/>
  <headerFooter scaleWithDoc="0">
    <oddFooter>&amp;R&amp;K00-043R5中層ZEH-M_ver.1.2</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C4061-EA0E-4F33-A926-1645D0C26E93}">
  <dimension ref="A1:AX107"/>
  <sheetViews>
    <sheetView showGridLines="0" showZeros="0" view="pageBreakPreview" zoomScale="85" zoomScaleNormal="55" zoomScaleSheetLayoutView="85" workbookViewId="0"/>
  </sheetViews>
  <sheetFormatPr defaultColWidth="3" defaultRowHeight="18" customHeight="1" outlineLevelRow="1"/>
  <cols>
    <col min="1" max="1" width="5.625" style="858" customWidth="1"/>
    <col min="2" max="4" width="3" style="858" customWidth="1"/>
    <col min="5" max="6" width="3" style="868" customWidth="1"/>
    <col min="7" max="8" width="3" style="880" customWidth="1"/>
    <col min="9" max="44" width="3" style="858" customWidth="1"/>
    <col min="45" max="45" width="3" style="859"/>
    <col min="46" max="16384" width="3" style="858"/>
  </cols>
  <sheetData>
    <row r="1" spans="1:45" s="855" customFormat="1" ht="21">
      <c r="A1" s="853"/>
      <c r="B1" s="886" t="s">
        <v>772</v>
      </c>
      <c r="C1" s="854"/>
      <c r="D1" s="854"/>
      <c r="E1" s="854"/>
      <c r="F1" s="854"/>
      <c r="G1" s="854"/>
      <c r="H1" s="854"/>
      <c r="AE1" s="856"/>
      <c r="AS1" s="857"/>
    </row>
    <row r="2" spans="1:45" s="855" customFormat="1" ht="21">
      <c r="A2" s="853"/>
      <c r="B2" s="886"/>
      <c r="C2" s="854"/>
      <c r="D2" s="854"/>
      <c r="E2" s="854"/>
      <c r="F2" s="854"/>
      <c r="G2" s="854"/>
      <c r="H2" s="854"/>
      <c r="AE2" s="856"/>
      <c r="AS2" s="857"/>
    </row>
    <row r="3" spans="1:45" ht="14.25">
      <c r="B3" s="1261"/>
      <c r="C3" s="1261"/>
      <c r="D3" s="1261"/>
      <c r="E3" s="1261"/>
      <c r="F3" s="1261"/>
      <c r="G3" s="1261"/>
      <c r="H3" s="1261"/>
      <c r="I3" s="1261"/>
      <c r="J3" s="1261"/>
      <c r="K3" s="1261"/>
      <c r="L3" s="1261"/>
      <c r="M3" s="1261"/>
      <c r="N3" s="1261"/>
      <c r="O3" s="1261"/>
      <c r="P3" s="1261"/>
      <c r="Q3" s="1261"/>
      <c r="R3" s="1261"/>
      <c r="S3" s="1261"/>
      <c r="T3" s="1261"/>
      <c r="U3" s="1261"/>
      <c r="V3" s="1261"/>
      <c r="W3" s="1261"/>
      <c r="X3" s="1261"/>
      <c r="Y3" s="1261"/>
      <c r="Z3" s="1261"/>
      <c r="AA3" s="1261"/>
      <c r="AB3" s="1261"/>
      <c r="AC3" s="1261"/>
      <c r="AD3" s="1261"/>
      <c r="AE3" s="1261"/>
      <c r="AF3" s="1261"/>
      <c r="AG3" s="1261"/>
      <c r="AH3" s="1261"/>
      <c r="AI3" s="1261"/>
      <c r="AJ3" s="1261"/>
      <c r="AK3" s="1261"/>
      <c r="AL3" s="1261"/>
      <c r="AM3" s="1261"/>
      <c r="AN3" s="1261"/>
      <c r="AO3" s="1261"/>
      <c r="AP3" s="1261"/>
      <c r="AQ3" s="1261"/>
      <c r="AR3" s="1261"/>
    </row>
    <row r="4" spans="1:45" ht="20.100000000000001" customHeight="1">
      <c r="B4" s="860"/>
      <c r="C4" s="860"/>
      <c r="D4" s="860"/>
      <c r="E4" s="861"/>
      <c r="F4" s="861"/>
      <c r="G4" s="862"/>
      <c r="H4" s="862"/>
      <c r="I4" s="860"/>
      <c r="J4" s="860"/>
      <c r="K4" s="860"/>
      <c r="L4" s="860"/>
      <c r="M4" s="860"/>
      <c r="N4" s="860"/>
      <c r="O4" s="860"/>
      <c r="P4" s="860"/>
      <c r="Q4" s="860"/>
      <c r="R4" s="860"/>
      <c r="S4" s="860"/>
      <c r="T4" s="860"/>
      <c r="U4" s="860"/>
      <c r="V4" s="860"/>
      <c r="W4" s="860"/>
      <c r="X4" s="860"/>
      <c r="Y4" s="860"/>
      <c r="Z4" s="860"/>
      <c r="AA4" s="860"/>
      <c r="AB4" s="860"/>
      <c r="AC4" s="860"/>
      <c r="AD4" s="860"/>
      <c r="AE4" s="860"/>
      <c r="AF4" s="860"/>
      <c r="AG4" s="860"/>
      <c r="AH4" s="860"/>
      <c r="AI4" s="860"/>
      <c r="AJ4" s="860"/>
      <c r="AK4" s="860"/>
      <c r="AL4" s="1262"/>
      <c r="AM4" s="1262"/>
      <c r="AN4" s="863"/>
      <c r="AO4" s="1262"/>
      <c r="AP4" s="1262"/>
      <c r="AQ4" s="860"/>
      <c r="AR4" s="860"/>
    </row>
    <row r="5" spans="1:45" ht="20.100000000000001" customHeight="1">
      <c r="B5" s="1264" t="s">
        <v>853</v>
      </c>
      <c r="C5" s="1264"/>
      <c r="D5" s="1264"/>
      <c r="E5" s="1264"/>
      <c r="F5" s="1264"/>
      <c r="G5" s="1264"/>
      <c r="H5" s="1264"/>
      <c r="I5" s="1264"/>
      <c r="J5" s="1264"/>
      <c r="K5" s="1264"/>
      <c r="L5" s="1264"/>
      <c r="M5" s="1264"/>
      <c r="N5" s="1264"/>
      <c r="O5" s="1264"/>
      <c r="P5" s="1264"/>
      <c r="Q5" s="1264"/>
      <c r="R5" s="1264"/>
      <c r="S5" s="1264"/>
      <c r="T5" s="1264"/>
      <c r="U5" s="1264"/>
      <c r="V5" s="1264"/>
      <c r="W5" s="1264"/>
      <c r="X5" s="1264"/>
      <c r="Y5" s="1264"/>
      <c r="Z5" s="1264"/>
      <c r="AA5" s="1264"/>
      <c r="AB5" s="1264"/>
      <c r="AC5" s="1264"/>
      <c r="AD5" s="1264"/>
      <c r="AE5" s="1264"/>
      <c r="AF5" s="1264"/>
      <c r="AG5" s="1264"/>
      <c r="AH5" s="1264"/>
      <c r="AI5" s="1264"/>
      <c r="AJ5" s="1264"/>
      <c r="AK5" s="1264"/>
      <c r="AL5" s="1264"/>
      <c r="AM5" s="1264"/>
      <c r="AN5" s="1264"/>
      <c r="AO5" s="1264"/>
      <c r="AP5" s="1264"/>
      <c r="AQ5" s="1264"/>
      <c r="AR5" s="1264"/>
    </row>
    <row r="6" spans="1:45" ht="20.100000000000001" customHeight="1">
      <c r="B6" s="1264"/>
      <c r="C6" s="1264"/>
      <c r="D6" s="1264"/>
      <c r="E6" s="1264"/>
      <c r="F6" s="1264"/>
      <c r="G6" s="1264"/>
      <c r="H6" s="1264"/>
      <c r="I6" s="1264"/>
      <c r="J6" s="1264"/>
      <c r="K6" s="1264"/>
      <c r="L6" s="1264"/>
      <c r="M6" s="1264"/>
      <c r="N6" s="1264"/>
      <c r="O6" s="1264"/>
      <c r="P6" s="1264"/>
      <c r="Q6" s="1264"/>
      <c r="R6" s="1264"/>
      <c r="S6" s="1264"/>
      <c r="T6" s="1264"/>
      <c r="U6" s="1264"/>
      <c r="V6" s="1264"/>
      <c r="W6" s="1264"/>
      <c r="X6" s="1264"/>
      <c r="Y6" s="1264"/>
      <c r="Z6" s="1264"/>
      <c r="AA6" s="1264"/>
      <c r="AB6" s="1264"/>
      <c r="AC6" s="1264"/>
      <c r="AD6" s="1264"/>
      <c r="AE6" s="1264"/>
      <c r="AF6" s="1264"/>
      <c r="AG6" s="1264"/>
      <c r="AH6" s="1264"/>
      <c r="AI6" s="1264"/>
      <c r="AJ6" s="1264"/>
      <c r="AK6" s="1264"/>
      <c r="AL6" s="1264"/>
      <c r="AM6" s="1264"/>
      <c r="AN6" s="1264"/>
      <c r="AO6" s="1264"/>
      <c r="AP6" s="1264"/>
      <c r="AQ6" s="1264"/>
      <c r="AR6" s="1264"/>
    </row>
    <row r="7" spans="1:45" ht="20.100000000000001" customHeight="1">
      <c r="B7" s="1264"/>
      <c r="C7" s="1264"/>
      <c r="D7" s="1264"/>
      <c r="E7" s="1264"/>
      <c r="F7" s="1264"/>
      <c r="G7" s="1264"/>
      <c r="H7" s="1264"/>
      <c r="I7" s="1264"/>
      <c r="J7" s="1264"/>
      <c r="K7" s="1264"/>
      <c r="L7" s="1264"/>
      <c r="M7" s="1264"/>
      <c r="N7" s="1264"/>
      <c r="O7" s="1264"/>
      <c r="P7" s="1264"/>
      <c r="Q7" s="1264"/>
      <c r="R7" s="1264"/>
      <c r="S7" s="1264"/>
      <c r="T7" s="1264"/>
      <c r="U7" s="1264"/>
      <c r="V7" s="1264"/>
      <c r="W7" s="1264"/>
      <c r="X7" s="1264"/>
      <c r="Y7" s="1264"/>
      <c r="Z7" s="1264"/>
      <c r="AA7" s="1264"/>
      <c r="AB7" s="1264"/>
      <c r="AC7" s="1264"/>
      <c r="AD7" s="1264"/>
      <c r="AE7" s="1264"/>
      <c r="AF7" s="1264"/>
      <c r="AG7" s="1264"/>
      <c r="AH7" s="1264"/>
      <c r="AI7" s="1264"/>
      <c r="AJ7" s="1264"/>
      <c r="AK7" s="1264"/>
      <c r="AL7" s="1264"/>
      <c r="AM7" s="1264"/>
      <c r="AN7" s="1264"/>
      <c r="AO7" s="1264"/>
      <c r="AP7" s="1264"/>
      <c r="AQ7" s="1264"/>
      <c r="AR7" s="1264"/>
    </row>
    <row r="8" spans="1:45" ht="34.5" customHeight="1">
      <c r="B8" s="1257" t="s">
        <v>854</v>
      </c>
      <c r="C8" s="1257"/>
      <c r="D8" s="1257"/>
      <c r="E8" s="1257"/>
      <c r="F8" s="1257"/>
      <c r="G8" s="1257"/>
      <c r="H8" s="1257"/>
      <c r="I8" s="1257"/>
      <c r="J8" s="1257"/>
      <c r="K8" s="1257"/>
      <c r="L8" s="1257"/>
      <c r="M8" s="1257"/>
      <c r="N8" s="1257"/>
      <c r="O8" s="1257"/>
      <c r="P8" s="1257"/>
      <c r="Q8" s="1257"/>
      <c r="R8" s="1257"/>
      <c r="S8" s="1257"/>
      <c r="T8" s="1257"/>
      <c r="U8" s="1257"/>
      <c r="V8" s="1257"/>
      <c r="W8" s="1257"/>
      <c r="X8" s="1257"/>
      <c r="Y8" s="1257"/>
      <c r="Z8" s="1257"/>
      <c r="AA8" s="1257"/>
      <c r="AB8" s="1257"/>
      <c r="AC8" s="1257"/>
      <c r="AD8" s="1257"/>
      <c r="AE8" s="1257"/>
      <c r="AF8" s="1257"/>
      <c r="AG8" s="1257"/>
      <c r="AH8" s="1257"/>
      <c r="AI8" s="1257"/>
      <c r="AJ8" s="1257"/>
      <c r="AK8" s="1257"/>
      <c r="AL8" s="1257"/>
      <c r="AM8" s="1257"/>
      <c r="AN8" s="1257"/>
      <c r="AO8" s="1257"/>
      <c r="AP8" s="1257"/>
      <c r="AQ8" s="1257"/>
      <c r="AR8" s="1257"/>
    </row>
    <row r="9" spans="1:45" ht="13.5" customHeight="1">
      <c r="B9" s="864"/>
      <c r="C9" s="864"/>
      <c r="D9" s="864"/>
      <c r="E9" s="864"/>
      <c r="F9" s="864"/>
      <c r="G9" s="864"/>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row>
    <row r="10" spans="1:45" ht="17.25" customHeight="1">
      <c r="B10" s="865" t="s">
        <v>773</v>
      </c>
      <c r="C10" s="865"/>
      <c r="D10" s="866" t="s">
        <v>774</v>
      </c>
      <c r="E10" s="865"/>
      <c r="F10" s="865"/>
      <c r="G10" s="865"/>
      <c r="H10" s="865"/>
      <c r="I10" s="865"/>
      <c r="J10" s="865"/>
      <c r="K10" s="865"/>
      <c r="L10" s="865"/>
      <c r="M10" s="865"/>
      <c r="N10" s="865"/>
      <c r="O10" s="865"/>
      <c r="P10" s="865"/>
      <c r="Q10" s="865"/>
      <c r="R10" s="865"/>
      <c r="S10" s="865"/>
      <c r="T10" s="865"/>
      <c r="U10" s="865"/>
      <c r="V10" s="865"/>
      <c r="W10" s="865"/>
      <c r="X10" s="865"/>
      <c r="Y10" s="865"/>
      <c r="Z10" s="865"/>
      <c r="AA10" s="865"/>
      <c r="AB10" s="865"/>
      <c r="AC10" s="865"/>
      <c r="AD10" s="865"/>
      <c r="AE10" s="865"/>
      <c r="AF10" s="865"/>
      <c r="AG10" s="865"/>
      <c r="AH10" s="865"/>
      <c r="AI10" s="865"/>
      <c r="AJ10" s="865"/>
      <c r="AK10" s="865"/>
      <c r="AL10" s="865"/>
      <c r="AM10" s="865"/>
      <c r="AN10" s="865"/>
      <c r="AO10" s="865"/>
      <c r="AP10" s="865"/>
      <c r="AQ10" s="865"/>
      <c r="AR10" s="865"/>
    </row>
    <row r="11" spans="1:45" ht="18" customHeight="1">
      <c r="B11" s="860"/>
      <c r="C11" s="865"/>
      <c r="D11" s="2089" t="s">
        <v>805</v>
      </c>
      <c r="E11" s="1258"/>
      <c r="F11" s="1258"/>
      <c r="G11" s="1258"/>
      <c r="H11" s="1258"/>
      <c r="I11" s="1258"/>
      <c r="J11" s="1258"/>
      <c r="K11" s="1258"/>
      <c r="L11" s="1258"/>
      <c r="M11" s="1258"/>
      <c r="N11" s="1258"/>
      <c r="O11" s="1258"/>
      <c r="P11" s="1258"/>
      <c r="Q11" s="1258"/>
      <c r="R11" s="1258"/>
      <c r="S11" s="1258"/>
      <c r="T11" s="1258"/>
      <c r="U11" s="1258"/>
      <c r="V11" s="1258"/>
      <c r="W11" s="1258"/>
      <c r="X11" s="1258"/>
      <c r="Y11" s="1258"/>
      <c r="Z11" s="1258"/>
      <c r="AA11" s="1258"/>
      <c r="AB11" s="1258"/>
      <c r="AC11" s="1258"/>
      <c r="AD11" s="1258"/>
      <c r="AE11" s="1258"/>
      <c r="AF11" s="1258"/>
      <c r="AG11" s="1258"/>
      <c r="AH11" s="1258"/>
      <c r="AI11" s="1258"/>
      <c r="AJ11" s="1258"/>
      <c r="AK11" s="1258"/>
      <c r="AL11" s="1258"/>
      <c r="AM11" s="1258"/>
      <c r="AN11" s="1258"/>
      <c r="AO11" s="1258"/>
      <c r="AP11" s="1258"/>
      <c r="AQ11" s="1258"/>
      <c r="AR11" s="1258"/>
    </row>
    <row r="12" spans="1:45" ht="18.75" customHeight="1">
      <c r="B12" s="860"/>
      <c r="C12" s="865"/>
      <c r="D12" s="2089" t="s">
        <v>1013</v>
      </c>
      <c r="E12" s="1258"/>
      <c r="F12" s="1258"/>
      <c r="G12" s="1258"/>
      <c r="H12" s="1258"/>
      <c r="I12" s="1258"/>
      <c r="J12" s="1258"/>
      <c r="K12" s="1258"/>
      <c r="L12" s="1258"/>
      <c r="M12" s="1258"/>
      <c r="N12" s="1258"/>
      <c r="O12" s="1258"/>
      <c r="P12" s="1258"/>
      <c r="Q12" s="1258"/>
      <c r="R12" s="1258"/>
      <c r="S12" s="1258"/>
      <c r="T12" s="1258"/>
      <c r="U12" s="1258"/>
      <c r="V12" s="1258"/>
      <c r="W12" s="1258"/>
      <c r="X12" s="1258"/>
      <c r="Y12" s="1258"/>
      <c r="Z12" s="1258"/>
      <c r="AA12" s="1258"/>
      <c r="AB12" s="1258"/>
      <c r="AC12" s="1258"/>
      <c r="AD12" s="1258"/>
      <c r="AE12" s="1258"/>
      <c r="AF12" s="1258"/>
      <c r="AG12" s="1258"/>
      <c r="AH12" s="1258"/>
      <c r="AI12" s="1258"/>
      <c r="AJ12" s="1258"/>
      <c r="AK12" s="1258"/>
      <c r="AL12" s="1258"/>
      <c r="AM12" s="1258"/>
      <c r="AN12" s="1258"/>
      <c r="AO12" s="1258"/>
      <c r="AP12" s="1258"/>
      <c r="AQ12" s="1258"/>
      <c r="AR12" s="1258"/>
    </row>
    <row r="13" spans="1:45" ht="17.25" customHeight="1">
      <c r="B13" s="860"/>
      <c r="C13" s="865"/>
      <c r="D13" s="2089" t="s">
        <v>806</v>
      </c>
      <c r="E13" s="1258"/>
      <c r="F13" s="1258"/>
      <c r="G13" s="1258"/>
      <c r="H13" s="1258"/>
      <c r="I13" s="1258"/>
      <c r="J13" s="1258"/>
      <c r="K13" s="1258"/>
      <c r="L13" s="1258"/>
      <c r="M13" s="1258"/>
      <c r="N13" s="1258"/>
      <c r="O13" s="1258"/>
      <c r="P13" s="1258"/>
      <c r="Q13" s="1258"/>
      <c r="R13" s="1258"/>
      <c r="S13" s="1258"/>
      <c r="T13" s="1258"/>
      <c r="U13" s="1258"/>
      <c r="V13" s="1258"/>
      <c r="W13" s="1258"/>
      <c r="X13" s="1258"/>
      <c r="Y13" s="1258"/>
      <c r="Z13" s="1258"/>
      <c r="AA13" s="1258"/>
      <c r="AB13" s="1258"/>
      <c r="AC13" s="1258"/>
      <c r="AD13" s="1258"/>
      <c r="AE13" s="1258"/>
      <c r="AF13" s="1258"/>
      <c r="AG13" s="1258"/>
      <c r="AH13" s="1258"/>
      <c r="AI13" s="1258"/>
      <c r="AJ13" s="1258"/>
      <c r="AK13" s="1258"/>
      <c r="AL13" s="1258"/>
      <c r="AM13" s="1258"/>
      <c r="AN13" s="1258"/>
      <c r="AO13" s="1258"/>
      <c r="AP13" s="1258"/>
      <c r="AQ13" s="1258"/>
      <c r="AR13" s="1258"/>
    </row>
    <row r="14" spans="1:45" ht="17.25" customHeight="1">
      <c r="B14" s="860"/>
      <c r="C14" s="865"/>
      <c r="D14" s="2089" t="s">
        <v>812</v>
      </c>
      <c r="E14" s="1258"/>
      <c r="F14" s="1258"/>
      <c r="G14" s="1258"/>
      <c r="H14" s="1258"/>
      <c r="I14" s="1258"/>
      <c r="J14" s="1258"/>
      <c r="K14" s="1258"/>
      <c r="L14" s="1258"/>
      <c r="M14" s="1258"/>
      <c r="N14" s="1258"/>
      <c r="O14" s="1258"/>
      <c r="P14" s="1258"/>
      <c r="Q14" s="1258"/>
      <c r="R14" s="1258"/>
      <c r="S14" s="1258"/>
      <c r="T14" s="1258"/>
      <c r="U14" s="1258"/>
      <c r="V14" s="1258"/>
      <c r="W14" s="1258"/>
      <c r="X14" s="1258"/>
      <c r="Y14" s="1258"/>
      <c r="Z14" s="1258"/>
      <c r="AA14" s="1258"/>
      <c r="AB14" s="1258"/>
      <c r="AC14" s="1258"/>
      <c r="AD14" s="1258"/>
      <c r="AE14" s="1258"/>
      <c r="AF14" s="1258"/>
      <c r="AG14" s="1258"/>
      <c r="AH14" s="1258"/>
      <c r="AI14" s="1258"/>
      <c r="AJ14" s="1258"/>
      <c r="AK14" s="1258"/>
      <c r="AL14" s="1258"/>
      <c r="AM14" s="1258"/>
      <c r="AN14" s="1258"/>
      <c r="AO14" s="1258"/>
      <c r="AP14" s="1258"/>
      <c r="AQ14" s="1258"/>
      <c r="AR14" s="1258"/>
    </row>
    <row r="15" spans="1:45" ht="17.25" customHeight="1">
      <c r="B15" s="860"/>
      <c r="C15" s="865"/>
      <c r="D15" s="2089" t="s">
        <v>775</v>
      </c>
      <c r="E15" s="1258"/>
      <c r="F15" s="1258"/>
      <c r="G15" s="1258"/>
      <c r="H15" s="1258"/>
      <c r="I15" s="1258"/>
      <c r="J15" s="1258"/>
      <c r="K15" s="1258"/>
      <c r="L15" s="1258"/>
      <c r="M15" s="1258"/>
      <c r="N15" s="1258"/>
      <c r="O15" s="1258"/>
      <c r="P15" s="1258"/>
      <c r="Q15" s="1258"/>
      <c r="R15" s="1258"/>
      <c r="S15" s="1258"/>
      <c r="T15" s="1258"/>
      <c r="U15" s="1258"/>
      <c r="V15" s="1258"/>
      <c r="W15" s="1258"/>
      <c r="X15" s="1258"/>
      <c r="Y15" s="1258"/>
      <c r="Z15" s="1258"/>
      <c r="AA15" s="1258"/>
      <c r="AB15" s="1258"/>
      <c r="AC15" s="1258"/>
      <c r="AD15" s="1258"/>
      <c r="AE15" s="1258"/>
      <c r="AF15" s="1258"/>
      <c r="AG15" s="1258"/>
      <c r="AH15" s="1258"/>
      <c r="AI15" s="1258"/>
      <c r="AJ15" s="1258"/>
      <c r="AK15" s="1258"/>
      <c r="AL15" s="1258"/>
      <c r="AM15" s="1258"/>
      <c r="AN15" s="1258"/>
      <c r="AO15" s="1258"/>
      <c r="AP15" s="1258"/>
      <c r="AQ15" s="1258"/>
      <c r="AR15" s="1258"/>
    </row>
    <row r="16" spans="1:45" ht="17.25" customHeight="1">
      <c r="B16" s="860"/>
      <c r="C16" s="865"/>
      <c r="D16" s="2088" t="s">
        <v>776</v>
      </c>
      <c r="E16" s="2090"/>
      <c r="F16" s="2090"/>
      <c r="G16" s="2090"/>
      <c r="H16" s="2090"/>
      <c r="I16" s="2090"/>
      <c r="J16" s="2090"/>
      <c r="K16" s="867"/>
      <c r="L16" s="867"/>
      <c r="M16" s="867"/>
      <c r="N16" s="867"/>
      <c r="O16" s="867"/>
      <c r="P16" s="867"/>
      <c r="Q16" s="867"/>
      <c r="R16" s="867"/>
      <c r="S16" s="867"/>
      <c r="T16" s="867"/>
      <c r="U16" s="867"/>
      <c r="V16" s="867"/>
      <c r="W16" s="867"/>
      <c r="X16" s="867"/>
      <c r="Y16" s="867"/>
      <c r="Z16" s="867"/>
      <c r="AA16" s="867"/>
      <c r="AB16" s="867"/>
      <c r="AC16" s="867"/>
      <c r="AD16" s="867"/>
      <c r="AE16" s="867"/>
      <c r="AF16" s="867"/>
      <c r="AG16" s="867"/>
      <c r="AH16" s="867"/>
      <c r="AI16" s="867"/>
      <c r="AJ16" s="867"/>
      <c r="AK16" s="867"/>
      <c r="AL16" s="867"/>
      <c r="AM16" s="867"/>
      <c r="AN16" s="867"/>
      <c r="AO16" s="867"/>
      <c r="AP16" s="867"/>
      <c r="AQ16" s="867"/>
      <c r="AR16" s="867"/>
    </row>
    <row r="17" spans="1:44" s="859" customFormat="1" ht="7.5" customHeight="1">
      <c r="A17" s="858"/>
      <c r="B17" s="860"/>
      <c r="C17" s="865"/>
      <c r="D17" s="865"/>
      <c r="E17" s="865"/>
      <c r="F17" s="865"/>
      <c r="G17" s="865"/>
      <c r="H17" s="865"/>
      <c r="I17" s="865"/>
      <c r="J17" s="865"/>
      <c r="K17" s="865"/>
      <c r="L17" s="865"/>
      <c r="M17" s="865"/>
      <c r="N17" s="865"/>
      <c r="O17" s="865"/>
      <c r="P17" s="865"/>
      <c r="Q17" s="865"/>
      <c r="R17" s="865"/>
      <c r="S17" s="865"/>
      <c r="T17" s="865"/>
      <c r="U17" s="865"/>
      <c r="V17" s="865"/>
      <c r="W17" s="865"/>
      <c r="X17" s="865"/>
      <c r="Y17" s="865"/>
      <c r="Z17" s="865"/>
      <c r="AA17" s="865"/>
      <c r="AB17" s="865"/>
      <c r="AC17" s="865"/>
      <c r="AD17" s="865"/>
      <c r="AE17" s="865"/>
      <c r="AF17" s="865"/>
      <c r="AG17" s="865"/>
      <c r="AH17" s="865"/>
      <c r="AI17" s="865"/>
      <c r="AJ17" s="865"/>
      <c r="AK17" s="865"/>
      <c r="AL17" s="865"/>
      <c r="AM17" s="865"/>
      <c r="AN17" s="865"/>
      <c r="AO17" s="865"/>
      <c r="AP17" s="865"/>
      <c r="AQ17" s="865"/>
      <c r="AR17" s="865"/>
    </row>
    <row r="18" spans="1:44" s="859" customFormat="1" ht="17.25" customHeight="1">
      <c r="A18" s="858"/>
      <c r="B18" s="865" t="s">
        <v>112</v>
      </c>
      <c r="C18" s="865"/>
      <c r="D18" s="866" t="s">
        <v>777</v>
      </c>
      <c r="E18" s="865"/>
      <c r="F18" s="865"/>
      <c r="G18" s="865"/>
      <c r="H18" s="865"/>
      <c r="I18" s="865"/>
      <c r="J18" s="865"/>
      <c r="K18" s="865"/>
      <c r="L18" s="865"/>
      <c r="M18" s="865"/>
      <c r="N18" s="865"/>
      <c r="O18" s="865"/>
      <c r="P18" s="865"/>
      <c r="Q18" s="865"/>
      <c r="R18" s="865"/>
      <c r="S18" s="865"/>
      <c r="T18" s="865"/>
      <c r="U18" s="865"/>
      <c r="V18" s="865"/>
      <c r="W18" s="865"/>
      <c r="X18" s="865"/>
      <c r="Y18" s="865"/>
      <c r="Z18" s="865"/>
      <c r="AA18" s="865"/>
      <c r="AB18" s="865"/>
      <c r="AC18" s="865"/>
      <c r="AD18" s="865"/>
      <c r="AE18" s="865"/>
      <c r="AF18" s="865"/>
      <c r="AG18" s="865"/>
      <c r="AH18" s="865"/>
      <c r="AI18" s="865"/>
      <c r="AJ18" s="865"/>
      <c r="AK18" s="865"/>
      <c r="AL18" s="865"/>
      <c r="AM18" s="865"/>
      <c r="AN18" s="865"/>
      <c r="AO18" s="865"/>
      <c r="AP18" s="865"/>
      <c r="AQ18" s="865"/>
      <c r="AR18" s="865"/>
    </row>
    <row r="19" spans="1:44" s="859" customFormat="1" ht="17.25" customHeight="1">
      <c r="A19" s="858"/>
      <c r="B19" s="860"/>
      <c r="C19" s="865"/>
      <c r="D19" s="865" t="s">
        <v>778</v>
      </c>
      <c r="E19" s="865"/>
      <c r="F19" s="865"/>
      <c r="G19" s="865"/>
      <c r="H19" s="865"/>
      <c r="I19" s="865"/>
      <c r="J19" s="865"/>
      <c r="K19" s="865"/>
      <c r="L19" s="865"/>
      <c r="M19" s="865"/>
      <c r="N19" s="865"/>
      <c r="O19" s="865"/>
      <c r="P19" s="865"/>
      <c r="Q19" s="865"/>
      <c r="R19" s="865"/>
      <c r="S19" s="865"/>
      <c r="T19" s="865"/>
      <c r="U19" s="865"/>
      <c r="V19" s="865"/>
      <c r="W19" s="865"/>
      <c r="X19" s="865"/>
      <c r="Y19" s="865"/>
      <c r="Z19" s="865"/>
      <c r="AA19" s="865"/>
      <c r="AB19" s="865"/>
      <c r="AC19" s="865"/>
      <c r="AD19" s="865"/>
      <c r="AE19" s="865"/>
      <c r="AF19" s="865"/>
      <c r="AG19" s="865"/>
      <c r="AH19" s="865"/>
      <c r="AI19" s="865"/>
      <c r="AJ19" s="865"/>
      <c r="AK19" s="865"/>
      <c r="AL19" s="865"/>
      <c r="AM19" s="865"/>
      <c r="AN19" s="865"/>
      <c r="AO19" s="865"/>
      <c r="AP19" s="865"/>
      <c r="AQ19" s="865"/>
      <c r="AR19" s="865"/>
    </row>
    <row r="20" spans="1:44" s="859" customFormat="1" ht="17.25" customHeight="1">
      <c r="A20" s="858"/>
      <c r="B20" s="860"/>
      <c r="C20" s="865"/>
      <c r="D20" s="865" t="s">
        <v>779</v>
      </c>
      <c r="E20" s="865"/>
      <c r="F20" s="868"/>
      <c r="G20" s="865"/>
      <c r="H20" s="865"/>
      <c r="I20" s="865"/>
      <c r="J20" s="865"/>
      <c r="K20" s="865"/>
      <c r="L20" s="865"/>
      <c r="M20" s="865"/>
      <c r="N20" s="865"/>
      <c r="O20" s="865"/>
      <c r="P20" s="865"/>
      <c r="Q20" s="865"/>
      <c r="R20" s="865"/>
      <c r="S20" s="865"/>
      <c r="T20" s="865"/>
      <c r="U20" s="865"/>
      <c r="V20" s="865"/>
      <c r="W20" s="865"/>
      <c r="X20" s="865"/>
      <c r="Y20" s="865"/>
      <c r="Z20" s="865"/>
      <c r="AA20" s="865"/>
      <c r="AB20" s="865"/>
      <c r="AC20" s="865"/>
      <c r="AD20" s="865"/>
      <c r="AE20" s="865"/>
      <c r="AF20" s="865"/>
      <c r="AG20" s="865"/>
      <c r="AH20" s="865"/>
      <c r="AI20" s="865"/>
      <c r="AJ20" s="865"/>
      <c r="AK20" s="865"/>
      <c r="AL20" s="865"/>
      <c r="AM20" s="865"/>
      <c r="AN20" s="865"/>
      <c r="AO20" s="865"/>
      <c r="AP20" s="865"/>
      <c r="AQ20" s="865"/>
      <c r="AR20" s="865"/>
    </row>
    <row r="21" spans="1:44" s="859" customFormat="1" ht="17.25" customHeight="1">
      <c r="A21" s="858"/>
      <c r="B21" s="860"/>
      <c r="C21" s="865"/>
      <c r="D21" s="865" t="s">
        <v>855</v>
      </c>
      <c r="E21" s="865"/>
      <c r="F21" s="865"/>
      <c r="G21" s="865"/>
      <c r="H21" s="865"/>
      <c r="I21" s="865"/>
      <c r="J21" s="865"/>
      <c r="K21" s="865"/>
      <c r="L21" s="865"/>
      <c r="M21" s="865"/>
      <c r="N21" s="865"/>
      <c r="O21" s="865"/>
      <c r="P21" s="865"/>
      <c r="Q21" s="865"/>
      <c r="R21" s="865"/>
      <c r="S21" s="865"/>
      <c r="T21" s="865"/>
      <c r="U21" s="865"/>
      <c r="V21" s="865"/>
      <c r="W21" s="865"/>
      <c r="X21" s="865"/>
      <c r="Y21" s="865"/>
      <c r="Z21" s="865"/>
      <c r="AA21" s="865"/>
      <c r="AB21" s="865"/>
      <c r="AC21" s="865"/>
      <c r="AD21" s="865"/>
      <c r="AE21" s="865"/>
      <c r="AF21" s="865"/>
      <c r="AG21" s="865"/>
      <c r="AH21" s="865"/>
      <c r="AI21" s="865"/>
      <c r="AJ21" s="865"/>
      <c r="AK21" s="865"/>
      <c r="AL21" s="865"/>
      <c r="AM21" s="865"/>
      <c r="AN21" s="865"/>
      <c r="AO21" s="865"/>
      <c r="AP21" s="865"/>
      <c r="AQ21" s="865"/>
      <c r="AR21" s="865"/>
    </row>
    <row r="22" spans="1:44" s="859" customFormat="1" ht="17.25" customHeight="1">
      <c r="A22" s="858"/>
      <c r="B22" s="860"/>
      <c r="C22" s="865"/>
      <c r="D22" s="865" t="s">
        <v>856</v>
      </c>
      <c r="E22" s="865"/>
      <c r="F22" s="865"/>
      <c r="G22" s="865"/>
      <c r="H22" s="865"/>
      <c r="I22" s="865"/>
      <c r="J22" s="865"/>
      <c r="K22" s="865"/>
      <c r="L22" s="865"/>
      <c r="M22" s="865"/>
      <c r="N22" s="865"/>
      <c r="O22" s="865"/>
      <c r="P22" s="865"/>
      <c r="Q22" s="865"/>
      <c r="R22" s="865"/>
      <c r="S22" s="865"/>
      <c r="T22" s="865"/>
      <c r="U22" s="865"/>
      <c r="V22" s="865"/>
      <c r="W22" s="865"/>
      <c r="X22" s="865"/>
      <c r="Y22" s="865"/>
      <c r="Z22" s="865"/>
      <c r="AA22" s="865"/>
      <c r="AB22" s="865"/>
      <c r="AC22" s="865"/>
      <c r="AD22" s="865"/>
      <c r="AE22" s="865"/>
      <c r="AF22" s="865"/>
      <c r="AG22" s="865"/>
      <c r="AH22" s="865"/>
      <c r="AI22" s="865"/>
      <c r="AJ22" s="865"/>
      <c r="AK22" s="865"/>
      <c r="AL22" s="865"/>
      <c r="AM22" s="865"/>
      <c r="AN22" s="865"/>
      <c r="AO22" s="865"/>
      <c r="AP22" s="865"/>
      <c r="AQ22" s="865"/>
      <c r="AR22" s="865"/>
    </row>
    <row r="23" spans="1:44" s="859" customFormat="1" ht="17.25" customHeight="1">
      <c r="A23" s="858"/>
      <c r="B23" s="860"/>
      <c r="C23" s="865"/>
      <c r="D23" s="865" t="s">
        <v>857</v>
      </c>
      <c r="E23" s="865"/>
      <c r="F23" s="865"/>
      <c r="G23" s="865"/>
      <c r="H23" s="865"/>
      <c r="I23" s="865"/>
      <c r="J23" s="865"/>
      <c r="K23" s="865"/>
      <c r="L23" s="865"/>
      <c r="M23" s="865"/>
      <c r="N23" s="865"/>
      <c r="O23" s="865"/>
      <c r="P23" s="865"/>
      <c r="Q23" s="869"/>
      <c r="R23" s="865"/>
      <c r="S23" s="865"/>
      <c r="T23" s="865"/>
      <c r="U23" s="865"/>
      <c r="V23" s="865"/>
      <c r="W23" s="865"/>
      <c r="X23" s="865"/>
      <c r="Y23" s="865"/>
      <c r="Z23" s="865"/>
      <c r="AA23" s="865"/>
      <c r="AB23" s="865"/>
      <c r="AC23" s="865"/>
      <c r="AD23" s="865"/>
      <c r="AE23" s="865"/>
      <c r="AF23" s="865"/>
      <c r="AG23" s="865"/>
      <c r="AH23" s="865"/>
      <c r="AI23" s="865"/>
      <c r="AJ23" s="865"/>
      <c r="AK23" s="865"/>
      <c r="AL23" s="865"/>
      <c r="AM23" s="865"/>
      <c r="AN23" s="865"/>
      <c r="AO23" s="865"/>
      <c r="AP23" s="865"/>
      <c r="AQ23" s="865"/>
      <c r="AR23" s="865"/>
    </row>
    <row r="24" spans="1:44" s="859" customFormat="1" ht="17.25" customHeight="1">
      <c r="A24" s="858"/>
      <c r="B24" s="860"/>
      <c r="C24" s="865"/>
      <c r="D24" s="865" t="s">
        <v>780</v>
      </c>
      <c r="E24" s="865"/>
      <c r="F24" s="865"/>
      <c r="G24" s="865"/>
      <c r="H24" s="865"/>
      <c r="I24" s="865"/>
      <c r="J24" s="865"/>
      <c r="K24" s="865"/>
      <c r="L24" s="865"/>
      <c r="M24" s="865"/>
      <c r="N24" s="865"/>
      <c r="O24" s="865"/>
      <c r="P24" s="865"/>
      <c r="Q24" s="865"/>
      <c r="R24" s="865"/>
      <c r="S24" s="865"/>
      <c r="T24" s="865"/>
      <c r="U24" s="865"/>
      <c r="V24" s="865"/>
      <c r="W24" s="865"/>
      <c r="X24" s="865"/>
      <c r="Y24" s="865"/>
      <c r="Z24" s="865"/>
      <c r="AA24" s="865"/>
      <c r="AB24" s="865"/>
      <c r="AC24" s="865"/>
      <c r="AD24" s="865"/>
      <c r="AE24" s="865"/>
      <c r="AF24" s="865"/>
      <c r="AG24" s="865"/>
      <c r="AH24" s="865"/>
      <c r="AI24" s="865"/>
      <c r="AJ24" s="865"/>
      <c r="AK24" s="865"/>
      <c r="AL24" s="865"/>
      <c r="AM24" s="865"/>
      <c r="AN24" s="865"/>
      <c r="AO24" s="865"/>
      <c r="AP24" s="865"/>
      <c r="AQ24" s="865"/>
      <c r="AR24" s="865"/>
    </row>
    <row r="25" spans="1:44" s="859" customFormat="1" ht="7.5" customHeight="1">
      <c r="A25" s="858"/>
      <c r="B25" s="860"/>
      <c r="C25" s="865"/>
      <c r="D25" s="865"/>
      <c r="E25" s="865"/>
      <c r="F25" s="865"/>
      <c r="G25" s="865"/>
      <c r="H25" s="865"/>
      <c r="I25" s="865"/>
      <c r="J25" s="865"/>
      <c r="K25" s="865"/>
      <c r="L25" s="865"/>
      <c r="M25" s="865"/>
      <c r="N25" s="865"/>
      <c r="O25" s="865"/>
      <c r="P25" s="865"/>
      <c r="Q25" s="865"/>
      <c r="R25" s="865"/>
      <c r="S25" s="865"/>
      <c r="T25" s="865"/>
      <c r="U25" s="865"/>
      <c r="V25" s="865"/>
      <c r="W25" s="865"/>
      <c r="X25" s="865"/>
      <c r="Y25" s="865"/>
      <c r="Z25" s="865"/>
      <c r="AA25" s="865"/>
      <c r="AB25" s="865"/>
      <c r="AC25" s="865"/>
      <c r="AD25" s="865"/>
      <c r="AE25" s="865"/>
      <c r="AF25" s="865"/>
      <c r="AG25" s="865"/>
      <c r="AH25" s="865"/>
      <c r="AI25" s="865"/>
      <c r="AJ25" s="865"/>
      <c r="AK25" s="865"/>
      <c r="AL25" s="865"/>
      <c r="AM25" s="865"/>
      <c r="AN25" s="865"/>
      <c r="AO25" s="865"/>
      <c r="AP25" s="865"/>
      <c r="AQ25" s="865"/>
      <c r="AR25" s="865"/>
    </row>
    <row r="26" spans="1:44" s="859" customFormat="1" ht="17.25" customHeight="1">
      <c r="A26" s="858"/>
      <c r="B26" s="865" t="s">
        <v>781</v>
      </c>
      <c r="C26" s="865"/>
      <c r="D26" s="866" t="s">
        <v>807</v>
      </c>
      <c r="E26" s="865"/>
      <c r="F26" s="865"/>
      <c r="G26" s="865"/>
      <c r="H26" s="865"/>
      <c r="I26" s="865"/>
      <c r="J26" s="865"/>
      <c r="K26" s="865"/>
      <c r="L26" s="865"/>
      <c r="M26" s="865"/>
      <c r="N26" s="865"/>
      <c r="O26" s="865"/>
      <c r="P26" s="865"/>
      <c r="Q26" s="865"/>
      <c r="R26" s="865"/>
      <c r="S26" s="865"/>
      <c r="T26" s="865"/>
      <c r="U26" s="865"/>
      <c r="V26" s="865"/>
      <c r="W26" s="865"/>
      <c r="X26" s="865"/>
      <c r="Y26" s="865"/>
      <c r="Z26" s="865"/>
      <c r="AA26" s="865"/>
      <c r="AB26" s="865"/>
      <c r="AC26" s="865"/>
      <c r="AD26" s="865"/>
      <c r="AE26" s="865"/>
      <c r="AF26" s="865"/>
      <c r="AG26" s="865"/>
      <c r="AH26" s="865"/>
      <c r="AI26" s="865"/>
      <c r="AJ26" s="865"/>
      <c r="AK26" s="865"/>
      <c r="AL26" s="865"/>
      <c r="AM26" s="865"/>
      <c r="AN26" s="865"/>
      <c r="AO26" s="865"/>
      <c r="AP26" s="865"/>
      <c r="AQ26" s="865"/>
      <c r="AR26" s="865"/>
    </row>
    <row r="27" spans="1:44" s="859" customFormat="1" ht="17.25" customHeight="1">
      <c r="A27" s="858"/>
      <c r="B27" s="860"/>
      <c r="C27" s="865"/>
      <c r="D27" s="865" t="s">
        <v>808</v>
      </c>
      <c r="E27" s="865"/>
      <c r="F27" s="865"/>
      <c r="G27" s="865"/>
      <c r="H27" s="865"/>
      <c r="I27" s="865"/>
      <c r="J27" s="865"/>
      <c r="K27" s="865"/>
      <c r="L27" s="865"/>
      <c r="M27" s="865"/>
      <c r="N27" s="865"/>
      <c r="O27" s="865"/>
      <c r="P27" s="865"/>
      <c r="Q27" s="865"/>
      <c r="R27" s="865"/>
      <c r="S27" s="865"/>
      <c r="T27" s="865"/>
      <c r="U27" s="865"/>
      <c r="V27" s="865"/>
      <c r="W27" s="865"/>
      <c r="X27" s="865"/>
      <c r="Y27" s="865"/>
      <c r="Z27" s="865"/>
      <c r="AA27" s="865"/>
      <c r="AB27" s="865"/>
      <c r="AC27" s="865"/>
      <c r="AD27" s="865"/>
      <c r="AE27" s="865"/>
      <c r="AF27" s="865"/>
      <c r="AG27" s="865"/>
      <c r="AH27" s="865"/>
      <c r="AI27" s="865"/>
      <c r="AJ27" s="865"/>
      <c r="AK27" s="865"/>
      <c r="AL27" s="865"/>
      <c r="AM27" s="865"/>
      <c r="AN27" s="865"/>
      <c r="AO27" s="865"/>
      <c r="AP27" s="865"/>
      <c r="AQ27" s="865"/>
      <c r="AR27" s="865"/>
    </row>
    <row r="28" spans="1:44" s="859" customFormat="1" ht="17.25" customHeight="1">
      <c r="A28" s="858"/>
      <c r="B28" s="860"/>
      <c r="C28" s="865"/>
      <c r="D28" s="865" t="s">
        <v>809</v>
      </c>
      <c r="E28" s="865"/>
      <c r="F28" s="865"/>
      <c r="G28" s="865"/>
      <c r="H28" s="865"/>
      <c r="I28" s="865"/>
      <c r="J28" s="865"/>
      <c r="K28" s="865"/>
      <c r="L28" s="865"/>
      <c r="M28" s="865"/>
      <c r="N28" s="865"/>
      <c r="O28" s="865"/>
      <c r="P28" s="865"/>
      <c r="Q28" s="865"/>
      <c r="R28" s="865"/>
      <c r="S28" s="865"/>
      <c r="T28" s="865"/>
      <c r="U28" s="865"/>
      <c r="V28" s="865"/>
      <c r="W28" s="865"/>
      <c r="X28" s="865"/>
      <c r="Y28" s="865"/>
      <c r="Z28" s="865"/>
      <c r="AA28" s="865"/>
      <c r="AB28" s="865"/>
      <c r="AC28" s="865"/>
      <c r="AD28" s="865"/>
      <c r="AE28" s="865"/>
      <c r="AF28" s="865"/>
      <c r="AG28" s="865"/>
      <c r="AH28" s="865"/>
      <c r="AI28" s="865"/>
      <c r="AJ28" s="865"/>
      <c r="AK28" s="865"/>
      <c r="AL28" s="865"/>
      <c r="AM28" s="865"/>
      <c r="AN28" s="865"/>
      <c r="AO28" s="865"/>
      <c r="AP28" s="865"/>
      <c r="AQ28" s="865"/>
      <c r="AR28" s="865"/>
    </row>
    <row r="29" spans="1:44" s="859" customFormat="1" ht="17.25" customHeight="1">
      <c r="A29" s="858"/>
      <c r="B29" s="860"/>
      <c r="C29" s="865"/>
      <c r="D29" s="865" t="s">
        <v>810</v>
      </c>
      <c r="E29" s="865"/>
      <c r="F29" s="865"/>
      <c r="G29" s="865"/>
      <c r="H29" s="865"/>
      <c r="I29" s="865"/>
      <c r="J29" s="865"/>
      <c r="K29" s="865"/>
      <c r="L29" s="865"/>
      <c r="M29" s="865"/>
      <c r="N29" s="865"/>
      <c r="O29" s="865"/>
      <c r="P29" s="865"/>
      <c r="Q29" s="865"/>
      <c r="R29" s="865"/>
      <c r="S29" s="865"/>
      <c r="T29" s="865"/>
      <c r="U29" s="865"/>
      <c r="V29" s="865"/>
      <c r="W29" s="865"/>
      <c r="X29" s="865"/>
      <c r="Y29" s="865"/>
      <c r="Z29" s="865"/>
      <c r="AA29" s="865"/>
      <c r="AB29" s="865"/>
      <c r="AC29" s="865"/>
      <c r="AD29" s="865"/>
      <c r="AE29" s="865"/>
      <c r="AF29" s="865"/>
      <c r="AG29" s="865"/>
      <c r="AH29" s="865"/>
      <c r="AI29" s="865"/>
      <c r="AJ29" s="865"/>
      <c r="AK29" s="865"/>
      <c r="AL29" s="865"/>
      <c r="AM29" s="865"/>
      <c r="AN29" s="865"/>
      <c r="AO29" s="865"/>
      <c r="AP29" s="865"/>
      <c r="AQ29" s="865"/>
      <c r="AR29" s="865"/>
    </row>
    <row r="30" spans="1:44" s="859" customFormat="1" ht="17.25" customHeight="1">
      <c r="A30" s="858"/>
      <c r="B30" s="860"/>
      <c r="C30" s="865"/>
      <c r="D30" s="865" t="s">
        <v>811</v>
      </c>
      <c r="E30" s="865"/>
      <c r="F30" s="865"/>
      <c r="G30" s="865"/>
      <c r="H30" s="865"/>
      <c r="I30" s="865"/>
      <c r="J30" s="865"/>
      <c r="K30" s="865"/>
      <c r="L30" s="865"/>
      <c r="M30" s="865"/>
      <c r="N30" s="865"/>
      <c r="O30" s="865"/>
      <c r="P30" s="865"/>
      <c r="Q30" s="865"/>
      <c r="R30" s="865"/>
      <c r="S30" s="865"/>
      <c r="T30" s="865"/>
      <c r="U30" s="865"/>
      <c r="V30" s="865"/>
      <c r="W30" s="865"/>
      <c r="X30" s="865"/>
      <c r="Y30" s="865"/>
      <c r="Z30" s="865"/>
      <c r="AA30" s="865"/>
      <c r="AB30" s="865"/>
      <c r="AC30" s="865"/>
      <c r="AD30" s="865"/>
      <c r="AE30" s="865"/>
      <c r="AF30" s="865"/>
      <c r="AG30" s="865"/>
      <c r="AH30" s="865"/>
      <c r="AI30" s="865"/>
      <c r="AJ30" s="865"/>
      <c r="AK30" s="865"/>
      <c r="AL30" s="865"/>
      <c r="AM30" s="865"/>
      <c r="AN30" s="865"/>
      <c r="AO30" s="865"/>
      <c r="AP30" s="865"/>
      <c r="AQ30" s="865"/>
      <c r="AR30" s="865"/>
    </row>
    <row r="31" spans="1:44" s="859" customFormat="1" ht="7.5" customHeight="1">
      <c r="A31" s="858"/>
      <c r="B31" s="860"/>
      <c r="C31" s="865"/>
      <c r="D31" s="865"/>
      <c r="E31" s="865"/>
      <c r="F31" s="865"/>
      <c r="G31" s="865"/>
      <c r="H31" s="865"/>
      <c r="I31" s="865"/>
      <c r="J31" s="865"/>
      <c r="K31" s="865"/>
      <c r="L31" s="865"/>
      <c r="M31" s="865"/>
      <c r="N31" s="865"/>
      <c r="O31" s="865"/>
      <c r="P31" s="865"/>
      <c r="Q31" s="865"/>
      <c r="R31" s="865"/>
      <c r="S31" s="865"/>
      <c r="T31" s="865"/>
      <c r="U31" s="865"/>
      <c r="V31" s="865"/>
      <c r="W31" s="865"/>
      <c r="X31" s="865"/>
      <c r="Y31" s="865"/>
      <c r="Z31" s="865"/>
      <c r="AA31" s="865"/>
      <c r="AB31" s="865"/>
      <c r="AC31" s="865"/>
      <c r="AD31" s="865"/>
      <c r="AE31" s="865"/>
      <c r="AF31" s="865"/>
      <c r="AG31" s="865"/>
      <c r="AH31" s="865"/>
      <c r="AI31" s="865"/>
      <c r="AJ31" s="865"/>
      <c r="AK31" s="865"/>
      <c r="AL31" s="865"/>
      <c r="AM31" s="865"/>
      <c r="AN31" s="865"/>
      <c r="AO31" s="865"/>
      <c r="AP31" s="865"/>
      <c r="AQ31" s="865"/>
      <c r="AR31" s="865"/>
    </row>
    <row r="32" spans="1:44" s="859" customFormat="1" ht="17.25" customHeight="1">
      <c r="A32" s="858"/>
      <c r="B32" s="865" t="s">
        <v>813</v>
      </c>
      <c r="C32" s="865"/>
      <c r="D32" s="866" t="s">
        <v>782</v>
      </c>
      <c r="E32" s="865"/>
      <c r="F32" s="865"/>
      <c r="G32" s="865"/>
      <c r="H32" s="865"/>
      <c r="I32" s="865"/>
      <c r="J32" s="865"/>
      <c r="K32" s="865"/>
      <c r="L32" s="865"/>
      <c r="M32" s="865"/>
      <c r="N32" s="865"/>
      <c r="O32" s="865"/>
      <c r="P32" s="865"/>
      <c r="Q32" s="865"/>
      <c r="R32" s="865"/>
      <c r="S32" s="865"/>
      <c r="T32" s="865"/>
      <c r="U32" s="865"/>
      <c r="V32" s="865"/>
      <c r="W32" s="865"/>
      <c r="X32" s="865"/>
      <c r="Y32" s="865"/>
      <c r="Z32" s="865"/>
      <c r="AA32" s="865"/>
      <c r="AB32" s="865"/>
      <c r="AC32" s="865"/>
      <c r="AD32" s="865"/>
      <c r="AE32" s="865"/>
      <c r="AF32" s="865"/>
      <c r="AG32" s="865"/>
      <c r="AH32" s="865"/>
      <c r="AI32" s="865"/>
      <c r="AJ32" s="865"/>
      <c r="AK32" s="865"/>
      <c r="AL32" s="865"/>
      <c r="AM32" s="865"/>
      <c r="AN32" s="865"/>
      <c r="AO32" s="865"/>
      <c r="AP32" s="865"/>
      <c r="AQ32" s="865"/>
      <c r="AR32" s="865"/>
    </row>
    <row r="33" spans="1:44" s="859" customFormat="1" ht="17.25" customHeight="1">
      <c r="A33" s="858"/>
      <c r="B33" s="860"/>
      <c r="C33" s="865"/>
      <c r="D33" s="865" t="s">
        <v>858</v>
      </c>
      <c r="E33" s="865"/>
      <c r="F33" s="865"/>
      <c r="G33" s="865"/>
      <c r="H33" s="865"/>
      <c r="I33" s="865"/>
      <c r="J33" s="865"/>
      <c r="K33" s="865"/>
      <c r="L33" s="865"/>
      <c r="M33" s="865"/>
      <c r="N33" s="865"/>
      <c r="O33" s="865"/>
      <c r="P33" s="865"/>
      <c r="Q33" s="865"/>
      <c r="R33" s="865"/>
      <c r="S33" s="865"/>
      <c r="T33" s="865"/>
      <c r="U33" s="865"/>
      <c r="V33" s="865"/>
      <c r="W33" s="865"/>
      <c r="X33" s="865"/>
      <c r="Y33" s="865"/>
      <c r="Z33" s="865"/>
      <c r="AA33" s="865"/>
      <c r="AB33" s="865"/>
      <c r="AC33" s="865"/>
      <c r="AD33" s="865"/>
      <c r="AE33" s="865"/>
      <c r="AF33" s="865"/>
      <c r="AG33" s="865"/>
      <c r="AH33" s="865"/>
      <c r="AI33" s="865"/>
      <c r="AJ33" s="865"/>
      <c r="AK33" s="865"/>
      <c r="AL33" s="865"/>
      <c r="AM33" s="865"/>
      <c r="AN33" s="865"/>
      <c r="AO33" s="865"/>
      <c r="AP33" s="865"/>
      <c r="AQ33" s="865"/>
      <c r="AR33" s="865"/>
    </row>
    <row r="34" spans="1:44" s="859" customFormat="1" ht="17.25" customHeight="1">
      <c r="A34" s="858"/>
      <c r="B34" s="860"/>
      <c r="C34" s="865"/>
      <c r="D34" s="865" t="s">
        <v>859</v>
      </c>
      <c r="E34" s="865"/>
      <c r="F34" s="865"/>
      <c r="G34" s="865"/>
      <c r="H34" s="865"/>
      <c r="I34" s="865"/>
      <c r="J34" s="865"/>
      <c r="K34" s="865"/>
      <c r="L34" s="865"/>
      <c r="M34" s="865"/>
      <c r="N34" s="865"/>
      <c r="O34" s="865"/>
      <c r="P34" s="865"/>
      <c r="Q34" s="865"/>
      <c r="R34" s="865"/>
      <c r="S34" s="865"/>
      <c r="T34" s="865"/>
      <c r="U34" s="865"/>
      <c r="V34" s="865"/>
      <c r="W34" s="865"/>
      <c r="X34" s="865"/>
      <c r="Y34" s="865"/>
      <c r="Z34" s="865"/>
      <c r="AA34" s="865"/>
      <c r="AB34" s="865"/>
      <c r="AC34" s="865"/>
      <c r="AD34" s="865"/>
      <c r="AE34" s="865"/>
      <c r="AF34" s="865"/>
      <c r="AG34" s="865"/>
      <c r="AH34" s="865"/>
      <c r="AI34" s="865"/>
      <c r="AJ34" s="865"/>
      <c r="AK34" s="865"/>
      <c r="AL34" s="865"/>
      <c r="AM34" s="865"/>
      <c r="AN34" s="865"/>
      <c r="AO34" s="865"/>
      <c r="AP34" s="865"/>
      <c r="AQ34" s="865"/>
      <c r="AR34" s="865"/>
    </row>
    <row r="35" spans="1:44" s="859" customFormat="1" ht="17.25" customHeight="1">
      <c r="A35" s="858"/>
      <c r="B35" s="860"/>
      <c r="C35" s="865"/>
      <c r="D35" s="865" t="s">
        <v>783</v>
      </c>
      <c r="E35" s="865"/>
      <c r="F35" s="865"/>
      <c r="G35" s="865"/>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row>
    <row r="36" spans="1:44" s="859" customFormat="1" ht="17.25" customHeight="1">
      <c r="A36" s="858"/>
      <c r="B36" s="860"/>
      <c r="C36" s="865"/>
      <c r="D36" s="865" t="s">
        <v>860</v>
      </c>
      <c r="E36" s="865"/>
      <c r="F36" s="865"/>
      <c r="G36" s="865"/>
      <c r="H36" s="865"/>
      <c r="I36" s="865"/>
      <c r="J36" s="865"/>
      <c r="K36" s="865"/>
      <c r="L36" s="865"/>
      <c r="M36" s="865"/>
      <c r="N36" s="865"/>
      <c r="O36" s="865"/>
      <c r="P36" s="865"/>
      <c r="Q36" s="865"/>
      <c r="R36" s="865"/>
      <c r="S36" s="865"/>
      <c r="T36" s="865"/>
      <c r="U36" s="865"/>
      <c r="V36" s="865"/>
      <c r="W36" s="865"/>
      <c r="X36" s="865"/>
      <c r="Y36" s="865"/>
      <c r="Z36" s="865"/>
      <c r="AA36" s="865"/>
      <c r="AB36" s="865"/>
      <c r="AC36" s="865"/>
      <c r="AD36" s="865"/>
      <c r="AE36" s="865"/>
      <c r="AF36" s="865"/>
      <c r="AG36" s="865"/>
      <c r="AH36" s="865"/>
      <c r="AI36" s="865"/>
      <c r="AJ36" s="865"/>
      <c r="AK36" s="865"/>
      <c r="AL36" s="865"/>
      <c r="AM36" s="865"/>
      <c r="AN36" s="865"/>
      <c r="AO36" s="865"/>
      <c r="AP36" s="865"/>
      <c r="AQ36" s="865"/>
      <c r="AR36" s="865"/>
    </row>
    <row r="37" spans="1:44" s="859" customFormat="1" ht="17.25" customHeight="1">
      <c r="A37" s="858"/>
      <c r="B37" s="860"/>
      <c r="C37" s="865"/>
      <c r="D37" s="865" t="s">
        <v>784</v>
      </c>
      <c r="E37" s="865"/>
      <c r="F37" s="865"/>
      <c r="G37" s="865"/>
      <c r="H37" s="865"/>
      <c r="I37" s="865"/>
      <c r="J37" s="865"/>
      <c r="K37" s="865"/>
      <c r="L37" s="865"/>
      <c r="M37" s="865"/>
      <c r="N37" s="865"/>
      <c r="O37" s="865"/>
      <c r="P37" s="865"/>
      <c r="Q37" s="865"/>
      <c r="R37" s="865"/>
      <c r="S37" s="865"/>
      <c r="T37" s="865"/>
      <c r="U37" s="865"/>
      <c r="V37" s="865"/>
      <c r="W37" s="865"/>
      <c r="X37" s="865"/>
      <c r="Y37" s="865"/>
      <c r="Z37" s="865"/>
      <c r="AA37" s="865"/>
      <c r="AB37" s="865"/>
      <c r="AC37" s="865"/>
      <c r="AD37" s="865"/>
      <c r="AE37" s="865"/>
      <c r="AF37" s="865"/>
      <c r="AG37" s="865"/>
      <c r="AH37" s="865"/>
      <c r="AI37" s="865"/>
      <c r="AJ37" s="865"/>
      <c r="AK37" s="865"/>
      <c r="AL37" s="865"/>
      <c r="AM37" s="865"/>
      <c r="AN37" s="865"/>
      <c r="AO37" s="865"/>
      <c r="AP37" s="865"/>
      <c r="AQ37" s="865"/>
      <c r="AR37" s="865"/>
    </row>
    <row r="38" spans="1:44" s="859" customFormat="1" ht="7.5" customHeight="1">
      <c r="A38" s="858"/>
      <c r="B38" s="860"/>
      <c r="C38" s="865"/>
      <c r="D38" s="865"/>
      <c r="E38" s="865"/>
      <c r="F38" s="865"/>
      <c r="G38" s="865"/>
      <c r="H38" s="865"/>
      <c r="I38" s="865"/>
      <c r="J38" s="865"/>
      <c r="K38" s="865"/>
      <c r="L38" s="865"/>
      <c r="M38" s="865"/>
      <c r="N38" s="865"/>
      <c r="O38" s="865"/>
      <c r="P38" s="865"/>
      <c r="Q38" s="865"/>
      <c r="R38" s="865"/>
      <c r="S38" s="865"/>
      <c r="T38" s="865"/>
      <c r="U38" s="865"/>
      <c r="V38" s="865"/>
      <c r="W38" s="865"/>
      <c r="X38" s="865"/>
      <c r="Y38" s="865"/>
      <c r="Z38" s="865"/>
      <c r="AA38" s="865"/>
      <c r="AB38" s="865"/>
      <c r="AC38" s="865"/>
      <c r="AD38" s="865"/>
      <c r="AE38" s="865"/>
      <c r="AF38" s="865"/>
      <c r="AG38" s="865"/>
      <c r="AH38" s="865"/>
      <c r="AI38" s="865"/>
      <c r="AJ38" s="865"/>
      <c r="AK38" s="865"/>
      <c r="AL38" s="865"/>
      <c r="AM38" s="865"/>
      <c r="AN38" s="865"/>
      <c r="AO38" s="865"/>
      <c r="AP38" s="865"/>
      <c r="AQ38" s="865"/>
      <c r="AR38" s="865"/>
    </row>
    <row r="39" spans="1:44" s="859" customFormat="1" ht="17.25" customHeight="1">
      <c r="A39" s="858"/>
      <c r="B39" s="865" t="s">
        <v>814</v>
      </c>
      <c r="C39" s="865"/>
      <c r="D39" s="866" t="s">
        <v>785</v>
      </c>
      <c r="E39" s="865"/>
      <c r="F39" s="865"/>
      <c r="G39" s="865"/>
      <c r="H39" s="865"/>
      <c r="I39" s="865"/>
      <c r="J39" s="865"/>
      <c r="K39" s="865"/>
      <c r="L39" s="865"/>
      <c r="M39" s="865"/>
      <c r="N39" s="865"/>
      <c r="O39" s="865"/>
      <c r="P39" s="865"/>
      <c r="Q39" s="865"/>
      <c r="R39" s="865"/>
      <c r="S39" s="865"/>
      <c r="T39" s="865"/>
      <c r="U39" s="865"/>
      <c r="V39" s="865"/>
      <c r="W39" s="865"/>
      <c r="X39" s="865"/>
      <c r="Y39" s="865"/>
      <c r="Z39" s="865"/>
      <c r="AA39" s="865"/>
      <c r="AB39" s="865"/>
      <c r="AC39" s="865"/>
      <c r="AD39" s="865"/>
      <c r="AE39" s="865"/>
      <c r="AF39" s="865"/>
      <c r="AG39" s="865"/>
      <c r="AH39" s="865"/>
      <c r="AI39" s="865"/>
      <c r="AJ39" s="865"/>
      <c r="AK39" s="865"/>
      <c r="AL39" s="865"/>
      <c r="AM39" s="865"/>
      <c r="AN39" s="865"/>
      <c r="AO39" s="865"/>
      <c r="AP39" s="865"/>
      <c r="AQ39" s="865"/>
      <c r="AR39" s="865"/>
    </row>
    <row r="40" spans="1:44" s="859" customFormat="1" ht="17.25" customHeight="1">
      <c r="A40" s="858"/>
      <c r="B40" s="860"/>
      <c r="C40" s="865"/>
      <c r="D40" s="865" t="s">
        <v>866</v>
      </c>
      <c r="E40" s="865"/>
      <c r="F40" s="865"/>
      <c r="G40" s="865"/>
      <c r="H40" s="865"/>
      <c r="I40" s="865"/>
      <c r="J40" s="865"/>
      <c r="K40" s="865"/>
      <c r="L40" s="865"/>
      <c r="M40" s="865"/>
      <c r="N40" s="865"/>
      <c r="O40" s="865"/>
      <c r="P40" s="865"/>
      <c r="Q40" s="865"/>
      <c r="R40" s="865"/>
      <c r="S40" s="865"/>
      <c r="T40" s="865"/>
      <c r="U40" s="865"/>
      <c r="V40" s="865"/>
      <c r="W40" s="865"/>
      <c r="X40" s="865"/>
      <c r="Y40" s="865"/>
      <c r="Z40" s="865"/>
      <c r="AA40" s="865"/>
      <c r="AB40" s="865"/>
      <c r="AC40" s="865"/>
      <c r="AD40" s="865"/>
      <c r="AE40" s="865"/>
      <c r="AF40" s="865"/>
      <c r="AG40" s="865"/>
      <c r="AH40" s="865"/>
      <c r="AI40" s="865"/>
      <c r="AJ40" s="865"/>
      <c r="AK40" s="865"/>
      <c r="AL40" s="865"/>
      <c r="AM40" s="865"/>
      <c r="AN40" s="865"/>
      <c r="AO40" s="865"/>
      <c r="AP40" s="865"/>
      <c r="AQ40" s="865"/>
      <c r="AR40" s="865"/>
    </row>
    <row r="41" spans="1:44" s="859" customFormat="1" ht="17.25" customHeight="1">
      <c r="A41" s="858"/>
      <c r="B41" s="860"/>
      <c r="C41" s="865"/>
      <c r="D41" s="865" t="s">
        <v>786</v>
      </c>
      <c r="E41" s="865"/>
      <c r="F41" s="865"/>
      <c r="G41" s="865"/>
      <c r="H41" s="865"/>
      <c r="I41" s="865"/>
      <c r="J41" s="865"/>
      <c r="K41" s="865"/>
      <c r="L41" s="865"/>
      <c r="M41" s="865"/>
      <c r="N41" s="865"/>
      <c r="O41" s="865"/>
      <c r="P41" s="865"/>
      <c r="Q41" s="865"/>
      <c r="R41" s="865"/>
      <c r="S41" s="865"/>
      <c r="T41" s="865"/>
      <c r="U41" s="865"/>
      <c r="V41" s="865"/>
      <c r="W41" s="865"/>
      <c r="X41" s="865"/>
      <c r="Y41" s="865"/>
      <c r="Z41" s="865"/>
      <c r="AA41" s="865"/>
      <c r="AB41" s="865"/>
      <c r="AC41" s="865"/>
      <c r="AD41" s="865"/>
      <c r="AE41" s="865"/>
      <c r="AF41" s="865"/>
      <c r="AG41" s="865"/>
      <c r="AH41" s="865"/>
      <c r="AI41" s="865"/>
      <c r="AJ41" s="865"/>
      <c r="AK41" s="865"/>
      <c r="AL41" s="865"/>
      <c r="AM41" s="865"/>
      <c r="AN41" s="865"/>
      <c r="AO41" s="865"/>
      <c r="AP41" s="865"/>
      <c r="AQ41" s="865"/>
      <c r="AR41" s="865"/>
    </row>
    <row r="42" spans="1:44" s="859" customFormat="1" ht="7.5" customHeight="1">
      <c r="A42" s="858"/>
      <c r="B42" s="860"/>
      <c r="C42" s="865"/>
      <c r="D42" s="865"/>
      <c r="E42" s="865"/>
      <c r="F42" s="865"/>
      <c r="G42" s="865"/>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row>
    <row r="43" spans="1:44" s="859" customFormat="1" ht="17.25" customHeight="1">
      <c r="A43" s="858"/>
      <c r="B43" s="865" t="s">
        <v>815</v>
      </c>
      <c r="C43" s="865"/>
      <c r="D43" s="866" t="s">
        <v>787</v>
      </c>
      <c r="E43" s="865"/>
      <c r="F43" s="865"/>
      <c r="G43" s="865"/>
      <c r="H43" s="865"/>
      <c r="I43" s="865"/>
      <c r="J43" s="865"/>
      <c r="K43" s="865"/>
      <c r="L43" s="865"/>
      <c r="M43" s="865"/>
      <c r="N43" s="865"/>
      <c r="O43" s="865"/>
      <c r="P43" s="865"/>
      <c r="Q43" s="865"/>
      <c r="R43" s="865"/>
      <c r="S43" s="865"/>
      <c r="T43" s="865"/>
      <c r="U43" s="865"/>
      <c r="V43" s="865"/>
      <c r="W43" s="865"/>
      <c r="X43" s="865"/>
      <c r="Y43" s="865"/>
      <c r="Z43" s="865"/>
      <c r="AA43" s="865"/>
      <c r="AB43" s="865"/>
      <c r="AC43" s="865"/>
      <c r="AD43" s="865"/>
      <c r="AE43" s="865"/>
      <c r="AF43" s="865"/>
      <c r="AG43" s="865"/>
      <c r="AH43" s="865"/>
      <c r="AI43" s="865"/>
      <c r="AJ43" s="865"/>
      <c r="AK43" s="865"/>
      <c r="AL43" s="865"/>
      <c r="AM43" s="865"/>
      <c r="AN43" s="865"/>
      <c r="AO43" s="865"/>
      <c r="AP43" s="865"/>
      <c r="AQ43" s="865"/>
      <c r="AR43" s="865"/>
    </row>
    <row r="44" spans="1:44" s="859" customFormat="1" ht="17.25" customHeight="1">
      <c r="A44" s="858"/>
      <c r="B44" s="860"/>
      <c r="C44" s="865"/>
      <c r="D44" s="865" t="s">
        <v>788</v>
      </c>
      <c r="E44" s="865"/>
      <c r="F44" s="865"/>
      <c r="G44" s="865"/>
      <c r="H44" s="865"/>
      <c r="I44" s="865"/>
      <c r="J44" s="865"/>
      <c r="K44" s="865"/>
      <c r="L44" s="865"/>
      <c r="M44" s="865"/>
      <c r="N44" s="865"/>
      <c r="O44" s="865"/>
      <c r="P44" s="865"/>
      <c r="Q44" s="865"/>
      <c r="R44" s="865"/>
      <c r="S44" s="865"/>
      <c r="T44" s="865"/>
      <c r="U44" s="865"/>
      <c r="V44" s="865"/>
      <c r="W44" s="865"/>
      <c r="X44" s="865"/>
      <c r="Y44" s="865"/>
      <c r="Z44" s="865"/>
      <c r="AA44" s="865"/>
      <c r="AB44" s="865"/>
      <c r="AC44" s="865"/>
      <c r="AD44" s="865"/>
      <c r="AE44" s="865"/>
      <c r="AF44" s="865"/>
      <c r="AG44" s="865"/>
      <c r="AH44" s="865"/>
      <c r="AI44" s="865"/>
      <c r="AJ44" s="865"/>
      <c r="AK44" s="865"/>
      <c r="AL44" s="865"/>
      <c r="AM44" s="865"/>
      <c r="AN44" s="865"/>
      <c r="AO44" s="865"/>
      <c r="AP44" s="865"/>
      <c r="AQ44" s="865"/>
      <c r="AR44" s="865"/>
    </row>
    <row r="45" spans="1:44" s="859" customFormat="1" ht="17.25" customHeight="1">
      <c r="A45" s="858"/>
      <c r="B45" s="860"/>
      <c r="C45" s="865"/>
      <c r="D45" s="865" t="s">
        <v>861</v>
      </c>
      <c r="E45" s="865"/>
      <c r="F45" s="865"/>
      <c r="G45" s="865"/>
      <c r="H45" s="865"/>
      <c r="I45" s="865"/>
      <c r="J45" s="865"/>
      <c r="K45" s="865"/>
      <c r="L45" s="865"/>
      <c r="M45" s="865"/>
      <c r="N45" s="865"/>
      <c r="O45" s="865"/>
      <c r="P45" s="865"/>
      <c r="Q45" s="865"/>
      <c r="R45" s="865"/>
      <c r="S45" s="865"/>
      <c r="T45" s="865"/>
      <c r="U45" s="865"/>
      <c r="V45" s="865"/>
      <c r="W45" s="865"/>
      <c r="X45" s="865"/>
      <c r="Y45" s="865"/>
      <c r="Z45" s="865"/>
      <c r="AA45" s="865"/>
      <c r="AB45" s="865"/>
      <c r="AC45" s="865"/>
      <c r="AD45" s="865"/>
      <c r="AE45" s="865"/>
      <c r="AF45" s="865"/>
      <c r="AG45" s="865"/>
      <c r="AH45" s="865"/>
      <c r="AI45" s="865"/>
      <c r="AJ45" s="865"/>
      <c r="AK45" s="865"/>
      <c r="AL45" s="865"/>
      <c r="AM45" s="865"/>
      <c r="AN45" s="865"/>
      <c r="AO45" s="865"/>
      <c r="AP45" s="865"/>
      <c r="AQ45" s="865"/>
      <c r="AR45" s="865"/>
    </row>
    <row r="46" spans="1:44" s="859" customFormat="1" ht="17.25" customHeight="1">
      <c r="A46" s="858"/>
      <c r="B46" s="860"/>
      <c r="C46" s="865"/>
      <c r="D46" s="865" t="s">
        <v>789</v>
      </c>
      <c r="E46" s="865"/>
      <c r="F46" s="865"/>
      <c r="G46" s="865"/>
      <c r="H46" s="865"/>
      <c r="I46" s="865"/>
      <c r="J46" s="865"/>
      <c r="K46" s="865"/>
      <c r="L46" s="865"/>
      <c r="M46" s="865"/>
      <c r="N46" s="865"/>
      <c r="O46" s="865"/>
      <c r="P46" s="865"/>
      <c r="Q46" s="865"/>
      <c r="R46" s="865"/>
      <c r="S46" s="865"/>
      <c r="T46" s="865"/>
      <c r="U46" s="865"/>
      <c r="V46" s="865"/>
      <c r="W46" s="865"/>
      <c r="X46" s="865"/>
      <c r="Y46" s="865"/>
      <c r="Z46" s="865"/>
      <c r="AA46" s="865"/>
      <c r="AB46" s="865"/>
      <c r="AC46" s="865"/>
      <c r="AD46" s="865"/>
      <c r="AE46" s="865"/>
      <c r="AF46" s="865"/>
      <c r="AG46" s="865"/>
      <c r="AH46" s="865"/>
      <c r="AI46" s="865"/>
      <c r="AJ46" s="865"/>
      <c r="AK46" s="865"/>
      <c r="AL46" s="865"/>
      <c r="AM46" s="865"/>
      <c r="AN46" s="865"/>
      <c r="AO46" s="865"/>
      <c r="AP46" s="865"/>
      <c r="AQ46" s="865"/>
      <c r="AR46" s="865"/>
    </row>
    <row r="47" spans="1:44" s="859" customFormat="1" ht="17.25" customHeight="1">
      <c r="A47" s="858"/>
      <c r="B47" s="860"/>
      <c r="C47" s="865"/>
      <c r="D47" s="865" t="s">
        <v>862</v>
      </c>
      <c r="E47" s="865"/>
      <c r="F47" s="865"/>
      <c r="G47" s="865"/>
      <c r="H47" s="865"/>
      <c r="I47" s="865"/>
      <c r="J47" s="865"/>
      <c r="K47" s="865"/>
      <c r="L47" s="865"/>
      <c r="M47" s="865"/>
      <c r="N47" s="865"/>
      <c r="O47" s="865"/>
      <c r="P47" s="865"/>
      <c r="Q47" s="865"/>
      <c r="R47" s="865"/>
      <c r="S47" s="865"/>
      <c r="T47" s="865"/>
      <c r="U47" s="865"/>
      <c r="V47" s="865"/>
      <c r="W47" s="865"/>
      <c r="X47" s="865"/>
      <c r="Y47" s="865"/>
      <c r="Z47" s="865"/>
      <c r="AA47" s="865"/>
      <c r="AB47" s="865"/>
      <c r="AC47" s="865"/>
      <c r="AD47" s="865"/>
      <c r="AE47" s="865"/>
      <c r="AF47" s="865"/>
      <c r="AG47" s="865"/>
      <c r="AH47" s="865"/>
      <c r="AI47" s="865"/>
      <c r="AJ47" s="865"/>
      <c r="AK47" s="865"/>
      <c r="AL47" s="865"/>
      <c r="AM47" s="865"/>
      <c r="AN47" s="865"/>
      <c r="AO47" s="865"/>
      <c r="AP47" s="865"/>
      <c r="AQ47" s="865"/>
      <c r="AR47" s="865"/>
    </row>
    <row r="48" spans="1:44" s="859" customFormat="1" ht="17.25" customHeight="1">
      <c r="A48" s="858"/>
      <c r="B48" s="860"/>
      <c r="C48" s="865"/>
      <c r="D48" s="865" t="s">
        <v>790</v>
      </c>
      <c r="E48" s="865"/>
      <c r="F48" s="865"/>
      <c r="G48" s="865"/>
      <c r="H48" s="865"/>
      <c r="I48" s="865"/>
      <c r="J48" s="865"/>
      <c r="K48" s="865"/>
      <c r="L48" s="865"/>
      <c r="M48" s="865"/>
      <c r="N48" s="865"/>
      <c r="O48" s="865"/>
      <c r="P48" s="865"/>
      <c r="Q48" s="865"/>
      <c r="R48" s="865"/>
      <c r="S48" s="865"/>
      <c r="T48" s="865"/>
      <c r="U48" s="865"/>
      <c r="V48" s="865"/>
      <c r="W48" s="865"/>
      <c r="X48" s="865"/>
      <c r="Y48" s="865"/>
      <c r="Z48" s="865"/>
      <c r="AA48" s="865"/>
      <c r="AB48" s="865"/>
      <c r="AC48" s="865"/>
      <c r="AD48" s="865"/>
      <c r="AE48" s="865"/>
      <c r="AF48" s="865"/>
      <c r="AG48" s="865"/>
      <c r="AH48" s="865"/>
      <c r="AI48" s="865"/>
      <c r="AJ48" s="865"/>
      <c r="AK48" s="865"/>
      <c r="AL48" s="865"/>
      <c r="AM48" s="865"/>
      <c r="AN48" s="865"/>
      <c r="AO48" s="865"/>
      <c r="AP48" s="865"/>
      <c r="AQ48" s="865"/>
      <c r="AR48" s="865"/>
    </row>
    <row r="49" spans="1:44" s="859" customFormat="1" ht="17.25" customHeight="1">
      <c r="A49" s="858"/>
      <c r="B49" s="860"/>
      <c r="C49" s="865"/>
      <c r="D49" s="865" t="s">
        <v>791</v>
      </c>
      <c r="E49" s="865"/>
      <c r="F49" s="865"/>
      <c r="G49" s="865"/>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row>
    <row r="50" spans="1:44" s="859" customFormat="1" ht="17.25" customHeight="1">
      <c r="A50" s="858"/>
      <c r="B50" s="860"/>
      <c r="C50" s="865"/>
      <c r="D50" s="2087" t="s">
        <v>792</v>
      </c>
      <c r="E50" s="2088"/>
      <c r="F50" s="2088"/>
      <c r="G50" s="2088"/>
      <c r="H50" s="2088"/>
      <c r="I50" s="2088"/>
      <c r="J50" s="2088"/>
      <c r="K50" s="2088"/>
      <c r="L50" s="2088"/>
      <c r="M50" s="2088"/>
      <c r="N50" s="2088"/>
      <c r="O50" s="2088"/>
      <c r="P50" s="2088"/>
      <c r="Q50" s="2088"/>
      <c r="R50" s="2088"/>
      <c r="S50" s="867"/>
      <c r="T50" s="867"/>
      <c r="U50" s="867"/>
      <c r="V50" s="867"/>
      <c r="W50" s="867"/>
      <c r="X50" s="867"/>
      <c r="Y50" s="867"/>
      <c r="Z50" s="867"/>
      <c r="AA50" s="867"/>
      <c r="AB50" s="867"/>
      <c r="AC50" s="867"/>
      <c r="AD50" s="867"/>
      <c r="AE50" s="867"/>
      <c r="AF50" s="867"/>
      <c r="AG50" s="867"/>
      <c r="AH50" s="867"/>
      <c r="AI50" s="867"/>
      <c r="AJ50" s="867"/>
      <c r="AK50" s="867"/>
      <c r="AL50" s="867"/>
      <c r="AM50" s="867"/>
      <c r="AN50" s="867"/>
      <c r="AO50" s="867"/>
      <c r="AP50" s="867"/>
      <c r="AQ50" s="867"/>
      <c r="AR50" s="867"/>
    </row>
    <row r="51" spans="1:44" s="859" customFormat="1" ht="7.5" customHeight="1">
      <c r="A51" s="858"/>
      <c r="B51" s="860"/>
      <c r="C51" s="865"/>
      <c r="D51" s="865"/>
      <c r="E51" s="865"/>
      <c r="F51" s="865"/>
      <c r="G51" s="865"/>
      <c r="H51" s="865"/>
      <c r="I51" s="865"/>
      <c r="J51" s="865"/>
      <c r="K51" s="865"/>
      <c r="L51" s="865"/>
      <c r="M51" s="865"/>
      <c r="N51" s="865"/>
      <c r="O51" s="865"/>
      <c r="P51" s="865"/>
      <c r="Q51" s="865"/>
      <c r="R51" s="865"/>
      <c r="S51" s="865"/>
      <c r="T51" s="865"/>
      <c r="U51" s="865"/>
      <c r="V51" s="865"/>
      <c r="W51" s="865"/>
      <c r="X51" s="865"/>
      <c r="Y51" s="865"/>
      <c r="Z51" s="865"/>
      <c r="AA51" s="865"/>
      <c r="AB51" s="865"/>
      <c r="AC51" s="865"/>
      <c r="AD51" s="865"/>
      <c r="AE51" s="865"/>
      <c r="AF51" s="865"/>
      <c r="AG51" s="865"/>
      <c r="AH51" s="865"/>
      <c r="AI51" s="865"/>
      <c r="AJ51" s="865"/>
      <c r="AK51" s="865"/>
      <c r="AL51" s="865"/>
      <c r="AM51" s="865"/>
      <c r="AN51" s="865"/>
      <c r="AO51" s="865"/>
      <c r="AP51" s="865"/>
      <c r="AQ51" s="865"/>
      <c r="AR51" s="865"/>
    </row>
    <row r="52" spans="1:44" s="859" customFormat="1" ht="17.25" customHeight="1">
      <c r="A52" s="858"/>
      <c r="B52" s="865" t="s">
        <v>816</v>
      </c>
      <c r="C52" s="865"/>
      <c r="D52" s="866" t="s">
        <v>793</v>
      </c>
      <c r="E52" s="865"/>
      <c r="F52" s="865"/>
      <c r="G52" s="865"/>
      <c r="H52" s="865"/>
      <c r="I52" s="865"/>
      <c r="J52" s="865"/>
      <c r="K52" s="865"/>
      <c r="L52" s="865"/>
      <c r="M52" s="865"/>
      <c r="N52" s="865"/>
      <c r="O52" s="865"/>
      <c r="P52" s="865"/>
      <c r="Q52" s="865"/>
      <c r="R52" s="865"/>
      <c r="S52" s="865"/>
      <c r="T52" s="865"/>
      <c r="U52" s="865"/>
      <c r="V52" s="865"/>
      <c r="W52" s="865"/>
      <c r="X52" s="865"/>
      <c r="Y52" s="865"/>
      <c r="Z52" s="865"/>
      <c r="AA52" s="865"/>
      <c r="AB52" s="865"/>
      <c r="AC52" s="865"/>
      <c r="AD52" s="865"/>
      <c r="AE52" s="865"/>
      <c r="AF52" s="865"/>
      <c r="AG52" s="865"/>
      <c r="AH52" s="865"/>
      <c r="AI52" s="865"/>
      <c r="AJ52" s="865"/>
      <c r="AK52" s="865"/>
      <c r="AL52" s="865"/>
      <c r="AM52" s="865"/>
      <c r="AN52" s="865"/>
      <c r="AO52" s="865"/>
      <c r="AP52" s="865"/>
      <c r="AQ52" s="865"/>
      <c r="AR52" s="865"/>
    </row>
    <row r="53" spans="1:44" s="859" customFormat="1" ht="17.25" customHeight="1">
      <c r="A53" s="858"/>
      <c r="B53" s="860"/>
      <c r="C53" s="865"/>
      <c r="D53" s="865" t="s">
        <v>794</v>
      </c>
      <c r="E53" s="865"/>
      <c r="F53" s="865"/>
      <c r="G53" s="865"/>
      <c r="H53" s="865"/>
      <c r="I53" s="865"/>
      <c r="J53" s="865"/>
      <c r="K53" s="865"/>
      <c r="L53" s="865"/>
      <c r="M53" s="865"/>
      <c r="N53" s="865"/>
      <c r="O53" s="865"/>
      <c r="P53" s="865"/>
      <c r="Q53" s="865"/>
      <c r="R53" s="865"/>
      <c r="S53" s="865"/>
      <c r="T53" s="865"/>
      <c r="U53" s="865"/>
      <c r="V53" s="865"/>
      <c r="W53" s="865"/>
      <c r="X53" s="865"/>
      <c r="Y53" s="865"/>
      <c r="Z53" s="865"/>
      <c r="AA53" s="865"/>
      <c r="AB53" s="865"/>
      <c r="AC53" s="865"/>
      <c r="AD53" s="865"/>
      <c r="AE53" s="865"/>
      <c r="AF53" s="865"/>
      <c r="AG53" s="865"/>
      <c r="AH53" s="865"/>
      <c r="AI53" s="865"/>
      <c r="AJ53" s="865"/>
      <c r="AK53" s="865"/>
      <c r="AL53" s="865"/>
      <c r="AM53" s="865"/>
      <c r="AN53" s="865"/>
      <c r="AO53" s="865"/>
      <c r="AP53" s="865"/>
      <c r="AQ53" s="865"/>
      <c r="AR53" s="865"/>
    </row>
    <row r="54" spans="1:44" s="859" customFormat="1" ht="7.5" customHeight="1">
      <c r="A54" s="858"/>
      <c r="B54" s="860"/>
      <c r="C54" s="865"/>
      <c r="D54" s="865"/>
      <c r="E54" s="865"/>
      <c r="F54" s="865"/>
      <c r="G54" s="865"/>
      <c r="H54" s="865"/>
      <c r="I54" s="865"/>
      <c r="J54" s="865"/>
      <c r="K54" s="865"/>
      <c r="L54" s="865"/>
      <c r="M54" s="865"/>
      <c r="N54" s="865"/>
      <c r="O54" s="865"/>
      <c r="P54" s="865"/>
      <c r="Q54" s="865"/>
      <c r="R54" s="865"/>
      <c r="S54" s="865"/>
      <c r="T54" s="865"/>
      <c r="U54" s="865"/>
      <c r="V54" s="865"/>
      <c r="W54" s="865"/>
      <c r="X54" s="865"/>
      <c r="Y54" s="865"/>
      <c r="Z54" s="865"/>
      <c r="AA54" s="865"/>
      <c r="AB54" s="865"/>
      <c r="AC54" s="865"/>
      <c r="AD54" s="865"/>
      <c r="AE54" s="865"/>
      <c r="AF54" s="865"/>
      <c r="AG54" s="865"/>
      <c r="AH54" s="865"/>
      <c r="AI54" s="865"/>
      <c r="AJ54" s="865"/>
      <c r="AK54" s="865"/>
      <c r="AL54" s="865"/>
      <c r="AM54" s="865"/>
      <c r="AN54" s="865"/>
      <c r="AO54" s="865"/>
      <c r="AP54" s="865"/>
      <c r="AQ54" s="865"/>
      <c r="AR54" s="865"/>
    </row>
    <row r="55" spans="1:44" s="859" customFormat="1" ht="17.25" customHeight="1">
      <c r="A55" s="858"/>
      <c r="B55" s="865" t="s">
        <v>817</v>
      </c>
      <c r="C55" s="865"/>
      <c r="D55" s="866" t="s">
        <v>795</v>
      </c>
      <c r="E55" s="865"/>
      <c r="F55" s="865"/>
      <c r="G55" s="865"/>
      <c r="H55" s="865"/>
      <c r="I55" s="865"/>
      <c r="J55" s="865"/>
      <c r="K55" s="865"/>
      <c r="L55" s="865"/>
      <c r="M55" s="865"/>
      <c r="N55" s="865"/>
      <c r="O55" s="865"/>
      <c r="P55" s="865"/>
      <c r="Q55" s="865"/>
      <c r="R55" s="865"/>
      <c r="S55" s="865"/>
      <c r="T55" s="865"/>
      <c r="U55" s="865"/>
      <c r="V55" s="865"/>
      <c r="W55" s="865"/>
      <c r="X55" s="865"/>
      <c r="Y55" s="865"/>
      <c r="Z55" s="865"/>
      <c r="AA55" s="865"/>
      <c r="AB55" s="865"/>
      <c r="AC55" s="865"/>
      <c r="AD55" s="865"/>
      <c r="AE55" s="865"/>
      <c r="AF55" s="865"/>
      <c r="AG55" s="865"/>
      <c r="AH55" s="865"/>
      <c r="AI55" s="865"/>
      <c r="AJ55" s="865"/>
      <c r="AK55" s="865"/>
      <c r="AL55" s="865"/>
      <c r="AM55" s="865"/>
      <c r="AN55" s="865"/>
      <c r="AO55" s="865"/>
      <c r="AP55" s="865"/>
      <c r="AQ55" s="865"/>
      <c r="AR55" s="865"/>
    </row>
    <row r="56" spans="1:44" s="859" customFormat="1" ht="17.25" customHeight="1">
      <c r="A56" s="858"/>
      <c r="B56" s="860"/>
      <c r="C56" s="865"/>
      <c r="D56" s="865" t="s">
        <v>863</v>
      </c>
      <c r="E56" s="865"/>
      <c r="F56" s="865"/>
      <c r="G56" s="865"/>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row>
    <row r="57" spans="1:44" s="859" customFormat="1" ht="17.25" customHeight="1">
      <c r="A57" s="858"/>
      <c r="B57" s="860"/>
      <c r="C57" s="865"/>
      <c r="D57" s="865" t="s">
        <v>796</v>
      </c>
      <c r="E57" s="865"/>
      <c r="F57" s="865"/>
      <c r="G57" s="865"/>
      <c r="H57" s="865"/>
      <c r="I57" s="865"/>
      <c r="J57" s="865"/>
      <c r="K57" s="865"/>
      <c r="L57" s="865"/>
      <c r="M57" s="865"/>
      <c r="N57" s="865"/>
      <c r="O57" s="865"/>
      <c r="P57" s="865"/>
      <c r="Q57" s="865"/>
      <c r="R57" s="865"/>
      <c r="S57" s="865"/>
      <c r="T57" s="865"/>
      <c r="U57" s="865"/>
      <c r="V57" s="865"/>
      <c r="W57" s="865"/>
      <c r="X57" s="865"/>
      <c r="Y57" s="865"/>
      <c r="Z57" s="865"/>
      <c r="AA57" s="865"/>
      <c r="AB57" s="865"/>
      <c r="AC57" s="865"/>
      <c r="AD57" s="865"/>
      <c r="AE57" s="865"/>
      <c r="AF57" s="865"/>
      <c r="AG57" s="865"/>
      <c r="AH57" s="865"/>
      <c r="AI57" s="865"/>
      <c r="AJ57" s="865"/>
      <c r="AK57" s="865"/>
      <c r="AL57" s="865"/>
      <c r="AM57" s="865"/>
      <c r="AN57" s="865"/>
      <c r="AO57" s="865"/>
      <c r="AP57" s="865"/>
      <c r="AQ57" s="865"/>
      <c r="AR57" s="865"/>
    </row>
    <row r="58" spans="1:44" s="859" customFormat="1" ht="7.5" customHeight="1">
      <c r="A58" s="858"/>
      <c r="B58" s="860"/>
      <c r="C58" s="865"/>
      <c r="D58" s="865"/>
      <c r="E58" s="865"/>
      <c r="F58" s="865"/>
      <c r="G58" s="865"/>
      <c r="H58" s="865"/>
      <c r="I58" s="865"/>
      <c r="J58" s="865"/>
      <c r="K58" s="865"/>
      <c r="L58" s="865"/>
      <c r="M58" s="865"/>
      <c r="N58" s="865"/>
      <c r="O58" s="865"/>
      <c r="P58" s="865"/>
      <c r="Q58" s="865"/>
      <c r="R58" s="865"/>
      <c r="S58" s="865"/>
      <c r="T58" s="865"/>
      <c r="U58" s="865"/>
      <c r="V58" s="865"/>
      <c r="W58" s="865"/>
      <c r="X58" s="865"/>
      <c r="Y58" s="865"/>
      <c r="Z58" s="865"/>
      <c r="AA58" s="865"/>
      <c r="AB58" s="865"/>
      <c r="AC58" s="865"/>
      <c r="AD58" s="865"/>
      <c r="AE58" s="865"/>
      <c r="AF58" s="865"/>
      <c r="AG58" s="865"/>
      <c r="AH58" s="865"/>
      <c r="AI58" s="865"/>
      <c r="AJ58" s="865"/>
      <c r="AK58" s="865"/>
      <c r="AL58" s="865"/>
      <c r="AM58" s="865"/>
      <c r="AN58" s="865"/>
      <c r="AO58" s="865"/>
      <c r="AP58" s="865"/>
      <c r="AQ58" s="865"/>
      <c r="AR58" s="865"/>
    </row>
    <row r="59" spans="1:44" s="859" customFormat="1" ht="17.25" customHeight="1">
      <c r="A59" s="858"/>
      <c r="B59" s="865" t="s">
        <v>818</v>
      </c>
      <c r="C59" s="865"/>
      <c r="D59" s="866" t="s">
        <v>797</v>
      </c>
      <c r="E59" s="865"/>
      <c r="F59" s="865"/>
      <c r="G59" s="865"/>
      <c r="H59" s="865"/>
      <c r="I59" s="865"/>
      <c r="J59" s="865"/>
      <c r="K59" s="865"/>
      <c r="L59" s="865"/>
      <c r="M59" s="865"/>
      <c r="N59" s="865"/>
      <c r="O59" s="865"/>
      <c r="P59" s="865"/>
      <c r="Q59" s="865"/>
      <c r="R59" s="865"/>
      <c r="S59" s="865"/>
      <c r="T59" s="865"/>
      <c r="U59" s="865"/>
      <c r="V59" s="865"/>
      <c r="W59" s="865"/>
      <c r="X59" s="865"/>
      <c r="Y59" s="865"/>
      <c r="Z59" s="865"/>
      <c r="AA59" s="865"/>
      <c r="AB59" s="865"/>
      <c r="AC59" s="865"/>
      <c r="AD59" s="865"/>
      <c r="AE59" s="865"/>
      <c r="AF59" s="865"/>
      <c r="AG59" s="865"/>
      <c r="AH59" s="865"/>
      <c r="AI59" s="865"/>
      <c r="AJ59" s="865"/>
      <c r="AK59" s="865"/>
      <c r="AL59" s="865"/>
      <c r="AM59" s="865"/>
      <c r="AN59" s="865"/>
      <c r="AO59" s="865"/>
      <c r="AP59" s="865"/>
      <c r="AQ59" s="865"/>
      <c r="AR59" s="865"/>
    </row>
    <row r="60" spans="1:44" s="859" customFormat="1" ht="17.25" customHeight="1">
      <c r="A60" s="858"/>
      <c r="B60" s="860"/>
      <c r="C60" s="865"/>
      <c r="D60" s="865" t="s">
        <v>864</v>
      </c>
      <c r="E60" s="865"/>
      <c r="F60" s="865"/>
      <c r="G60" s="865"/>
      <c r="H60" s="865"/>
      <c r="I60" s="865"/>
      <c r="J60" s="865"/>
      <c r="K60" s="865"/>
      <c r="L60" s="865"/>
      <c r="M60" s="865"/>
      <c r="N60" s="865"/>
      <c r="O60" s="865"/>
      <c r="P60" s="865"/>
      <c r="Q60" s="865"/>
      <c r="R60" s="865"/>
      <c r="S60" s="865"/>
      <c r="T60" s="865"/>
      <c r="U60" s="865"/>
      <c r="V60" s="865"/>
      <c r="W60" s="865"/>
      <c r="X60" s="865"/>
      <c r="Y60" s="865"/>
      <c r="Z60" s="865"/>
      <c r="AA60" s="865"/>
      <c r="AB60" s="865"/>
      <c r="AC60" s="865"/>
      <c r="AD60" s="865"/>
      <c r="AE60" s="865"/>
      <c r="AF60" s="865"/>
      <c r="AG60" s="865"/>
      <c r="AH60" s="865"/>
      <c r="AI60" s="865"/>
      <c r="AJ60" s="865"/>
      <c r="AK60" s="865"/>
      <c r="AL60" s="865"/>
      <c r="AM60" s="865"/>
      <c r="AN60" s="865"/>
      <c r="AO60" s="865"/>
      <c r="AP60" s="865"/>
      <c r="AQ60" s="865"/>
      <c r="AR60" s="865"/>
    </row>
    <row r="61" spans="1:44" s="859" customFormat="1" ht="17.25" customHeight="1">
      <c r="A61" s="858"/>
      <c r="B61" s="860"/>
      <c r="C61" s="865"/>
      <c r="D61" s="865" t="s">
        <v>865</v>
      </c>
      <c r="E61" s="865"/>
      <c r="F61" s="865"/>
      <c r="G61" s="865"/>
      <c r="H61" s="865"/>
      <c r="I61" s="865"/>
      <c r="J61" s="865"/>
      <c r="K61" s="865"/>
      <c r="L61" s="865"/>
      <c r="M61" s="865"/>
      <c r="N61" s="865"/>
      <c r="O61" s="865"/>
      <c r="P61" s="865"/>
      <c r="Q61" s="865"/>
      <c r="R61" s="865"/>
      <c r="S61" s="865"/>
      <c r="T61" s="865"/>
      <c r="U61" s="865"/>
      <c r="V61" s="865"/>
      <c r="W61" s="865"/>
      <c r="X61" s="865"/>
      <c r="Y61" s="865"/>
      <c r="Z61" s="865"/>
      <c r="AA61" s="865"/>
      <c r="AB61" s="865"/>
      <c r="AC61" s="865"/>
      <c r="AD61" s="865"/>
      <c r="AE61" s="865"/>
      <c r="AF61" s="865"/>
      <c r="AG61" s="865"/>
      <c r="AH61" s="865"/>
      <c r="AI61" s="865"/>
      <c r="AJ61" s="865"/>
      <c r="AK61" s="865"/>
      <c r="AL61" s="865"/>
      <c r="AM61" s="865"/>
      <c r="AN61" s="865"/>
      <c r="AO61" s="865"/>
      <c r="AP61" s="865"/>
      <c r="AQ61" s="865"/>
      <c r="AR61" s="865"/>
    </row>
    <row r="62" spans="1:44" s="859" customFormat="1" ht="17.25" customHeight="1">
      <c r="A62" s="858"/>
      <c r="B62" s="860"/>
      <c r="C62" s="865"/>
      <c r="D62" s="865" t="s">
        <v>798</v>
      </c>
      <c r="E62" s="865"/>
      <c r="F62" s="865"/>
      <c r="G62" s="865"/>
      <c r="H62" s="865"/>
      <c r="I62" s="865"/>
      <c r="J62" s="865"/>
      <c r="K62" s="865"/>
      <c r="L62" s="865"/>
      <c r="M62" s="865"/>
      <c r="N62" s="865"/>
      <c r="O62" s="865"/>
      <c r="P62" s="865"/>
      <c r="Q62" s="865"/>
      <c r="R62" s="865"/>
      <c r="S62" s="865"/>
      <c r="T62" s="865"/>
      <c r="U62" s="865"/>
      <c r="V62" s="865"/>
      <c r="W62" s="865"/>
      <c r="X62" s="865"/>
      <c r="Y62" s="865"/>
      <c r="Z62" s="865"/>
      <c r="AA62" s="865"/>
      <c r="AB62" s="865"/>
      <c r="AC62" s="865"/>
      <c r="AD62" s="865"/>
      <c r="AE62" s="865"/>
      <c r="AF62" s="865"/>
      <c r="AG62" s="865"/>
      <c r="AH62" s="865"/>
      <c r="AI62" s="865"/>
      <c r="AJ62" s="865"/>
      <c r="AK62" s="865"/>
      <c r="AL62" s="865"/>
      <c r="AM62" s="865"/>
      <c r="AN62" s="865"/>
      <c r="AO62" s="865"/>
      <c r="AP62" s="865"/>
      <c r="AQ62" s="865"/>
      <c r="AR62" s="865"/>
    </row>
    <row r="63" spans="1:44" s="859" customFormat="1" ht="17.25" customHeight="1">
      <c r="A63" s="858"/>
      <c r="B63" s="860"/>
      <c r="C63" s="865"/>
      <c r="D63" s="865" t="s">
        <v>799</v>
      </c>
      <c r="E63" s="865"/>
      <c r="F63" s="865"/>
      <c r="G63" s="865"/>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row>
    <row r="64" spans="1:44" s="859" customFormat="1" ht="17.25" customHeight="1">
      <c r="A64" s="858"/>
      <c r="B64" s="860"/>
      <c r="C64" s="865"/>
      <c r="D64" s="865" t="s">
        <v>800</v>
      </c>
      <c r="E64" s="865"/>
      <c r="F64" s="865"/>
      <c r="G64" s="865"/>
      <c r="H64" s="865"/>
      <c r="I64" s="865"/>
      <c r="J64" s="865"/>
      <c r="K64" s="865"/>
      <c r="L64" s="865"/>
      <c r="M64" s="865"/>
      <c r="N64" s="865"/>
      <c r="O64" s="865"/>
      <c r="P64" s="865"/>
      <c r="Q64" s="865"/>
      <c r="R64" s="865"/>
      <c r="S64" s="865"/>
      <c r="T64" s="865"/>
      <c r="U64" s="865"/>
      <c r="V64" s="865"/>
      <c r="W64" s="865"/>
      <c r="X64" s="865"/>
      <c r="Y64" s="865"/>
      <c r="Z64" s="865"/>
      <c r="AA64" s="865"/>
      <c r="AB64" s="865"/>
      <c r="AC64" s="865"/>
      <c r="AD64" s="865"/>
      <c r="AE64" s="865"/>
      <c r="AF64" s="865"/>
      <c r="AG64" s="865"/>
      <c r="AH64" s="865"/>
      <c r="AI64" s="865"/>
      <c r="AJ64" s="865"/>
      <c r="AK64" s="865"/>
      <c r="AL64" s="865"/>
      <c r="AM64" s="865"/>
      <c r="AN64" s="865"/>
      <c r="AO64" s="865"/>
      <c r="AP64" s="865"/>
      <c r="AQ64" s="865"/>
      <c r="AR64" s="865"/>
    </row>
    <row r="65" spans="1:50" s="859" customFormat="1" ht="17.25" customHeight="1">
      <c r="A65" s="858"/>
      <c r="B65" s="860"/>
      <c r="C65" s="865"/>
      <c r="D65" s="865" t="s">
        <v>801</v>
      </c>
      <c r="E65" s="865"/>
      <c r="F65" s="865"/>
      <c r="G65" s="865"/>
      <c r="H65" s="865"/>
      <c r="I65" s="865"/>
      <c r="J65" s="865"/>
      <c r="K65" s="865"/>
      <c r="L65" s="865"/>
      <c r="M65" s="865"/>
      <c r="N65" s="865"/>
      <c r="O65" s="865"/>
      <c r="P65" s="865"/>
      <c r="Q65" s="865"/>
      <c r="R65" s="865"/>
      <c r="S65" s="865"/>
      <c r="T65" s="865"/>
      <c r="U65" s="865"/>
      <c r="V65" s="865"/>
      <c r="W65" s="865"/>
      <c r="X65" s="865"/>
      <c r="Y65" s="865"/>
      <c r="Z65" s="865"/>
      <c r="AA65" s="865"/>
      <c r="AB65" s="865"/>
      <c r="AC65" s="865"/>
      <c r="AD65" s="865"/>
      <c r="AE65" s="865"/>
      <c r="AF65" s="865"/>
      <c r="AG65" s="865"/>
      <c r="AH65" s="865"/>
      <c r="AI65" s="865"/>
      <c r="AJ65" s="865"/>
      <c r="AK65" s="865"/>
      <c r="AL65" s="865"/>
      <c r="AM65" s="865"/>
      <c r="AN65" s="865"/>
      <c r="AO65" s="865"/>
      <c r="AP65" s="865"/>
      <c r="AQ65" s="865"/>
      <c r="AR65" s="865"/>
    </row>
    <row r="66" spans="1:50" s="859" customFormat="1" ht="17.25" customHeight="1">
      <c r="A66" s="858"/>
      <c r="B66" s="860"/>
      <c r="C66" s="865"/>
      <c r="D66" s="2092" t="s">
        <v>802</v>
      </c>
      <c r="E66" s="2092"/>
      <c r="F66" s="2092"/>
      <c r="G66" s="2092"/>
      <c r="H66" s="2092"/>
      <c r="I66" s="2092"/>
      <c r="J66" s="870"/>
      <c r="K66" s="870"/>
      <c r="L66" s="870"/>
      <c r="M66" s="870"/>
      <c r="N66" s="870"/>
      <c r="O66" s="870"/>
      <c r="P66" s="870"/>
      <c r="Q66" s="870"/>
      <c r="R66" s="870"/>
      <c r="S66" s="870"/>
      <c r="T66" s="870"/>
      <c r="U66" s="870"/>
      <c r="V66" s="870"/>
      <c r="W66" s="870"/>
      <c r="X66" s="870"/>
      <c r="Y66" s="870"/>
      <c r="Z66" s="870"/>
      <c r="AA66" s="870"/>
      <c r="AB66" s="870"/>
      <c r="AC66" s="870"/>
      <c r="AD66" s="870"/>
      <c r="AE66" s="870"/>
      <c r="AF66" s="870"/>
      <c r="AG66" s="870"/>
      <c r="AH66" s="870"/>
      <c r="AI66" s="870"/>
      <c r="AJ66" s="870"/>
      <c r="AK66" s="870"/>
      <c r="AL66" s="870"/>
      <c r="AM66" s="870"/>
      <c r="AN66" s="870"/>
      <c r="AO66" s="870"/>
      <c r="AP66" s="870"/>
      <c r="AQ66" s="870"/>
      <c r="AR66" s="870"/>
    </row>
    <row r="67" spans="1:50" s="859" customFormat="1" ht="7.5" customHeight="1">
      <c r="A67" s="858"/>
      <c r="B67" s="860"/>
      <c r="C67" s="865"/>
      <c r="D67" s="865"/>
      <c r="E67" s="865"/>
      <c r="F67" s="865"/>
      <c r="G67" s="865"/>
      <c r="H67" s="865"/>
      <c r="I67" s="865"/>
      <c r="J67" s="865"/>
      <c r="K67" s="865"/>
      <c r="L67" s="865"/>
      <c r="M67" s="865"/>
      <c r="N67" s="865"/>
      <c r="O67" s="865"/>
      <c r="P67" s="865"/>
      <c r="Q67" s="865"/>
      <c r="R67" s="865"/>
      <c r="S67" s="865"/>
      <c r="T67" s="865"/>
      <c r="U67" s="865"/>
      <c r="V67" s="865"/>
      <c r="W67" s="865"/>
      <c r="X67" s="865"/>
      <c r="Y67" s="865"/>
      <c r="Z67" s="865"/>
      <c r="AA67" s="865"/>
      <c r="AB67" s="865"/>
      <c r="AC67" s="865"/>
      <c r="AD67" s="865"/>
      <c r="AE67" s="865"/>
      <c r="AF67" s="865"/>
      <c r="AG67" s="865"/>
      <c r="AH67" s="865"/>
      <c r="AI67" s="865"/>
      <c r="AJ67" s="865"/>
      <c r="AK67" s="865"/>
      <c r="AL67" s="865"/>
      <c r="AM67" s="865"/>
      <c r="AN67" s="865"/>
      <c r="AO67" s="865"/>
      <c r="AP67" s="865"/>
      <c r="AQ67" s="865"/>
      <c r="AR67" s="865"/>
    </row>
    <row r="68" spans="1:50" s="859" customFormat="1" ht="16.5" customHeight="1">
      <c r="A68" s="858"/>
      <c r="B68" s="865"/>
      <c r="C68" s="865"/>
      <c r="D68" s="865"/>
      <c r="E68" s="865"/>
      <c r="F68" s="865"/>
      <c r="G68" s="865"/>
      <c r="H68" s="865"/>
      <c r="I68" s="865"/>
      <c r="J68" s="865"/>
      <c r="K68" s="865"/>
      <c r="L68" s="865"/>
      <c r="M68" s="865"/>
      <c r="N68" s="865"/>
      <c r="O68" s="865"/>
      <c r="P68" s="865"/>
      <c r="Q68" s="865"/>
      <c r="R68" s="865"/>
      <c r="S68" s="865"/>
      <c r="T68" s="865"/>
      <c r="U68" s="865"/>
      <c r="V68" s="865"/>
      <c r="W68" s="865"/>
      <c r="X68" s="865"/>
      <c r="Y68" s="865"/>
      <c r="Z68" s="865"/>
      <c r="AA68" s="865"/>
      <c r="AB68" s="865"/>
      <c r="AC68" s="865"/>
      <c r="AD68" s="865"/>
      <c r="AE68" s="865"/>
      <c r="AF68" s="865"/>
      <c r="AG68" s="865"/>
      <c r="AH68" s="865"/>
      <c r="AI68" s="865"/>
      <c r="AJ68" s="865"/>
      <c r="AK68" s="865"/>
      <c r="AL68" s="865"/>
      <c r="AM68" s="865"/>
      <c r="AN68" s="865"/>
      <c r="AO68" s="865"/>
      <c r="AP68" s="865"/>
      <c r="AQ68" s="865"/>
      <c r="AR68" s="865"/>
    </row>
    <row r="69" spans="1:50" s="859" customFormat="1" ht="14.25">
      <c r="A69" s="858"/>
      <c r="B69" s="1259" t="s">
        <v>803</v>
      </c>
      <c r="C69" s="1259"/>
      <c r="D69" s="1259"/>
      <c r="E69" s="1259"/>
      <c r="F69" s="1259"/>
      <c r="G69" s="1259"/>
      <c r="H69" s="1259"/>
      <c r="I69" s="1259"/>
      <c r="J69" s="1259"/>
      <c r="K69" s="1259"/>
      <c r="L69" s="1259"/>
      <c r="M69" s="1259"/>
      <c r="N69" s="1259"/>
      <c r="O69" s="1259"/>
      <c r="P69" s="1259"/>
      <c r="Q69" s="1259"/>
      <c r="R69" s="1259"/>
      <c r="S69" s="1259"/>
      <c r="T69" s="1259"/>
      <c r="U69" s="1259"/>
      <c r="V69" s="1259"/>
      <c r="W69" s="1259"/>
      <c r="X69" s="1259"/>
      <c r="Y69" s="1259"/>
      <c r="Z69" s="1259"/>
      <c r="AA69" s="1259"/>
      <c r="AB69" s="1259"/>
      <c r="AC69" s="1259"/>
      <c r="AD69" s="1259"/>
      <c r="AE69" s="1259"/>
      <c r="AF69" s="1259"/>
      <c r="AG69" s="1259"/>
      <c r="AH69" s="1259"/>
      <c r="AI69" s="1259"/>
      <c r="AJ69" s="1259"/>
      <c r="AK69" s="1259"/>
      <c r="AL69" s="1259"/>
      <c r="AM69" s="1259"/>
      <c r="AN69" s="1259"/>
      <c r="AO69" s="1259"/>
      <c r="AP69" s="1259"/>
      <c r="AQ69" s="1259"/>
      <c r="AR69" s="1259"/>
    </row>
    <row r="70" spans="1:50" s="859" customFormat="1" ht="9" customHeight="1">
      <c r="A70" s="858"/>
      <c r="B70" s="871"/>
      <c r="C70" s="871"/>
      <c r="D70" s="871"/>
      <c r="E70" s="871"/>
      <c r="F70" s="871"/>
      <c r="G70" s="871"/>
      <c r="H70" s="871"/>
      <c r="I70" s="871"/>
      <c r="J70" s="871"/>
      <c r="K70" s="871"/>
      <c r="L70" s="871"/>
      <c r="M70" s="871"/>
      <c r="N70" s="871"/>
      <c r="O70" s="871"/>
      <c r="P70" s="871"/>
      <c r="Q70" s="871"/>
      <c r="R70" s="871"/>
      <c r="S70" s="871"/>
      <c r="T70" s="871"/>
      <c r="U70" s="871"/>
      <c r="V70" s="871"/>
      <c r="W70" s="871"/>
      <c r="X70" s="871"/>
      <c r="Y70" s="871"/>
      <c r="Z70" s="871"/>
      <c r="AA70" s="871"/>
      <c r="AB70" s="871"/>
      <c r="AC70" s="871"/>
      <c r="AD70" s="871"/>
      <c r="AE70" s="871"/>
      <c r="AF70" s="871"/>
      <c r="AG70" s="871"/>
      <c r="AH70" s="871"/>
      <c r="AI70" s="871"/>
      <c r="AJ70" s="871"/>
      <c r="AK70" s="871"/>
      <c r="AL70" s="871"/>
      <c r="AM70" s="871"/>
      <c r="AN70" s="871"/>
      <c r="AO70" s="871"/>
      <c r="AP70" s="871"/>
      <c r="AQ70" s="871"/>
      <c r="AR70" s="871"/>
    </row>
    <row r="71" spans="1:50" s="859" customFormat="1" ht="9" customHeight="1">
      <c r="A71" s="858"/>
      <c r="B71" s="871"/>
      <c r="C71" s="871"/>
      <c r="D71" s="871"/>
      <c r="E71" s="871"/>
      <c r="F71" s="871"/>
      <c r="G71" s="871"/>
      <c r="H71" s="871"/>
      <c r="I71" s="871"/>
      <c r="J71" s="871"/>
      <c r="K71" s="871"/>
      <c r="L71" s="871"/>
      <c r="M71" s="871"/>
      <c r="N71" s="871"/>
      <c r="O71" s="871"/>
      <c r="P71" s="871"/>
      <c r="Q71" s="871"/>
      <c r="R71" s="871"/>
      <c r="S71" s="871"/>
      <c r="T71" s="871"/>
      <c r="U71" s="871"/>
      <c r="V71" s="871"/>
      <c r="W71" s="871"/>
      <c r="X71" s="871"/>
      <c r="Y71" s="871"/>
      <c r="Z71" s="871"/>
      <c r="AA71" s="871"/>
      <c r="AB71" s="871"/>
      <c r="AC71" s="871"/>
      <c r="AD71" s="871"/>
      <c r="AE71" s="871"/>
      <c r="AF71" s="871"/>
      <c r="AG71" s="871"/>
      <c r="AH71" s="871"/>
      <c r="AI71" s="871"/>
      <c r="AJ71" s="871"/>
      <c r="AK71" s="871"/>
      <c r="AL71" s="871"/>
      <c r="AM71" s="871"/>
      <c r="AN71" s="871"/>
      <c r="AO71" s="871"/>
      <c r="AP71" s="871"/>
      <c r="AQ71" s="871"/>
      <c r="AR71" s="871"/>
    </row>
    <row r="72" spans="1:50" s="859" customFormat="1" ht="30" customHeight="1">
      <c r="A72" s="858"/>
      <c r="B72" s="872"/>
      <c r="C72" s="864"/>
      <c r="D72" s="872"/>
      <c r="E72" s="872"/>
      <c r="F72" s="872"/>
      <c r="G72" s="872"/>
      <c r="H72" s="872"/>
      <c r="I72" s="872"/>
      <c r="J72" s="872"/>
      <c r="K72" s="872"/>
      <c r="L72" s="872"/>
      <c r="M72" s="872"/>
      <c r="N72" s="872"/>
      <c r="O72" s="872"/>
      <c r="P72" s="872"/>
      <c r="Q72" s="872"/>
      <c r="R72" s="872"/>
      <c r="S72" s="872"/>
      <c r="T72" s="872"/>
      <c r="U72" s="872"/>
      <c r="V72" s="872"/>
      <c r="W72" s="872"/>
      <c r="X72" s="872"/>
      <c r="Y72" s="872"/>
      <c r="Z72" s="872"/>
      <c r="AA72" s="872"/>
      <c r="AB72" s="872"/>
      <c r="AC72" s="860"/>
      <c r="AD72" s="873"/>
      <c r="AE72" s="860"/>
      <c r="AF72" s="885"/>
      <c r="AG72" s="2091" t="str">
        <f>IF(入力シート!F14="","",入力シート!F14)</f>
        <v/>
      </c>
      <c r="AH72" s="2091"/>
      <c r="AI72" s="2091"/>
      <c r="AJ72" s="2091"/>
      <c r="AK72" s="2091"/>
      <c r="AL72" s="2091"/>
      <c r="AM72" s="2091"/>
      <c r="AN72" s="2091"/>
      <c r="AO72" s="2091"/>
      <c r="AP72" s="860"/>
      <c r="AQ72" s="860"/>
      <c r="AR72" s="860"/>
      <c r="AS72" s="874"/>
      <c r="AT72" s="874"/>
    </row>
    <row r="73" spans="1:50" s="859" customFormat="1" ht="15" customHeight="1">
      <c r="A73" s="858"/>
      <c r="B73" s="872"/>
      <c r="C73" s="864"/>
      <c r="D73" s="872"/>
      <c r="E73" s="872"/>
      <c r="F73" s="872"/>
      <c r="G73" s="872"/>
      <c r="H73" s="872"/>
      <c r="I73" s="872"/>
      <c r="J73" s="872"/>
      <c r="K73" s="872"/>
      <c r="L73" s="872"/>
      <c r="M73" s="872"/>
      <c r="N73" s="872"/>
      <c r="O73" s="872"/>
      <c r="P73" s="872"/>
      <c r="Q73" s="872"/>
      <c r="R73" s="872"/>
      <c r="S73" s="872"/>
      <c r="T73" s="872"/>
      <c r="U73" s="872"/>
      <c r="V73" s="872"/>
      <c r="W73" s="872"/>
      <c r="X73" s="872"/>
      <c r="Y73" s="872"/>
      <c r="Z73" s="872"/>
      <c r="AA73" s="872"/>
      <c r="AB73" s="872"/>
      <c r="AC73" s="873"/>
      <c r="AD73" s="873"/>
      <c r="AE73" s="861"/>
      <c r="AF73" s="861"/>
      <c r="AG73" s="861"/>
      <c r="AH73" s="873"/>
      <c r="AI73" s="861"/>
      <c r="AJ73" s="861"/>
      <c r="AK73" s="861"/>
      <c r="AL73" s="873"/>
      <c r="AM73" s="861"/>
      <c r="AN73" s="861"/>
      <c r="AO73" s="861"/>
      <c r="AP73" s="873"/>
      <c r="AQ73" s="860"/>
      <c r="AR73" s="860"/>
    </row>
    <row r="74" spans="1:50" ht="30" customHeight="1">
      <c r="B74" s="875"/>
      <c r="C74" s="876"/>
      <c r="D74" s="876"/>
      <c r="E74" s="876"/>
      <c r="F74" s="877"/>
      <c r="G74" s="877"/>
      <c r="H74" s="877"/>
      <c r="I74" s="877"/>
      <c r="J74" s="6" t="s">
        <v>2</v>
      </c>
      <c r="K74" s="893"/>
      <c r="L74" s="893"/>
      <c r="M74" s="893"/>
      <c r="N74" s="893" t="s">
        <v>825</v>
      </c>
      <c r="O74" s="893"/>
      <c r="P74" s="893"/>
      <c r="Q74" s="894"/>
      <c r="R74" s="894"/>
      <c r="S74" s="2093" t="str">
        <f>様式第1_交付申請書!G11</f>
        <v/>
      </c>
      <c r="T74" s="2093"/>
      <c r="U74" s="2093"/>
      <c r="V74" s="2093"/>
      <c r="W74" s="2093"/>
      <c r="X74" s="2093"/>
      <c r="Y74" s="2093"/>
      <c r="Z74" s="2093"/>
      <c r="AA74" s="2093"/>
      <c r="AB74" s="2093"/>
      <c r="AC74" s="2093"/>
      <c r="AD74" s="2093"/>
      <c r="AE74" s="2093"/>
      <c r="AF74" s="2093"/>
      <c r="AG74" s="2093"/>
      <c r="AH74" s="2093"/>
      <c r="AI74" s="2093"/>
      <c r="AJ74" s="2093"/>
      <c r="AK74" s="2093"/>
      <c r="AL74" s="2093"/>
      <c r="AM74" s="2093"/>
      <c r="AN74" s="2093"/>
      <c r="AO74" s="2093"/>
      <c r="AP74" s="860"/>
      <c r="AQ74" s="860"/>
      <c r="AR74" s="860"/>
    </row>
    <row r="75" spans="1:50" ht="30" customHeight="1">
      <c r="B75" s="875"/>
      <c r="C75" s="876"/>
      <c r="D75" s="876"/>
      <c r="E75" s="876"/>
      <c r="F75" s="877"/>
      <c r="G75" s="877"/>
      <c r="H75" s="877"/>
      <c r="I75" s="877"/>
      <c r="J75" s="6"/>
      <c r="K75" s="878"/>
      <c r="L75" s="878"/>
      <c r="M75" s="878"/>
      <c r="N75" s="878" t="s">
        <v>826</v>
      </c>
      <c r="O75" s="878"/>
      <c r="P75" s="878"/>
      <c r="Q75" s="879"/>
      <c r="R75" s="879"/>
      <c r="S75" s="2086" t="s">
        <v>912</v>
      </c>
      <c r="T75" s="2086"/>
      <c r="U75" s="2083" t="str">
        <f>様式第1_交付申請書!G12</f>
        <v/>
      </c>
      <c r="V75" s="2084"/>
      <c r="W75" s="2084"/>
      <c r="X75" s="2084"/>
      <c r="Y75" s="2084"/>
      <c r="Z75" s="2084"/>
      <c r="AA75" s="2081" t="s">
        <v>913</v>
      </c>
      <c r="AB75" s="2082"/>
      <c r="AC75" s="2094" t="str">
        <f>様式第1_交付申請書!J12</f>
        <v/>
      </c>
      <c r="AD75" s="1256"/>
      <c r="AE75" s="1256"/>
      <c r="AF75" s="1256"/>
      <c r="AG75" s="1256"/>
      <c r="AH75" s="1256"/>
      <c r="AI75" s="1256"/>
      <c r="AJ75" s="1256"/>
      <c r="AK75" s="1256"/>
      <c r="AL75" s="1256"/>
      <c r="AM75" s="1256"/>
      <c r="AN75" s="1256"/>
      <c r="AO75" s="1256"/>
      <c r="AP75" s="860"/>
      <c r="AQ75" s="860"/>
      <c r="AR75" s="860"/>
      <c r="AT75" s="859"/>
    </row>
    <row r="76" spans="1:50" ht="14.25" customHeight="1">
      <c r="B76" s="875"/>
      <c r="C76" s="876"/>
      <c r="D76" s="876"/>
      <c r="E76" s="876"/>
      <c r="F76" s="877"/>
      <c r="G76" s="877"/>
      <c r="H76" s="877"/>
      <c r="I76" s="877"/>
      <c r="J76" s="6"/>
      <c r="K76" s="891"/>
      <c r="L76" s="891"/>
      <c r="M76" s="891"/>
      <c r="N76" s="891"/>
      <c r="O76" s="891"/>
      <c r="P76" s="891"/>
      <c r="Q76" s="879"/>
      <c r="R76" s="879"/>
      <c r="S76" s="895"/>
      <c r="T76" s="896"/>
      <c r="U76" s="897"/>
      <c r="V76" s="898"/>
      <c r="W76" s="898"/>
      <c r="X76" s="898"/>
      <c r="Y76" s="898"/>
      <c r="Z76" s="898"/>
      <c r="AA76" s="898"/>
      <c r="AB76" s="898"/>
      <c r="AC76" s="898"/>
      <c r="AD76" s="898"/>
      <c r="AE76" s="898"/>
      <c r="AF76" s="898"/>
      <c r="AG76" s="898"/>
      <c r="AH76" s="898"/>
      <c r="AI76" s="898"/>
      <c r="AJ76" s="898"/>
      <c r="AK76" s="898"/>
      <c r="AL76" s="898"/>
      <c r="AM76" s="898"/>
      <c r="AN76" s="898"/>
      <c r="AO76" s="898"/>
      <c r="AP76" s="860"/>
      <c r="AQ76" s="860"/>
      <c r="AR76" s="860"/>
      <c r="AT76" s="859"/>
    </row>
    <row r="77" spans="1:50" ht="30" hidden="1" customHeight="1" outlineLevel="1">
      <c r="B77" s="875"/>
      <c r="C77" s="876"/>
      <c r="D77" s="876"/>
      <c r="E77" s="876"/>
      <c r="F77" s="877"/>
      <c r="G77" s="877"/>
      <c r="H77" s="877"/>
      <c r="I77" s="877"/>
      <c r="J77" s="6" t="s">
        <v>15</v>
      </c>
      <c r="K77" s="893"/>
      <c r="L77" s="893"/>
      <c r="M77" s="893"/>
      <c r="N77" s="893" t="s">
        <v>825</v>
      </c>
      <c r="O77" s="893"/>
      <c r="P77" s="893"/>
      <c r="Q77" s="894"/>
      <c r="R77" s="894"/>
      <c r="S77" s="2093" t="str">
        <f>IF(入力シート!F40="","",入力シート!F40)</f>
        <v/>
      </c>
      <c r="T77" s="2093"/>
      <c r="U77" s="2093"/>
      <c r="V77" s="2093"/>
      <c r="W77" s="2093"/>
      <c r="X77" s="2093"/>
      <c r="Y77" s="2093"/>
      <c r="Z77" s="2093"/>
      <c r="AA77" s="2093"/>
      <c r="AB77" s="2093"/>
      <c r="AC77" s="2093"/>
      <c r="AD77" s="2093"/>
      <c r="AE77" s="2093"/>
      <c r="AF77" s="2093"/>
      <c r="AG77" s="2093"/>
      <c r="AH77" s="2093"/>
      <c r="AI77" s="2093"/>
      <c r="AJ77" s="2093"/>
      <c r="AK77" s="2093"/>
      <c r="AL77" s="2093"/>
      <c r="AM77" s="2093"/>
      <c r="AN77" s="2093"/>
      <c r="AO77" s="2093"/>
      <c r="AP77" s="860"/>
      <c r="AQ77" s="860"/>
      <c r="AR77" s="860"/>
      <c r="AT77" s="859"/>
    </row>
    <row r="78" spans="1:50" ht="28.5" hidden="1" customHeight="1" outlineLevel="1">
      <c r="B78" s="881"/>
      <c r="C78" s="881"/>
      <c r="D78" s="881"/>
      <c r="E78" s="881"/>
      <c r="F78" s="881"/>
      <c r="G78" s="881"/>
      <c r="H78" s="881"/>
      <c r="I78" s="881"/>
      <c r="J78" s="6"/>
      <c r="K78" s="881"/>
      <c r="L78" s="881"/>
      <c r="M78" s="881"/>
      <c r="N78" s="891" t="s">
        <v>826</v>
      </c>
      <c r="O78" s="891"/>
      <c r="P78" s="891"/>
      <c r="Q78" s="879"/>
      <c r="R78" s="879"/>
      <c r="S78" s="2086" t="s">
        <v>912</v>
      </c>
      <c r="T78" s="2086"/>
      <c r="U78" s="2083" t="str">
        <f>IF(入力シート!F41="","",入力シート!F41)</f>
        <v/>
      </c>
      <c r="V78" s="2084"/>
      <c r="W78" s="2084"/>
      <c r="X78" s="2084"/>
      <c r="Y78" s="2084"/>
      <c r="Z78" s="2085"/>
      <c r="AA78" s="2081" t="s">
        <v>913</v>
      </c>
      <c r="AB78" s="2082"/>
      <c r="AC78" s="1256" t="str">
        <f>IF(入力シート!F43="","",入力シート!F43&amp;入力シート!J43)</f>
        <v/>
      </c>
      <c r="AD78" s="1256"/>
      <c r="AE78" s="1256"/>
      <c r="AF78" s="1256"/>
      <c r="AG78" s="1256"/>
      <c r="AH78" s="1256"/>
      <c r="AI78" s="1256"/>
      <c r="AJ78" s="1256"/>
      <c r="AK78" s="1256"/>
      <c r="AL78" s="1256"/>
      <c r="AM78" s="1256"/>
      <c r="AN78" s="1256"/>
      <c r="AO78" s="1256"/>
      <c r="AP78" s="860"/>
      <c r="AQ78" s="881"/>
      <c r="AR78" s="881"/>
      <c r="AS78" s="874"/>
    </row>
    <row r="79" spans="1:50" ht="18" customHeight="1" collapsed="1">
      <c r="B79" s="881"/>
      <c r="C79" s="881"/>
      <c r="D79" s="881"/>
      <c r="E79" s="881"/>
      <c r="F79" s="881"/>
      <c r="G79" s="881"/>
      <c r="H79" s="881"/>
      <c r="I79" s="881"/>
      <c r="J79" s="6"/>
      <c r="K79" s="881"/>
      <c r="L79" s="881"/>
      <c r="M79" s="881"/>
      <c r="N79" s="881"/>
      <c r="O79" s="881"/>
      <c r="P79" s="881"/>
      <c r="Q79" s="881"/>
      <c r="R79" s="881"/>
      <c r="S79" s="881"/>
      <c r="T79" s="881"/>
      <c r="U79" s="881"/>
      <c r="V79" s="881"/>
      <c r="W79" s="881"/>
      <c r="X79" s="881"/>
      <c r="Y79" s="881"/>
      <c r="Z79" s="881"/>
      <c r="AA79" s="881"/>
      <c r="AB79" s="881"/>
      <c r="AC79" s="881"/>
      <c r="AD79" s="881"/>
      <c r="AE79" s="881"/>
      <c r="AF79" s="881"/>
      <c r="AG79" s="881"/>
      <c r="AH79" s="881"/>
      <c r="AI79" s="881"/>
      <c r="AJ79" s="881"/>
      <c r="AK79" s="881"/>
      <c r="AL79" s="881"/>
      <c r="AM79" s="881"/>
      <c r="AN79" s="881"/>
      <c r="AO79" s="881"/>
      <c r="AP79" s="881"/>
      <c r="AQ79" s="881"/>
      <c r="AR79" s="881"/>
      <c r="AS79" s="874"/>
      <c r="AT79" s="874"/>
      <c r="AX79" s="874" t="s">
        <v>804</v>
      </c>
    </row>
    <row r="80" spans="1:50" ht="31.5" hidden="1" customHeight="1" outlineLevel="1">
      <c r="B80" s="881"/>
      <c r="C80" s="881"/>
      <c r="D80" s="881"/>
      <c r="E80" s="881"/>
      <c r="F80" s="881"/>
      <c r="G80" s="881"/>
      <c r="H80" s="881"/>
      <c r="I80" s="881"/>
      <c r="J80" s="6" t="s">
        <v>372</v>
      </c>
      <c r="K80" s="881"/>
      <c r="L80" s="881"/>
      <c r="M80" s="881"/>
      <c r="N80" s="893" t="s">
        <v>825</v>
      </c>
      <c r="O80" s="893"/>
      <c r="P80" s="893"/>
      <c r="Q80" s="894"/>
      <c r="R80" s="894"/>
      <c r="S80" s="2093" t="str">
        <f>IF(入力シート!F53="","",入力シート!F53)</f>
        <v/>
      </c>
      <c r="T80" s="2093"/>
      <c r="U80" s="2093"/>
      <c r="V80" s="2093"/>
      <c r="W80" s="2093"/>
      <c r="X80" s="2093"/>
      <c r="Y80" s="2093"/>
      <c r="Z80" s="2093"/>
      <c r="AA80" s="2093"/>
      <c r="AB80" s="2093"/>
      <c r="AC80" s="2093"/>
      <c r="AD80" s="2093"/>
      <c r="AE80" s="2093"/>
      <c r="AF80" s="2093"/>
      <c r="AG80" s="2093"/>
      <c r="AH80" s="2093"/>
      <c r="AI80" s="2093"/>
      <c r="AJ80" s="2093"/>
      <c r="AK80" s="2093"/>
      <c r="AL80" s="2093"/>
      <c r="AM80" s="2093"/>
      <c r="AN80" s="2093"/>
      <c r="AO80" s="2093"/>
      <c r="AP80" s="860"/>
      <c r="AQ80" s="881"/>
      <c r="AR80" s="881"/>
      <c r="AS80" s="874"/>
      <c r="AT80" s="874"/>
    </row>
    <row r="81" spans="1:50" ht="30" hidden="1" customHeight="1" outlineLevel="1">
      <c r="B81" s="881"/>
      <c r="C81" s="881"/>
      <c r="D81" s="881"/>
      <c r="E81" s="881"/>
      <c r="F81" s="881"/>
      <c r="G81" s="881"/>
      <c r="H81" s="881"/>
      <c r="I81" s="881"/>
      <c r="J81" s="6"/>
      <c r="K81" s="881"/>
      <c r="L81" s="881"/>
      <c r="M81" s="881"/>
      <c r="N81" s="891" t="s">
        <v>826</v>
      </c>
      <c r="O81" s="891"/>
      <c r="P81" s="891"/>
      <c r="Q81" s="879"/>
      <c r="R81" s="879"/>
      <c r="S81" s="2086" t="s">
        <v>912</v>
      </c>
      <c r="T81" s="2086"/>
      <c r="U81" s="2083" t="str">
        <f>IF(入力シート!F54="","",入力シート!F54)</f>
        <v/>
      </c>
      <c r="V81" s="2084"/>
      <c r="W81" s="2084"/>
      <c r="X81" s="2084"/>
      <c r="Y81" s="2084"/>
      <c r="Z81" s="2085"/>
      <c r="AA81" s="2081" t="s">
        <v>913</v>
      </c>
      <c r="AB81" s="2082"/>
      <c r="AC81" s="1256" t="str">
        <f>IF(入力シート!F56="","",入力シート!F56&amp;入力シート!J56)</f>
        <v/>
      </c>
      <c r="AD81" s="1256"/>
      <c r="AE81" s="1256"/>
      <c r="AF81" s="1256"/>
      <c r="AG81" s="1256"/>
      <c r="AH81" s="1256"/>
      <c r="AI81" s="1256"/>
      <c r="AJ81" s="1256"/>
      <c r="AK81" s="1256"/>
      <c r="AL81" s="1256"/>
      <c r="AM81" s="1256"/>
      <c r="AN81" s="1256"/>
      <c r="AO81" s="1256"/>
      <c r="AP81" s="860"/>
      <c r="AQ81" s="881"/>
      <c r="AR81" s="881"/>
      <c r="AS81" s="874"/>
      <c r="AT81" s="874"/>
    </row>
    <row r="82" spans="1:50" ht="18" customHeight="1" collapsed="1">
      <c r="B82" s="881"/>
      <c r="C82" s="881"/>
      <c r="D82" s="881"/>
      <c r="E82" s="881"/>
      <c r="F82" s="881"/>
      <c r="G82" s="881"/>
      <c r="H82" s="881"/>
      <c r="I82" s="881"/>
      <c r="J82" s="6"/>
      <c r="K82" s="881"/>
      <c r="L82" s="881"/>
      <c r="M82" s="881"/>
      <c r="N82" s="881"/>
      <c r="O82" s="881"/>
      <c r="P82" s="881"/>
      <c r="Q82" s="881"/>
      <c r="R82" s="881"/>
      <c r="S82" s="881"/>
      <c r="T82" s="881"/>
      <c r="U82" s="881"/>
      <c r="V82" s="881"/>
      <c r="W82" s="881"/>
      <c r="X82" s="881"/>
      <c r="Y82" s="881"/>
      <c r="Z82" s="881"/>
      <c r="AA82" s="881"/>
      <c r="AB82" s="881"/>
      <c r="AC82" s="881"/>
      <c r="AD82" s="881"/>
      <c r="AE82" s="881"/>
      <c r="AF82" s="881"/>
      <c r="AG82" s="881"/>
      <c r="AH82" s="881"/>
      <c r="AI82" s="881"/>
      <c r="AJ82" s="881"/>
      <c r="AK82" s="881"/>
      <c r="AL82" s="881"/>
      <c r="AM82" s="881"/>
      <c r="AN82" s="881"/>
      <c r="AO82" s="881"/>
      <c r="AP82" s="881"/>
      <c r="AQ82" s="881"/>
      <c r="AR82" s="881"/>
      <c r="AS82" s="874"/>
      <c r="AT82" s="874"/>
      <c r="AX82" s="874" t="s">
        <v>804</v>
      </c>
    </row>
    <row r="83" spans="1:50" ht="29.25" hidden="1" customHeight="1" outlineLevel="1">
      <c r="B83" s="881"/>
      <c r="C83" s="881"/>
      <c r="D83" s="881"/>
      <c r="E83" s="881"/>
      <c r="F83" s="881"/>
      <c r="G83" s="881"/>
      <c r="H83" s="881"/>
      <c r="I83" s="881"/>
      <c r="J83" s="6" t="s">
        <v>373</v>
      </c>
      <c r="K83" s="881"/>
      <c r="L83" s="881"/>
      <c r="M83" s="881"/>
      <c r="N83" s="893" t="s">
        <v>825</v>
      </c>
      <c r="O83" s="893"/>
      <c r="P83" s="893"/>
      <c r="Q83" s="894"/>
      <c r="R83" s="894"/>
      <c r="S83" s="2093" t="str">
        <f>IF(入力シート!F66="","",入力シート!F66)</f>
        <v/>
      </c>
      <c r="T83" s="2093"/>
      <c r="U83" s="2093"/>
      <c r="V83" s="2093"/>
      <c r="W83" s="2093"/>
      <c r="X83" s="2093"/>
      <c r="Y83" s="2093"/>
      <c r="Z83" s="2093"/>
      <c r="AA83" s="2093"/>
      <c r="AB83" s="2093"/>
      <c r="AC83" s="2093"/>
      <c r="AD83" s="2093"/>
      <c r="AE83" s="2093"/>
      <c r="AF83" s="2093"/>
      <c r="AG83" s="2093"/>
      <c r="AH83" s="2093"/>
      <c r="AI83" s="2093"/>
      <c r="AJ83" s="2093"/>
      <c r="AK83" s="2093"/>
      <c r="AL83" s="2093"/>
      <c r="AM83" s="2093"/>
      <c r="AN83" s="2093"/>
      <c r="AO83" s="2093"/>
      <c r="AP83" s="860"/>
      <c r="AQ83" s="881"/>
      <c r="AR83" s="881"/>
      <c r="AS83" s="874"/>
      <c r="AT83" s="874"/>
    </row>
    <row r="84" spans="1:50" ht="30" hidden="1" customHeight="1" outlineLevel="1">
      <c r="B84" s="881"/>
      <c r="C84" s="881"/>
      <c r="D84" s="881"/>
      <c r="E84" s="881"/>
      <c r="F84" s="881"/>
      <c r="G84" s="881"/>
      <c r="H84" s="881"/>
      <c r="I84" s="881"/>
      <c r="J84" s="6"/>
      <c r="K84" s="881"/>
      <c r="L84" s="881"/>
      <c r="M84" s="881"/>
      <c r="N84" s="891" t="s">
        <v>826</v>
      </c>
      <c r="O84" s="891"/>
      <c r="P84" s="891"/>
      <c r="Q84" s="879"/>
      <c r="R84" s="879"/>
      <c r="S84" s="2086" t="s">
        <v>912</v>
      </c>
      <c r="T84" s="2086"/>
      <c r="U84" s="2083" t="str">
        <f>IF(入力シート!F67="","",入力シート!F67)</f>
        <v/>
      </c>
      <c r="V84" s="2084"/>
      <c r="W84" s="2084"/>
      <c r="X84" s="2084"/>
      <c r="Y84" s="2084"/>
      <c r="Z84" s="2085"/>
      <c r="AA84" s="2081" t="s">
        <v>913</v>
      </c>
      <c r="AB84" s="2082"/>
      <c r="AC84" s="1256" t="str">
        <f>IF(入力シート!F69="","",入力シート!F69&amp;入力シート!J69)</f>
        <v/>
      </c>
      <c r="AD84" s="1256"/>
      <c r="AE84" s="1256"/>
      <c r="AF84" s="1256"/>
      <c r="AG84" s="1256"/>
      <c r="AH84" s="1256"/>
      <c r="AI84" s="1256"/>
      <c r="AJ84" s="1256"/>
      <c r="AK84" s="1256"/>
      <c r="AL84" s="1256"/>
      <c r="AM84" s="1256"/>
      <c r="AN84" s="1256"/>
      <c r="AO84" s="1256"/>
      <c r="AP84" s="860"/>
      <c r="AQ84" s="881"/>
      <c r="AR84" s="881"/>
      <c r="AS84" s="874"/>
      <c r="AT84" s="874"/>
    </row>
    <row r="85" spans="1:50" ht="18" customHeight="1" collapsed="1">
      <c r="B85" s="881"/>
      <c r="C85" s="881"/>
      <c r="D85" s="881"/>
      <c r="E85" s="881"/>
      <c r="F85" s="881"/>
      <c r="G85" s="881"/>
      <c r="H85" s="881"/>
      <c r="I85" s="881"/>
      <c r="J85" s="881"/>
      <c r="K85" s="881"/>
      <c r="L85" s="881"/>
      <c r="M85" s="881"/>
      <c r="N85" s="881"/>
      <c r="O85" s="881"/>
      <c r="P85" s="881"/>
      <c r="Q85" s="881"/>
      <c r="R85" s="881"/>
      <c r="S85" s="881"/>
      <c r="T85" s="881"/>
      <c r="U85" s="881"/>
      <c r="V85" s="881"/>
      <c r="W85" s="881"/>
      <c r="X85" s="881"/>
      <c r="Y85" s="881"/>
      <c r="Z85" s="881"/>
      <c r="AA85" s="881"/>
      <c r="AB85" s="881"/>
      <c r="AC85" s="881"/>
      <c r="AD85" s="881"/>
      <c r="AE85" s="881"/>
      <c r="AF85" s="881"/>
      <c r="AG85" s="881"/>
      <c r="AH85" s="881"/>
      <c r="AI85" s="881"/>
      <c r="AJ85" s="881"/>
      <c r="AK85" s="881"/>
      <c r="AL85" s="881"/>
      <c r="AM85" s="881"/>
      <c r="AN85" s="881"/>
      <c r="AO85" s="881"/>
      <c r="AP85" s="881"/>
      <c r="AQ85" s="881"/>
      <c r="AR85" s="881"/>
      <c r="AS85" s="874"/>
      <c r="AT85" s="874"/>
      <c r="AX85" s="874" t="s">
        <v>804</v>
      </c>
    </row>
    <row r="86" spans="1:50" ht="18" customHeight="1">
      <c r="B86" s="881"/>
      <c r="C86" s="881"/>
      <c r="D86" s="881"/>
      <c r="E86" s="881"/>
      <c r="F86" s="881"/>
      <c r="G86" s="881"/>
      <c r="H86" s="881"/>
      <c r="I86" s="881"/>
      <c r="J86" s="881"/>
      <c r="K86" s="881"/>
      <c r="L86" s="881"/>
      <c r="M86" s="881"/>
      <c r="N86" s="881"/>
      <c r="O86" s="881"/>
      <c r="P86" s="881"/>
      <c r="Q86" s="881"/>
      <c r="R86" s="881"/>
      <c r="S86" s="881"/>
      <c r="T86" s="881"/>
      <c r="U86" s="881"/>
      <c r="V86" s="881"/>
      <c r="W86" s="881"/>
      <c r="X86" s="881"/>
      <c r="Y86" s="881"/>
      <c r="Z86" s="881"/>
      <c r="AA86" s="881"/>
      <c r="AB86" s="881"/>
      <c r="AC86" s="881"/>
      <c r="AD86" s="881"/>
      <c r="AE86" s="881"/>
      <c r="AF86" s="881"/>
      <c r="AG86" s="881"/>
      <c r="AH86" s="881"/>
      <c r="AI86" s="881"/>
      <c r="AJ86" s="881"/>
      <c r="AK86" s="881"/>
      <c r="AL86" s="881"/>
      <c r="AM86" s="881"/>
      <c r="AN86" s="881"/>
      <c r="AO86" s="881"/>
      <c r="AP86" s="881"/>
      <c r="AQ86" s="881"/>
      <c r="AR86" s="881"/>
      <c r="AS86" s="874"/>
    </row>
    <row r="87" spans="1:50" ht="18" customHeight="1">
      <c r="B87" s="1257" t="s">
        <v>867</v>
      </c>
      <c r="C87" s="1257"/>
      <c r="D87" s="1257"/>
      <c r="E87" s="1257"/>
      <c r="F87" s="1257"/>
      <c r="G87" s="1257"/>
      <c r="H87" s="1257"/>
      <c r="I87" s="1257"/>
      <c r="J87" s="1257"/>
      <c r="K87" s="1257"/>
      <c r="L87" s="1257"/>
      <c r="M87" s="1257"/>
      <c r="N87" s="1257"/>
      <c r="O87" s="1257"/>
      <c r="P87" s="1257"/>
      <c r="Q87" s="1257"/>
      <c r="R87" s="1257"/>
      <c r="S87" s="1257"/>
      <c r="T87" s="1257"/>
      <c r="U87" s="1257"/>
      <c r="V87" s="1257"/>
      <c r="W87" s="1257"/>
      <c r="X87" s="1257"/>
      <c r="Y87" s="1257"/>
      <c r="Z87" s="1257"/>
      <c r="AA87" s="1257"/>
      <c r="AB87" s="1257"/>
      <c r="AC87" s="1257"/>
      <c r="AD87" s="1257"/>
      <c r="AE87" s="1257"/>
      <c r="AF87" s="1257"/>
      <c r="AG87" s="1257"/>
      <c r="AH87" s="1257"/>
      <c r="AI87" s="1257"/>
      <c r="AJ87" s="1257"/>
      <c r="AK87" s="1257"/>
      <c r="AL87" s="1257"/>
      <c r="AM87" s="1257"/>
      <c r="AN87" s="1257"/>
      <c r="AO87" s="1257"/>
      <c r="AP87" s="1257"/>
      <c r="AQ87" s="1257"/>
      <c r="AR87" s="1257"/>
    </row>
    <row r="88" spans="1:50" ht="18" customHeight="1">
      <c r="B88" s="979"/>
      <c r="C88" s="979"/>
      <c r="D88" s="979"/>
      <c r="E88" s="979"/>
      <c r="F88" s="979"/>
      <c r="G88" s="979"/>
      <c r="H88" s="864"/>
      <c r="I88" s="864"/>
      <c r="J88" s="864"/>
      <c r="K88" s="864"/>
      <c r="L88" s="864"/>
      <c r="M88" s="864"/>
      <c r="N88" s="864"/>
      <c r="O88" s="864"/>
      <c r="P88" s="864"/>
      <c r="Q88" s="864"/>
      <c r="R88" s="864"/>
      <c r="S88" s="864"/>
      <c r="T88" s="864"/>
      <c r="U88" s="864"/>
      <c r="V88" s="864"/>
      <c r="W88" s="864"/>
      <c r="X88" s="864"/>
      <c r="Y88" s="864"/>
      <c r="Z88" s="864"/>
      <c r="AA88" s="864"/>
      <c r="AB88" s="864"/>
      <c r="AC88" s="864"/>
      <c r="AD88" s="864"/>
      <c r="AE88" s="864"/>
      <c r="AF88" s="864"/>
      <c r="AG88" s="864"/>
      <c r="AH88" s="864"/>
      <c r="AI88" s="864"/>
      <c r="AJ88" s="864"/>
      <c r="AK88" s="864"/>
      <c r="AL88" s="864"/>
      <c r="AM88" s="864"/>
      <c r="AN88" s="864"/>
      <c r="AO88" s="864"/>
      <c r="AP88" s="864"/>
      <c r="AQ88" s="864"/>
      <c r="AR88" s="864"/>
    </row>
    <row r="89" spans="1:50" ht="18" customHeight="1">
      <c r="B89" s="865"/>
      <c r="C89" s="865"/>
      <c r="D89" s="866"/>
      <c r="E89" s="865"/>
      <c r="F89" s="865"/>
      <c r="G89" s="865"/>
      <c r="H89" s="865"/>
      <c r="I89" s="865"/>
      <c r="J89" s="865"/>
      <c r="K89" s="865"/>
      <c r="L89" s="865"/>
      <c r="M89" s="865"/>
      <c r="N89" s="865"/>
      <c r="O89" s="865"/>
      <c r="P89" s="865"/>
      <c r="Q89" s="865"/>
      <c r="R89" s="865"/>
      <c r="S89" s="865"/>
      <c r="T89" s="865"/>
      <c r="U89" s="865"/>
      <c r="V89" s="865"/>
      <c r="W89" s="865"/>
      <c r="X89" s="865"/>
      <c r="Y89" s="865"/>
      <c r="Z89" s="865"/>
      <c r="AA89" s="865"/>
      <c r="AB89" s="865"/>
      <c r="AC89" s="865"/>
      <c r="AD89" s="865"/>
      <c r="AE89" s="865"/>
      <c r="AF89" s="865"/>
      <c r="AG89" s="865"/>
      <c r="AH89" s="865"/>
      <c r="AI89" s="865"/>
      <c r="AJ89" s="865"/>
      <c r="AK89" s="865"/>
      <c r="AL89" s="865"/>
      <c r="AM89" s="865"/>
      <c r="AN89" s="865"/>
      <c r="AO89" s="865"/>
      <c r="AP89" s="865"/>
      <c r="AQ89" s="865"/>
      <c r="AR89" s="865"/>
    </row>
    <row r="90" spans="1:50" ht="18" customHeight="1">
      <c r="B90" s="860"/>
      <c r="C90" s="865"/>
      <c r="D90" s="882"/>
      <c r="E90" s="883"/>
      <c r="F90" s="883"/>
      <c r="G90" s="883"/>
      <c r="H90" s="883"/>
      <c r="I90" s="883"/>
      <c r="J90" s="883"/>
      <c r="K90" s="883"/>
      <c r="L90" s="883"/>
      <c r="M90" s="883"/>
      <c r="N90" s="883"/>
      <c r="O90" s="883"/>
      <c r="P90" s="883"/>
      <c r="Q90" s="883"/>
      <c r="R90" s="883"/>
      <c r="S90" s="883"/>
      <c r="T90" s="883"/>
      <c r="U90" s="883"/>
      <c r="V90" s="883"/>
      <c r="W90" s="883"/>
      <c r="X90" s="883"/>
      <c r="Y90" s="883"/>
      <c r="Z90" s="883"/>
      <c r="AA90" s="883"/>
      <c r="AB90" s="883"/>
      <c r="AC90" s="883"/>
      <c r="AD90" s="883"/>
      <c r="AE90" s="883"/>
      <c r="AF90" s="883"/>
      <c r="AG90" s="883"/>
      <c r="AH90" s="883"/>
      <c r="AI90" s="883"/>
      <c r="AJ90" s="883"/>
      <c r="AK90" s="883"/>
      <c r="AL90" s="883"/>
      <c r="AM90" s="883"/>
      <c r="AN90" s="883"/>
      <c r="AO90" s="883"/>
      <c r="AP90" s="883"/>
      <c r="AQ90" s="883"/>
      <c r="AR90" s="883"/>
    </row>
    <row r="91" spans="1:50" ht="18" customHeight="1">
      <c r="B91" s="860"/>
      <c r="C91" s="865"/>
      <c r="D91" s="882"/>
      <c r="E91" s="883"/>
      <c r="F91" s="883"/>
      <c r="G91" s="883"/>
      <c r="H91" s="883"/>
      <c r="I91" s="883"/>
      <c r="J91" s="883"/>
      <c r="K91" s="883"/>
      <c r="L91" s="883"/>
      <c r="M91" s="883"/>
      <c r="N91" s="883"/>
      <c r="O91" s="883"/>
      <c r="P91" s="883"/>
      <c r="Q91" s="883"/>
      <c r="R91" s="883"/>
      <c r="S91" s="883"/>
      <c r="T91" s="883"/>
      <c r="U91" s="883"/>
      <c r="V91" s="883"/>
      <c r="W91" s="883"/>
      <c r="X91" s="883"/>
      <c r="Y91" s="883"/>
      <c r="Z91" s="883"/>
      <c r="AA91" s="883"/>
      <c r="AB91" s="883"/>
      <c r="AC91" s="883"/>
      <c r="AD91" s="883"/>
      <c r="AE91" s="883"/>
      <c r="AF91" s="883"/>
      <c r="AG91" s="883"/>
      <c r="AH91" s="883"/>
      <c r="AI91" s="883"/>
      <c r="AJ91" s="883"/>
      <c r="AK91" s="883"/>
      <c r="AL91" s="883"/>
      <c r="AM91" s="883"/>
      <c r="AN91" s="883"/>
      <c r="AO91" s="883"/>
      <c r="AP91" s="883"/>
      <c r="AQ91" s="883"/>
      <c r="AR91" s="883"/>
    </row>
    <row r="92" spans="1:50" ht="18" customHeight="1">
      <c r="B92" s="860"/>
      <c r="C92" s="865"/>
      <c r="D92" s="882"/>
      <c r="E92" s="883"/>
      <c r="F92" s="883"/>
      <c r="G92" s="883"/>
      <c r="H92" s="883"/>
      <c r="I92" s="883"/>
      <c r="J92" s="883"/>
      <c r="K92" s="883"/>
      <c r="L92" s="883"/>
      <c r="M92" s="883"/>
      <c r="N92" s="883"/>
      <c r="O92" s="883"/>
      <c r="P92" s="883"/>
      <c r="Q92" s="883"/>
      <c r="R92" s="883"/>
      <c r="S92" s="883"/>
      <c r="T92" s="883"/>
      <c r="U92" s="883"/>
      <c r="V92" s="883"/>
      <c r="W92" s="883"/>
      <c r="X92" s="883"/>
      <c r="Y92" s="883"/>
      <c r="Z92" s="883"/>
      <c r="AA92" s="883"/>
      <c r="AB92" s="883"/>
      <c r="AC92" s="883"/>
      <c r="AD92" s="883"/>
      <c r="AE92" s="883"/>
      <c r="AF92" s="883"/>
      <c r="AG92" s="883"/>
      <c r="AH92" s="883"/>
      <c r="AI92" s="883"/>
      <c r="AJ92" s="883"/>
      <c r="AK92" s="883"/>
      <c r="AL92" s="883"/>
      <c r="AM92" s="883"/>
      <c r="AN92" s="883"/>
      <c r="AO92" s="883"/>
      <c r="AP92" s="883"/>
      <c r="AQ92" s="883"/>
      <c r="AR92" s="883"/>
    </row>
    <row r="93" spans="1:50" s="859" customFormat="1" ht="18" customHeight="1">
      <c r="A93" s="858"/>
      <c r="B93" s="860"/>
      <c r="C93" s="865"/>
      <c r="D93" s="882"/>
      <c r="E93" s="865"/>
      <c r="F93" s="883"/>
      <c r="G93" s="883"/>
      <c r="H93" s="883"/>
      <c r="I93" s="883"/>
      <c r="J93" s="883"/>
      <c r="K93" s="883"/>
      <c r="L93" s="883"/>
      <c r="M93" s="883"/>
      <c r="N93" s="883"/>
      <c r="O93" s="883"/>
      <c r="P93" s="883"/>
      <c r="Q93" s="883"/>
      <c r="R93" s="883"/>
      <c r="S93" s="883"/>
      <c r="T93" s="883"/>
      <c r="U93" s="883"/>
      <c r="V93" s="883"/>
      <c r="W93" s="883"/>
      <c r="X93" s="883"/>
      <c r="Y93" s="883"/>
      <c r="Z93" s="883"/>
      <c r="AA93" s="883"/>
      <c r="AB93" s="883"/>
      <c r="AC93" s="883"/>
      <c r="AD93" s="883"/>
      <c r="AE93" s="883"/>
      <c r="AF93" s="883"/>
      <c r="AG93" s="883"/>
      <c r="AH93" s="883"/>
      <c r="AI93" s="883"/>
      <c r="AJ93" s="883"/>
      <c r="AK93" s="883"/>
      <c r="AL93" s="883"/>
      <c r="AM93" s="883"/>
      <c r="AN93" s="883"/>
      <c r="AO93" s="883"/>
      <c r="AP93" s="883"/>
      <c r="AQ93" s="883"/>
      <c r="AR93" s="883"/>
      <c r="AT93" s="858"/>
    </row>
    <row r="94" spans="1:50" s="859" customFormat="1" ht="18" customHeight="1">
      <c r="A94" s="858"/>
      <c r="B94" s="860"/>
      <c r="C94" s="865"/>
      <c r="D94" s="882"/>
      <c r="E94" s="883"/>
      <c r="F94" s="883"/>
      <c r="G94" s="883"/>
      <c r="H94" s="883"/>
      <c r="I94" s="883"/>
      <c r="J94" s="883"/>
      <c r="K94" s="883"/>
      <c r="L94" s="883"/>
      <c r="M94" s="883"/>
      <c r="N94" s="883"/>
      <c r="O94" s="883"/>
      <c r="P94" s="883"/>
      <c r="Q94" s="883"/>
      <c r="R94" s="883"/>
      <c r="S94" s="883"/>
      <c r="T94" s="883"/>
      <c r="U94" s="883"/>
      <c r="V94" s="883"/>
      <c r="W94" s="883"/>
      <c r="X94" s="883"/>
      <c r="Y94" s="883"/>
      <c r="Z94" s="883"/>
      <c r="AA94" s="883"/>
      <c r="AB94" s="883"/>
      <c r="AC94" s="883"/>
      <c r="AD94" s="883"/>
      <c r="AE94" s="883"/>
      <c r="AF94" s="883"/>
      <c r="AG94" s="883"/>
      <c r="AH94" s="883"/>
      <c r="AI94" s="883"/>
      <c r="AJ94" s="883"/>
      <c r="AK94" s="883"/>
      <c r="AL94" s="883"/>
      <c r="AM94" s="883"/>
      <c r="AN94" s="883"/>
      <c r="AO94" s="883"/>
      <c r="AP94" s="883"/>
      <c r="AQ94" s="883"/>
      <c r="AR94" s="883"/>
      <c r="AT94" s="858"/>
    </row>
    <row r="95" spans="1:50" s="859" customFormat="1" ht="18" customHeight="1">
      <c r="A95" s="858"/>
      <c r="B95" s="860"/>
      <c r="C95" s="865"/>
      <c r="D95" s="882"/>
      <c r="E95" s="883"/>
      <c r="F95" s="883"/>
      <c r="G95" s="883"/>
      <c r="H95" s="883"/>
      <c r="I95" s="883"/>
      <c r="J95" s="883"/>
      <c r="K95" s="883"/>
      <c r="L95" s="883"/>
      <c r="M95" s="883"/>
      <c r="N95" s="883"/>
      <c r="O95" s="883"/>
      <c r="P95" s="883"/>
      <c r="Q95" s="883"/>
      <c r="R95" s="883"/>
      <c r="S95" s="883"/>
      <c r="T95" s="883"/>
      <c r="U95" s="883"/>
      <c r="V95" s="883"/>
      <c r="W95" s="883"/>
      <c r="X95" s="883"/>
      <c r="Y95" s="883"/>
      <c r="Z95" s="883"/>
      <c r="AA95" s="883"/>
      <c r="AB95" s="883"/>
      <c r="AC95" s="883"/>
      <c r="AD95" s="883"/>
      <c r="AE95" s="883"/>
      <c r="AF95" s="883"/>
      <c r="AG95" s="883"/>
      <c r="AH95" s="883"/>
      <c r="AI95" s="883"/>
      <c r="AJ95" s="883"/>
      <c r="AK95" s="883"/>
      <c r="AL95" s="883"/>
      <c r="AM95" s="883"/>
      <c r="AN95" s="883"/>
      <c r="AO95" s="883"/>
      <c r="AP95" s="883"/>
      <c r="AQ95" s="883"/>
      <c r="AR95" s="883"/>
      <c r="AT95" s="858"/>
    </row>
    <row r="97" spans="1:46" s="859" customFormat="1" ht="18" customHeight="1">
      <c r="A97" s="858"/>
      <c r="B97" s="858"/>
      <c r="C97" s="858"/>
      <c r="D97" s="858"/>
      <c r="E97" s="868"/>
      <c r="F97" s="868"/>
      <c r="G97" s="880"/>
      <c r="H97" s="880"/>
      <c r="I97" s="858"/>
      <c r="J97" s="858"/>
      <c r="K97" s="858"/>
      <c r="L97" s="858"/>
      <c r="M97" s="858"/>
      <c r="N97" s="858"/>
      <c r="O97" s="858"/>
      <c r="P97" s="858"/>
      <c r="Q97" s="858"/>
      <c r="R97" s="858"/>
      <c r="S97" s="858"/>
      <c r="T97" s="858"/>
      <c r="U97" s="858"/>
      <c r="V97" s="858"/>
      <c r="W97" s="858"/>
      <c r="X97" s="858"/>
      <c r="Y97" s="858"/>
      <c r="Z97" s="858"/>
      <c r="AA97" s="858"/>
      <c r="AB97" s="858"/>
      <c r="AC97" s="858"/>
      <c r="AD97" s="858"/>
      <c r="AE97" s="858"/>
      <c r="AF97" s="858"/>
      <c r="AG97" s="858"/>
      <c r="AH97" s="858"/>
      <c r="AI97" s="858"/>
      <c r="AJ97" s="858"/>
      <c r="AK97" s="858"/>
      <c r="AL97" s="858"/>
      <c r="AM97" s="858"/>
      <c r="AN97" s="858"/>
      <c r="AO97" s="858"/>
      <c r="AP97" s="858"/>
      <c r="AQ97" s="858"/>
      <c r="AR97" s="858"/>
      <c r="AT97" s="858"/>
    </row>
    <row r="98" spans="1:46" s="859" customFormat="1" ht="18" customHeight="1">
      <c r="A98" s="858"/>
      <c r="B98" s="860"/>
      <c r="C98" s="858"/>
      <c r="D98" s="858"/>
      <c r="E98" s="868"/>
      <c r="F98" s="868"/>
      <c r="G98" s="880"/>
      <c r="H98" s="880"/>
      <c r="I98" s="858"/>
      <c r="J98" s="858"/>
      <c r="K98" s="858"/>
      <c r="L98" s="858"/>
      <c r="M98" s="858"/>
      <c r="N98" s="858"/>
      <c r="O98" s="858"/>
      <c r="P98" s="858"/>
      <c r="Q98" s="858"/>
      <c r="R98" s="858"/>
      <c r="S98" s="858"/>
      <c r="T98" s="858"/>
      <c r="U98" s="858"/>
      <c r="V98" s="858"/>
      <c r="W98" s="858"/>
      <c r="X98" s="858"/>
      <c r="Y98" s="858"/>
      <c r="Z98" s="858"/>
      <c r="AA98" s="858"/>
      <c r="AB98" s="858"/>
      <c r="AC98" s="858"/>
      <c r="AD98" s="858"/>
      <c r="AE98" s="858"/>
      <c r="AF98" s="858"/>
      <c r="AG98" s="858"/>
      <c r="AH98" s="858"/>
      <c r="AI98" s="858"/>
      <c r="AJ98" s="858"/>
      <c r="AK98" s="858"/>
      <c r="AL98" s="858"/>
      <c r="AM98" s="858"/>
      <c r="AN98" s="858"/>
      <c r="AO98" s="858"/>
      <c r="AP98" s="858"/>
      <c r="AQ98" s="858"/>
      <c r="AR98" s="858"/>
      <c r="AT98" s="858"/>
    </row>
    <row r="99" spans="1:46" s="859" customFormat="1" ht="18" customHeight="1">
      <c r="A99" s="858"/>
      <c r="B99" s="858"/>
      <c r="C99" s="858"/>
      <c r="D99" s="858"/>
      <c r="E99" s="868"/>
      <c r="F99" s="868"/>
      <c r="G99" s="880"/>
      <c r="H99" s="880"/>
      <c r="I99" s="858"/>
      <c r="J99" s="858"/>
      <c r="K99" s="858"/>
      <c r="L99" s="858"/>
      <c r="M99" s="858"/>
      <c r="N99" s="858"/>
      <c r="O99" s="858"/>
      <c r="P99" s="858"/>
      <c r="Q99" s="858"/>
      <c r="R99" s="858"/>
      <c r="S99" s="858"/>
      <c r="T99" s="858"/>
      <c r="U99" s="858"/>
      <c r="V99" s="858"/>
      <c r="W99" s="858"/>
      <c r="X99" s="858"/>
      <c r="Y99" s="858"/>
      <c r="Z99" s="858"/>
      <c r="AA99" s="858"/>
      <c r="AB99" s="858"/>
      <c r="AC99" s="858"/>
      <c r="AD99" s="858"/>
      <c r="AE99" s="858"/>
      <c r="AF99" s="858"/>
      <c r="AG99" s="858"/>
      <c r="AH99" s="858"/>
      <c r="AI99" s="858"/>
      <c r="AJ99" s="858"/>
      <c r="AK99" s="858"/>
      <c r="AL99" s="858"/>
      <c r="AM99" s="858"/>
      <c r="AN99" s="858"/>
      <c r="AO99" s="858"/>
      <c r="AP99" s="858"/>
      <c r="AQ99" s="858"/>
      <c r="AR99" s="858"/>
      <c r="AT99" s="858"/>
    </row>
    <row r="100" spans="1:46" s="859" customFormat="1" ht="18" customHeight="1">
      <c r="A100" s="858"/>
      <c r="B100" s="858"/>
      <c r="C100" s="858"/>
      <c r="D100" s="858"/>
      <c r="E100" s="884"/>
      <c r="F100" s="868"/>
      <c r="G100" s="880"/>
      <c r="H100" s="880"/>
      <c r="I100" s="858"/>
      <c r="J100" s="858"/>
      <c r="K100" s="858"/>
      <c r="L100" s="858"/>
      <c r="M100" s="858"/>
      <c r="N100" s="858"/>
      <c r="O100" s="858"/>
      <c r="P100" s="858"/>
      <c r="Q100" s="858"/>
      <c r="R100" s="858"/>
      <c r="S100" s="858"/>
      <c r="T100" s="858"/>
      <c r="U100" s="858"/>
      <c r="V100" s="858"/>
      <c r="W100" s="858"/>
      <c r="X100" s="858"/>
      <c r="Y100" s="858"/>
      <c r="Z100" s="858"/>
      <c r="AA100" s="858"/>
      <c r="AB100" s="858"/>
      <c r="AC100" s="858"/>
      <c r="AD100" s="858"/>
      <c r="AE100" s="858"/>
      <c r="AF100" s="858"/>
      <c r="AG100" s="858"/>
      <c r="AH100" s="858"/>
      <c r="AI100" s="858"/>
      <c r="AJ100" s="858"/>
      <c r="AK100" s="858"/>
      <c r="AL100" s="858"/>
      <c r="AM100" s="858"/>
      <c r="AN100" s="858"/>
      <c r="AO100" s="858"/>
      <c r="AP100" s="858"/>
      <c r="AQ100" s="858"/>
      <c r="AR100" s="858"/>
      <c r="AT100" s="858"/>
    </row>
    <row r="101" spans="1:46" s="859" customFormat="1" ht="18" customHeight="1">
      <c r="A101" s="858"/>
      <c r="B101" s="858"/>
      <c r="C101" s="858"/>
      <c r="D101" s="858"/>
      <c r="E101" s="868"/>
      <c r="F101" s="868"/>
      <c r="G101" s="880"/>
      <c r="H101" s="880"/>
      <c r="I101" s="858"/>
      <c r="J101" s="858"/>
      <c r="K101" s="858"/>
      <c r="L101" s="858"/>
      <c r="M101" s="858"/>
      <c r="N101" s="858"/>
      <c r="O101" s="858"/>
      <c r="P101" s="858"/>
      <c r="Q101" s="858"/>
      <c r="R101" s="858"/>
      <c r="S101" s="858"/>
      <c r="T101" s="858"/>
      <c r="U101" s="858"/>
      <c r="V101" s="858"/>
      <c r="W101" s="858"/>
      <c r="X101" s="858"/>
      <c r="Y101" s="858"/>
      <c r="Z101" s="858"/>
      <c r="AA101" s="858"/>
      <c r="AB101" s="858"/>
      <c r="AC101" s="858"/>
      <c r="AD101" s="858"/>
      <c r="AE101" s="858"/>
      <c r="AF101" s="858"/>
      <c r="AG101" s="858"/>
      <c r="AH101" s="858"/>
      <c r="AI101" s="858"/>
      <c r="AJ101" s="858"/>
      <c r="AK101" s="858"/>
      <c r="AL101" s="858"/>
      <c r="AM101" s="858"/>
      <c r="AN101" s="858"/>
      <c r="AO101" s="858"/>
      <c r="AP101" s="858"/>
      <c r="AQ101" s="858"/>
      <c r="AR101" s="858"/>
      <c r="AT101" s="858"/>
    </row>
    <row r="102" spans="1:46" s="859" customFormat="1" ht="18" customHeight="1">
      <c r="A102" s="858"/>
      <c r="B102" s="858"/>
      <c r="C102" s="858"/>
      <c r="D102" s="858"/>
      <c r="E102" s="884"/>
      <c r="F102" s="868"/>
      <c r="G102" s="880"/>
      <c r="H102" s="880"/>
      <c r="I102" s="858"/>
      <c r="J102" s="858"/>
      <c r="K102" s="858"/>
      <c r="L102" s="858"/>
      <c r="M102" s="858"/>
      <c r="N102" s="858"/>
      <c r="O102" s="858"/>
      <c r="P102" s="858"/>
      <c r="Q102" s="858"/>
      <c r="R102" s="858"/>
      <c r="S102" s="858"/>
      <c r="T102" s="858"/>
      <c r="U102" s="858"/>
      <c r="V102" s="858"/>
      <c r="W102" s="858"/>
      <c r="X102" s="858"/>
      <c r="Y102" s="858"/>
      <c r="Z102" s="858"/>
      <c r="AA102" s="858"/>
      <c r="AB102" s="858"/>
      <c r="AC102" s="858"/>
      <c r="AD102" s="858"/>
      <c r="AE102" s="858"/>
      <c r="AF102" s="858"/>
      <c r="AG102" s="858"/>
      <c r="AH102" s="858"/>
      <c r="AI102" s="858"/>
      <c r="AJ102" s="858"/>
      <c r="AK102" s="858"/>
      <c r="AL102" s="858"/>
      <c r="AM102" s="858"/>
      <c r="AN102" s="858"/>
      <c r="AO102" s="858"/>
      <c r="AP102" s="858"/>
      <c r="AQ102" s="858"/>
      <c r="AR102" s="858"/>
      <c r="AT102" s="858"/>
    </row>
    <row r="103" spans="1:46" s="859" customFormat="1" ht="18" customHeight="1">
      <c r="A103" s="858"/>
      <c r="B103" s="858" t="s">
        <v>848</v>
      </c>
      <c r="C103" s="858"/>
      <c r="D103" s="858"/>
      <c r="E103" s="884"/>
      <c r="F103" s="868"/>
      <c r="G103" s="880"/>
      <c r="H103" s="880"/>
      <c r="I103" s="858"/>
      <c r="J103" s="858"/>
      <c r="K103" s="858"/>
      <c r="L103" s="858"/>
      <c r="M103" s="858"/>
      <c r="N103" s="858"/>
      <c r="O103" s="858"/>
      <c r="P103" s="858"/>
      <c r="Q103" s="858"/>
      <c r="R103" s="858"/>
      <c r="S103" s="858"/>
      <c r="T103" s="858"/>
      <c r="U103" s="858"/>
      <c r="V103" s="858"/>
      <c r="W103" s="858"/>
      <c r="X103" s="858"/>
      <c r="Y103" s="858"/>
      <c r="Z103" s="858"/>
      <c r="AA103" s="858"/>
      <c r="AB103" s="858"/>
      <c r="AC103" s="858"/>
      <c r="AD103" s="858"/>
      <c r="AE103" s="858"/>
      <c r="AF103" s="858"/>
      <c r="AG103" s="858"/>
      <c r="AH103" s="858"/>
      <c r="AI103" s="858"/>
      <c r="AJ103" s="858"/>
      <c r="AK103" s="858"/>
      <c r="AL103" s="858"/>
      <c r="AM103" s="858"/>
      <c r="AN103" s="858"/>
      <c r="AO103" s="858"/>
      <c r="AP103" s="858"/>
      <c r="AQ103" s="858"/>
      <c r="AR103" s="858"/>
      <c r="AT103" s="858"/>
    </row>
    <row r="104" spans="1:46" s="859" customFormat="1" ht="18" customHeight="1">
      <c r="A104" s="858"/>
      <c r="B104" s="858"/>
      <c r="C104" s="858"/>
      <c r="D104" s="858"/>
      <c r="E104" s="884"/>
      <c r="F104" s="868"/>
      <c r="G104" s="880"/>
      <c r="H104" s="880"/>
      <c r="I104" s="858"/>
      <c r="J104" s="858"/>
      <c r="K104" s="858"/>
      <c r="L104" s="858"/>
      <c r="M104" s="858"/>
      <c r="N104" s="858"/>
      <c r="O104" s="858"/>
      <c r="P104" s="858"/>
      <c r="Q104" s="858"/>
      <c r="R104" s="858"/>
      <c r="S104" s="858"/>
      <c r="T104" s="858"/>
      <c r="U104" s="858"/>
      <c r="V104" s="858"/>
      <c r="W104" s="858"/>
      <c r="X104" s="858"/>
      <c r="Y104" s="858"/>
      <c r="Z104" s="858"/>
      <c r="AA104" s="858"/>
      <c r="AB104" s="858"/>
      <c r="AC104" s="858"/>
      <c r="AD104" s="858"/>
      <c r="AE104" s="858"/>
      <c r="AF104" s="858"/>
      <c r="AG104" s="858"/>
      <c r="AH104" s="858"/>
      <c r="AI104" s="858"/>
      <c r="AJ104" s="858"/>
      <c r="AK104" s="858"/>
      <c r="AL104" s="858"/>
      <c r="AM104" s="858"/>
      <c r="AN104" s="858"/>
      <c r="AO104" s="858"/>
      <c r="AP104" s="858"/>
      <c r="AQ104" s="858"/>
      <c r="AR104" s="858"/>
      <c r="AT104" s="858"/>
    </row>
    <row r="105" spans="1:46" s="859" customFormat="1" ht="18" customHeight="1">
      <c r="A105" s="858"/>
      <c r="B105" s="858"/>
      <c r="C105" s="858"/>
      <c r="D105" s="858"/>
      <c r="E105" s="884"/>
      <c r="F105" s="868"/>
      <c r="G105" s="880"/>
      <c r="H105" s="880"/>
      <c r="I105" s="858"/>
      <c r="J105" s="858"/>
      <c r="K105" s="858"/>
      <c r="L105" s="858"/>
      <c r="M105" s="858"/>
      <c r="N105" s="858"/>
      <c r="O105" s="858"/>
      <c r="P105" s="858"/>
      <c r="Q105" s="858"/>
      <c r="R105" s="858"/>
      <c r="S105" s="858"/>
      <c r="T105" s="858"/>
      <c r="U105" s="858"/>
      <c r="V105" s="858"/>
      <c r="W105" s="858"/>
      <c r="X105" s="858"/>
      <c r="Y105" s="858"/>
      <c r="Z105" s="858"/>
      <c r="AA105" s="858"/>
      <c r="AB105" s="858"/>
      <c r="AC105" s="858"/>
      <c r="AD105" s="858"/>
      <c r="AE105" s="858"/>
      <c r="AF105" s="858"/>
      <c r="AG105" s="858"/>
      <c r="AH105" s="858"/>
      <c r="AI105" s="858"/>
      <c r="AJ105" s="858"/>
      <c r="AK105" s="858"/>
      <c r="AL105" s="858"/>
      <c r="AM105" s="858"/>
      <c r="AN105" s="858"/>
      <c r="AO105" s="858"/>
      <c r="AP105" s="858"/>
      <c r="AQ105" s="858"/>
      <c r="AR105" s="858"/>
      <c r="AT105" s="858"/>
    </row>
    <row r="106" spans="1:46" s="859" customFormat="1" ht="18" customHeight="1">
      <c r="A106" s="858"/>
      <c r="B106" s="858"/>
      <c r="C106" s="858"/>
      <c r="D106" s="858"/>
      <c r="E106" s="884"/>
      <c r="F106" s="868"/>
      <c r="G106" s="880"/>
      <c r="H106" s="880"/>
      <c r="I106" s="858"/>
      <c r="J106" s="858"/>
      <c r="K106" s="858"/>
      <c r="L106" s="858"/>
      <c r="M106" s="858"/>
      <c r="N106" s="858"/>
      <c r="O106" s="858"/>
      <c r="P106" s="858"/>
      <c r="Q106" s="858"/>
      <c r="R106" s="858"/>
      <c r="S106" s="858"/>
      <c r="T106" s="858"/>
      <c r="U106" s="858"/>
      <c r="V106" s="858"/>
      <c r="W106" s="858"/>
      <c r="X106" s="858"/>
      <c r="Y106" s="858"/>
      <c r="Z106" s="858"/>
      <c r="AA106" s="858"/>
      <c r="AB106" s="858"/>
      <c r="AC106" s="858"/>
      <c r="AD106" s="858"/>
      <c r="AE106" s="858"/>
      <c r="AF106" s="858"/>
      <c r="AG106" s="858"/>
      <c r="AH106" s="858"/>
      <c r="AI106" s="858"/>
      <c r="AJ106" s="858"/>
      <c r="AK106" s="858"/>
      <c r="AL106" s="858"/>
      <c r="AM106" s="858"/>
      <c r="AN106" s="858"/>
      <c r="AO106" s="858"/>
      <c r="AP106" s="858"/>
      <c r="AQ106" s="858"/>
      <c r="AR106" s="858"/>
      <c r="AT106" s="858"/>
    </row>
    <row r="107" spans="1:46" s="859" customFormat="1" ht="18" customHeight="1">
      <c r="A107" s="858"/>
      <c r="C107" s="858"/>
      <c r="D107" s="858"/>
      <c r="E107" s="884"/>
      <c r="F107" s="868"/>
      <c r="G107" s="880"/>
      <c r="H107" s="880"/>
      <c r="I107" s="858"/>
      <c r="J107" s="858"/>
      <c r="K107" s="858"/>
      <c r="L107" s="858"/>
      <c r="M107" s="858"/>
      <c r="N107" s="858"/>
      <c r="O107" s="858"/>
      <c r="P107" s="858"/>
      <c r="Q107" s="858"/>
      <c r="R107" s="858"/>
      <c r="S107" s="858"/>
      <c r="T107" s="858"/>
      <c r="U107" s="858"/>
      <c r="V107" s="858"/>
      <c r="W107" s="858"/>
      <c r="X107" s="858"/>
      <c r="Y107" s="858"/>
      <c r="Z107" s="858"/>
      <c r="AA107" s="858"/>
      <c r="AB107" s="858"/>
      <c r="AC107" s="858"/>
      <c r="AD107" s="858"/>
      <c r="AE107" s="858"/>
      <c r="AF107" s="858"/>
      <c r="AG107" s="858"/>
      <c r="AH107" s="858"/>
      <c r="AI107" s="858"/>
      <c r="AJ107" s="858"/>
      <c r="AK107" s="858"/>
      <c r="AL107" s="858"/>
      <c r="AM107" s="858"/>
      <c r="AN107" s="858"/>
      <c r="AO107" s="858"/>
      <c r="AP107" s="858"/>
      <c r="AQ107" s="858"/>
      <c r="AR107" s="858"/>
      <c r="AT107" s="858"/>
    </row>
  </sheetData>
  <sheetProtection algorithmName="SHA-512" hashValue="LuddY3/805WWpc7C6TWdXE+w4YZYArXSMDH1XtEHHP+FKFodVVl4rUmW9wPvd6E5fy3erP6keem62/sFMPQoZA==" saltValue="TbwYenWB6q1H2s6AosxoEQ==" spinCount="100000" sheet="1" formatCells="0" formatRows="0" insertHyperlinks="0" selectLockedCells="1" autoFilter="0" pivotTables="0"/>
  <mergeCells count="36">
    <mergeCell ref="B87:AR87"/>
    <mergeCell ref="AG72:AO72"/>
    <mergeCell ref="D66:I66"/>
    <mergeCell ref="B69:AR69"/>
    <mergeCell ref="S74:AO74"/>
    <mergeCell ref="S77:AO77"/>
    <mergeCell ref="S80:AO80"/>
    <mergeCell ref="AC84:AO84"/>
    <mergeCell ref="AC75:AO75"/>
    <mergeCell ref="S83:AO83"/>
    <mergeCell ref="AC78:AO78"/>
    <mergeCell ref="AC81:AO81"/>
    <mergeCell ref="S75:T75"/>
    <mergeCell ref="U75:Z75"/>
    <mergeCell ref="AA75:AB75"/>
    <mergeCell ref="S78:T78"/>
    <mergeCell ref="D50:R50"/>
    <mergeCell ref="B3:AR3"/>
    <mergeCell ref="AL4:AM4"/>
    <mergeCell ref="AO4:AP4"/>
    <mergeCell ref="B5:AR7"/>
    <mergeCell ref="B8:AR8"/>
    <mergeCell ref="D11:AR11"/>
    <mergeCell ref="D12:AR12"/>
    <mergeCell ref="D13:AR13"/>
    <mergeCell ref="D14:AR14"/>
    <mergeCell ref="D15:AR15"/>
    <mergeCell ref="D16:J16"/>
    <mergeCell ref="AA84:AB84"/>
    <mergeCell ref="U84:Z84"/>
    <mergeCell ref="S84:T84"/>
    <mergeCell ref="U78:Z78"/>
    <mergeCell ref="AA78:AB78"/>
    <mergeCell ref="S81:T81"/>
    <mergeCell ref="U81:Z81"/>
    <mergeCell ref="AA81:AB81"/>
  </mergeCells>
  <phoneticPr fontId="18"/>
  <conditionalFormatting sqref="B4:AK4 AQ4:AS4 AN4 B70:AC73 AS3 AR70:AS71 AR72:AR73 G20:AS20 B20:E20 AS89:AS95 B87:AR95 B5:AS15 B67:AS69 B66:D66 AS66 B51:AS65 B50:D50 AS50 B17:AS19 B16:D16 K16:AS16 B21:AS49 B108:AS1048576 C107:AS107 B96:AS106">
    <cfRule type="expression" priority="14">
      <formula>CELL("protect",B3)=0</formula>
    </cfRule>
  </conditionalFormatting>
  <conditionalFormatting sqref="B74:I76 AP74:AR76 K74:P76">
    <cfRule type="expression" priority="12">
      <formula>CELL("protect",B74)=0</formula>
    </cfRule>
  </conditionalFormatting>
  <conditionalFormatting sqref="B3">
    <cfRule type="expression" priority="13">
      <formula>CELL("protect",B3)=0</formula>
    </cfRule>
  </conditionalFormatting>
  <conditionalFormatting sqref="B77:I77 AQ77:AR77 K77:M77">
    <cfRule type="expression" priority="11">
      <formula>CELL("protect",B77)=0</formula>
    </cfRule>
  </conditionalFormatting>
  <conditionalFormatting sqref="S76:U76 S75">
    <cfRule type="containsText" dxfId="3" priority="10" operator="containsText" text="(例)">
      <formula>NOT(ISERROR(SEARCH("(例)",S75)))</formula>
    </cfRule>
  </conditionalFormatting>
  <conditionalFormatting sqref="AP77:AP78 N77:P78">
    <cfRule type="expression" priority="9">
      <formula>CELL("protect",N77)=0</formula>
    </cfRule>
  </conditionalFormatting>
  <conditionalFormatting sqref="AP80:AP81 N80:P81">
    <cfRule type="expression" priority="7">
      <formula>CELL("protect",N80)=0</formula>
    </cfRule>
  </conditionalFormatting>
  <conditionalFormatting sqref="AP83:AP84 N83:P84">
    <cfRule type="expression" priority="5">
      <formula>CELL("protect",N83)=0</formula>
    </cfRule>
  </conditionalFormatting>
  <conditionalFormatting sqref="S78">
    <cfRule type="containsText" dxfId="2" priority="3" operator="containsText" text="(例)">
      <formula>NOT(ISERROR(SEARCH("(例)",S78)))</formula>
    </cfRule>
  </conditionalFormatting>
  <conditionalFormatting sqref="S81">
    <cfRule type="containsText" dxfId="1" priority="2" operator="containsText" text="(例)">
      <formula>NOT(ISERROR(SEARCH("(例)",S81)))</formula>
    </cfRule>
  </conditionalFormatting>
  <conditionalFormatting sqref="S84">
    <cfRule type="containsText" dxfId="0" priority="1" operator="containsText" text="(例)">
      <formula>NOT(ISERROR(SEARCH("(例)",S84)))</formula>
    </cfRule>
  </conditionalFormatting>
  <dataValidations count="2">
    <dataValidation imeMode="hiragana" allowBlank="1" showInputMessage="1" showErrorMessage="1" sqref="Q74:Q78 Q80:Q81 Q83:Q84" xr:uid="{96930AC4-42E6-4651-8459-902E80634904}"/>
    <dataValidation imeMode="disabled" allowBlank="1" showInputMessage="1" showErrorMessage="1" sqref="AF72:AG72" xr:uid="{7FAD8728-FC32-4BC6-87C4-F1138BF1736E}"/>
  </dataValidations>
  <hyperlinks>
    <hyperlink ref="D50" r:id="rId1" xr:uid="{136C5520-9B23-4F60-A3FB-821373752697}"/>
    <hyperlink ref="D50:R50" r:id="rId2" display="https://sii.or.jp/anonymous_processing/index.html" xr:uid="{998A5A78-681A-4716-90C2-7A5C5FFFC4E2}"/>
    <hyperlink ref="D16" r:id="rId3" xr:uid="{512223D0-59B5-4CA0-B848-6F176AD2B872}"/>
    <hyperlink ref="D66" r:id="rId4" xr:uid="{C9DA7ECE-BBA7-4790-AAC7-593A4B7216BB}"/>
    <hyperlink ref="D66:I66" r:id="rId5" display="p-support@sii.or.jp" xr:uid="{AAFB50E6-22F4-4CD8-AA74-189174086786}"/>
  </hyperlinks>
  <printOptions horizontalCentered="1"/>
  <pageMargins left="0.51181102362204722" right="0.11811023622047245" top="0.35433070866141736" bottom="0.35433070866141736" header="0.31496062992125984" footer="0.11811023622047245"/>
  <pageSetup paperSize="9" scale="53" orientation="portrait" r:id="rId6"/>
  <headerFooter scaleWithDoc="0">
    <oddFooter>&amp;R&amp;K00-044R5中層ZEH-M_ver.1.2</oddFooter>
  </headerFooter>
  <rowBreaks count="1" manualBreakCount="1">
    <brk id="85" min="1" max="47" man="1"/>
  </rowBreaks>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F4EFC-1E8E-4583-A8EA-203010E7FC81}">
  <sheetPr codeName="Sheet3"/>
  <dimension ref="A1:T337"/>
  <sheetViews>
    <sheetView showGridLines="0" view="pageBreakPreview" zoomScale="70" zoomScaleNormal="70" zoomScaleSheetLayoutView="70" workbookViewId="0">
      <selection activeCell="B172" sqref="B172"/>
    </sheetView>
  </sheetViews>
  <sheetFormatPr defaultColWidth="9" defaultRowHeight="25.5" outlineLevelRow="1"/>
  <cols>
    <col min="1" max="1" width="5.625" style="172" customWidth="1"/>
    <col min="2" max="2" width="25.625" style="172" customWidth="1"/>
    <col min="3" max="3" width="20.625" style="172" customWidth="1"/>
    <col min="4" max="9" width="6.625" style="172" customWidth="1"/>
    <col min="10" max="12" width="5.75" style="172" customWidth="1"/>
    <col min="13" max="13" width="8.875" style="172" customWidth="1"/>
    <col min="14" max="14" width="20.625" style="172" customWidth="1"/>
    <col min="15" max="15" width="5.625" style="172" customWidth="1"/>
    <col min="16" max="16" width="3.625" style="242" customWidth="1"/>
    <col min="17" max="17" width="8.625" style="173" customWidth="1"/>
    <col min="18" max="20" width="8.625" style="172" customWidth="1"/>
    <col min="21" max="16384" width="9" style="172"/>
  </cols>
  <sheetData>
    <row r="1" spans="1:20" s="241" customFormat="1">
      <c r="A1" s="240" t="s">
        <v>419</v>
      </c>
      <c r="B1" s="240"/>
      <c r="P1" s="242"/>
      <c r="Q1" s="242"/>
    </row>
    <row r="2" spans="1:20" s="241" customFormat="1">
      <c r="A2" s="240" t="s">
        <v>420</v>
      </c>
      <c r="B2" s="240"/>
      <c r="P2" s="242"/>
      <c r="Q2" s="242"/>
    </row>
    <row r="3" spans="1:20" ht="26.25" customHeight="1">
      <c r="A3" s="174"/>
      <c r="B3" s="174"/>
      <c r="C3" s="174"/>
      <c r="D3" s="174"/>
      <c r="E3" s="174"/>
      <c r="F3" s="174"/>
      <c r="G3" s="174"/>
      <c r="H3" s="174"/>
      <c r="I3" s="174"/>
      <c r="J3" s="174"/>
      <c r="K3" s="174"/>
      <c r="L3" s="174"/>
      <c r="M3" s="174"/>
      <c r="N3" s="174"/>
      <c r="O3" s="174"/>
      <c r="P3" s="243"/>
      <c r="Q3" s="174"/>
      <c r="R3" s="174"/>
      <c r="S3" s="174"/>
      <c r="T3" s="174"/>
    </row>
    <row r="4" spans="1:20" ht="26.25" customHeight="1">
      <c r="A4" s="174" t="s">
        <v>910</v>
      </c>
      <c r="B4" s="174"/>
      <c r="C4" s="174"/>
      <c r="D4" s="174"/>
      <c r="E4" s="174"/>
      <c r="F4" s="174"/>
      <c r="G4" s="174"/>
      <c r="H4" s="174"/>
      <c r="I4" s="174"/>
      <c r="J4" s="174"/>
      <c r="K4" s="174"/>
      <c r="L4" s="174"/>
      <c r="M4" s="174"/>
      <c r="N4" s="174"/>
      <c r="P4" s="244"/>
      <c r="Q4" s="175"/>
      <c r="R4" s="174"/>
      <c r="S4" s="174"/>
      <c r="T4" s="174"/>
    </row>
    <row r="5" spans="1:20" ht="26.25" customHeight="1">
      <c r="L5" s="1205" t="str">
        <f>IF(入力シート!F14="","",入力シート!F14)</f>
        <v/>
      </c>
      <c r="M5" s="1205"/>
      <c r="N5" s="1205"/>
      <c r="P5" s="244"/>
      <c r="Q5" s="175"/>
      <c r="R5" s="174"/>
      <c r="S5" s="174"/>
      <c r="T5" s="174"/>
    </row>
    <row r="6" spans="1:20" ht="26.25" customHeight="1">
      <c r="A6" s="174"/>
      <c r="B6" s="174"/>
      <c r="C6" s="174"/>
      <c r="D6" s="174"/>
      <c r="E6" s="174"/>
      <c r="F6" s="174"/>
      <c r="G6" s="174"/>
      <c r="H6" s="174"/>
      <c r="I6" s="174"/>
      <c r="J6" s="174"/>
      <c r="K6" s="174"/>
      <c r="L6" s="174"/>
      <c r="M6" s="174"/>
      <c r="N6" s="174"/>
      <c r="O6" s="174"/>
      <c r="P6" s="244"/>
      <c r="Q6" s="175"/>
      <c r="R6" s="174"/>
      <c r="S6" s="174"/>
      <c r="T6" s="174"/>
    </row>
    <row r="7" spans="1:20" ht="26.25" customHeight="1">
      <c r="A7" s="174" t="s">
        <v>111</v>
      </c>
      <c r="C7" s="174"/>
      <c r="D7" s="174"/>
      <c r="E7" s="174"/>
      <c r="F7" s="174"/>
      <c r="G7" s="174"/>
      <c r="H7" s="174"/>
      <c r="I7" s="174"/>
      <c r="J7" s="174"/>
      <c r="K7" s="174"/>
      <c r="L7" s="174"/>
      <c r="M7" s="174"/>
      <c r="N7" s="174"/>
      <c r="O7" s="174"/>
      <c r="P7" s="244"/>
      <c r="Q7" s="175"/>
      <c r="R7" s="174"/>
      <c r="S7" s="174"/>
      <c r="T7" s="174"/>
    </row>
    <row r="8" spans="1:20" ht="26.25" customHeight="1">
      <c r="A8" s="174" t="s">
        <v>460</v>
      </c>
      <c r="C8" s="174"/>
      <c r="D8" s="174"/>
      <c r="E8" s="174"/>
      <c r="F8" s="174"/>
      <c r="G8" s="174"/>
      <c r="H8" s="174"/>
      <c r="I8" s="174"/>
      <c r="J8" s="174"/>
      <c r="K8" s="174"/>
      <c r="L8" s="174"/>
      <c r="M8" s="174"/>
      <c r="N8" s="174"/>
      <c r="O8" s="174"/>
      <c r="P8" s="244"/>
      <c r="Q8" s="175"/>
      <c r="R8" s="174"/>
      <c r="S8" s="174"/>
      <c r="T8" s="174"/>
    </row>
    <row r="9" spans="1:20" ht="26.25" customHeight="1">
      <c r="C9" s="176"/>
      <c r="D9" s="176"/>
      <c r="G9" s="1209" t="str">
        <f>IF(入力シート!F32="","",入力シート!F32)</f>
        <v/>
      </c>
      <c r="H9" s="1209"/>
      <c r="I9" s="1209"/>
      <c r="J9" s="1209"/>
      <c r="K9" s="1209"/>
      <c r="L9" s="1209"/>
      <c r="M9" s="1209"/>
      <c r="N9" s="1209"/>
      <c r="O9" s="177"/>
    </row>
    <row r="10" spans="1:20" ht="41.25" customHeight="1">
      <c r="C10" s="178" t="s">
        <v>2</v>
      </c>
      <c r="D10" s="176"/>
      <c r="E10" s="172" t="s">
        <v>370</v>
      </c>
      <c r="G10" s="1210" t="str">
        <f>IF(入力シート!F33="","",入力シート!F33&amp;入力シート!G33&amp;入力シート!H33&amp;入力シート!I33&amp;入力シート!J33&amp;入力シート!F34)</f>
        <v/>
      </c>
      <c r="H10" s="1210"/>
      <c r="I10" s="1210"/>
      <c r="J10" s="1210"/>
      <c r="K10" s="1210"/>
      <c r="L10" s="1210"/>
      <c r="M10" s="1210"/>
      <c r="N10" s="1210"/>
      <c r="O10" s="179"/>
      <c r="Q10" s="180"/>
    </row>
    <row r="11" spans="1:20" ht="26.25" customHeight="1">
      <c r="C11" s="176"/>
      <c r="D11" s="176"/>
      <c r="E11" s="172" t="s">
        <v>371</v>
      </c>
      <c r="G11" s="1211" t="str">
        <f>IF(入力シート!F27="","",入力シート!F27)</f>
        <v/>
      </c>
      <c r="H11" s="1211"/>
      <c r="I11" s="1211"/>
      <c r="J11" s="1211"/>
      <c r="K11" s="1211"/>
      <c r="L11" s="1211"/>
      <c r="M11" s="1211"/>
      <c r="N11" s="1211"/>
      <c r="O11" s="181"/>
      <c r="P11" s="245"/>
    </row>
    <row r="12" spans="1:20" ht="26.25" customHeight="1">
      <c r="C12" s="176"/>
      <c r="D12" s="176"/>
      <c r="E12" s="172" t="s">
        <v>122</v>
      </c>
      <c r="G12" s="1211" t="str">
        <f>IF(入力シート!F28="","",入力シート!F28)</f>
        <v/>
      </c>
      <c r="H12" s="1211"/>
      <c r="I12" s="1211"/>
      <c r="J12" s="1220" t="str">
        <f>IF(入力シート!F30="","",入力シート!F30&amp;入力シート!J30)</f>
        <v/>
      </c>
      <c r="K12" s="1220"/>
      <c r="L12" s="1220"/>
      <c r="M12" s="1220"/>
      <c r="N12" s="1220"/>
      <c r="O12" s="182"/>
      <c r="Q12" s="246"/>
      <c r="R12" s="173"/>
    </row>
    <row r="13" spans="1:20" ht="26.25" customHeight="1">
      <c r="C13" s="176"/>
      <c r="D13" s="176"/>
      <c r="E13" s="172" t="s">
        <v>123</v>
      </c>
      <c r="G13" s="1212" t="str">
        <f>IF(入力シート!F31="","",入力シート!F31)</f>
        <v/>
      </c>
      <c r="H13" s="1212"/>
      <c r="I13" s="1212"/>
      <c r="J13" s="1212"/>
      <c r="K13" s="1212"/>
      <c r="L13" s="1212"/>
      <c r="M13" s="1212"/>
      <c r="N13" s="1212"/>
      <c r="O13" s="183"/>
      <c r="Q13" s="245"/>
      <c r="R13" s="173"/>
    </row>
    <row r="14" spans="1:20" ht="26.25" customHeight="1">
      <c r="C14" s="176"/>
      <c r="D14" s="176"/>
      <c r="G14" s="184"/>
      <c r="H14" s="184"/>
      <c r="I14" s="184"/>
      <c r="J14" s="327"/>
      <c r="K14" s="327"/>
      <c r="L14" s="184"/>
      <c r="M14" s="184"/>
      <c r="N14" s="184"/>
      <c r="O14" s="183"/>
      <c r="Q14" s="245"/>
      <c r="R14" s="173"/>
    </row>
    <row r="15" spans="1:20" ht="26.25" hidden="1" customHeight="1" outlineLevel="1">
      <c r="C15" s="176"/>
      <c r="D15" s="176"/>
      <c r="G15" s="1209" t="str">
        <f>IF(入力シート!F45="","",入力シート!F45)</f>
        <v/>
      </c>
      <c r="H15" s="1209"/>
      <c r="I15" s="1209"/>
      <c r="J15" s="1209"/>
      <c r="K15" s="1209"/>
      <c r="L15" s="1209"/>
      <c r="M15" s="1209"/>
      <c r="N15" s="1209"/>
      <c r="O15" s="177"/>
      <c r="Q15" s="247"/>
      <c r="R15" s="173"/>
    </row>
    <row r="16" spans="1:20" ht="41.25" hidden="1" customHeight="1" outlineLevel="1">
      <c r="C16" s="178" t="s">
        <v>15</v>
      </c>
      <c r="D16" s="176"/>
      <c r="E16" s="172" t="s">
        <v>370</v>
      </c>
      <c r="G16" s="1210" t="str">
        <f>IF(入力シート!F46="","",入力シート!F46&amp;入力シート!G46&amp;入力シート!H46&amp;入力シート!I46&amp;入力シート!J46&amp;入力シート!F47)</f>
        <v/>
      </c>
      <c r="H16" s="1210"/>
      <c r="I16" s="1210"/>
      <c r="J16" s="1210"/>
      <c r="K16" s="1210"/>
      <c r="L16" s="1210"/>
      <c r="M16" s="1210"/>
      <c r="N16" s="1210"/>
      <c r="O16" s="179"/>
      <c r="Q16" s="247"/>
      <c r="R16" s="180"/>
    </row>
    <row r="17" spans="3:18" ht="26.25" hidden="1" customHeight="1" outlineLevel="1">
      <c r="C17" s="176"/>
      <c r="D17" s="176"/>
      <c r="E17" s="172" t="s">
        <v>371</v>
      </c>
      <c r="G17" s="1211" t="str">
        <f>IF(入力シート!F40="","",入力シート!F40)</f>
        <v/>
      </c>
      <c r="H17" s="1211"/>
      <c r="I17" s="1211"/>
      <c r="J17" s="1211"/>
      <c r="K17" s="1211"/>
      <c r="L17" s="1211"/>
      <c r="M17" s="1211"/>
      <c r="N17" s="1211"/>
      <c r="O17" s="181"/>
      <c r="Q17" s="248"/>
      <c r="R17" s="173"/>
    </row>
    <row r="18" spans="3:18" ht="26.25" hidden="1" customHeight="1" outlineLevel="1">
      <c r="C18" s="176"/>
      <c r="D18" s="176"/>
      <c r="E18" s="172" t="s">
        <v>122</v>
      </c>
      <c r="G18" s="1211" t="str">
        <f>IF(入力シート!F41="","",入力シート!F41)</f>
        <v/>
      </c>
      <c r="H18" s="1211"/>
      <c r="I18" s="1211"/>
      <c r="J18" s="1220" t="str">
        <f>IF(入力シート!F43="","",入力シート!F43&amp;入力シート!J43)</f>
        <v/>
      </c>
      <c r="K18" s="1220"/>
      <c r="L18" s="1220"/>
      <c r="M18" s="1220"/>
      <c r="N18" s="1220"/>
      <c r="O18" s="182"/>
      <c r="Q18" s="248"/>
      <c r="R18" s="173"/>
    </row>
    <row r="19" spans="3:18" ht="26.25" hidden="1" customHeight="1" outlineLevel="1">
      <c r="C19" s="176"/>
      <c r="D19" s="176"/>
      <c r="E19" s="172" t="s">
        <v>123</v>
      </c>
      <c r="G19" s="1212" t="str">
        <f>IF(入力シート!F44="","",入力シート!F44)</f>
        <v/>
      </c>
      <c r="H19" s="1212"/>
      <c r="I19" s="1212"/>
      <c r="J19" s="1212"/>
      <c r="K19" s="1212"/>
      <c r="L19" s="1212"/>
      <c r="M19" s="1212"/>
      <c r="N19" s="1212"/>
      <c r="O19" s="183"/>
      <c r="Q19" s="248"/>
      <c r="R19" s="173"/>
    </row>
    <row r="20" spans="3:18" ht="26.25" customHeight="1" collapsed="1">
      <c r="C20" s="176"/>
      <c r="D20" s="176"/>
      <c r="G20" s="184"/>
      <c r="H20" s="184"/>
      <c r="I20" s="184"/>
      <c r="J20" s="327"/>
      <c r="K20" s="327"/>
      <c r="L20" s="184"/>
      <c r="M20" s="184"/>
      <c r="N20" s="184"/>
      <c r="O20" s="183"/>
      <c r="Q20" s="249" t="s">
        <v>379</v>
      </c>
      <c r="R20" s="173"/>
    </row>
    <row r="21" spans="3:18" ht="26.25" hidden="1" customHeight="1" outlineLevel="1">
      <c r="C21" s="176"/>
      <c r="D21" s="176"/>
      <c r="G21" s="1209" t="str">
        <f>IF(入力シート!F58="","",入力シート!F58)</f>
        <v/>
      </c>
      <c r="H21" s="1209"/>
      <c r="I21" s="1209"/>
      <c r="J21" s="1209"/>
      <c r="K21" s="1209"/>
      <c r="L21" s="1209"/>
      <c r="M21" s="1209"/>
      <c r="N21" s="1209"/>
      <c r="O21" s="177"/>
      <c r="Q21" s="247"/>
      <c r="R21" s="173"/>
    </row>
    <row r="22" spans="3:18" ht="41.25" hidden="1" customHeight="1" outlineLevel="1">
      <c r="C22" s="178" t="s">
        <v>372</v>
      </c>
      <c r="D22" s="176"/>
      <c r="E22" s="172" t="s">
        <v>370</v>
      </c>
      <c r="G22" s="1210" t="str">
        <f>IF(入力シート!F59="","",入力シート!F59&amp;入力シート!G59&amp;入力シート!H59&amp;入力シート!I59&amp;入力シート!J59&amp;入力シート!F60)</f>
        <v/>
      </c>
      <c r="H22" s="1210"/>
      <c r="I22" s="1210"/>
      <c r="J22" s="1210"/>
      <c r="K22" s="1210"/>
      <c r="L22" s="1210"/>
      <c r="M22" s="1210"/>
      <c r="N22" s="1210"/>
      <c r="O22" s="179"/>
      <c r="Q22" s="247"/>
      <c r="R22" s="180"/>
    </row>
    <row r="23" spans="3:18" ht="26.25" hidden="1" customHeight="1" outlineLevel="1">
      <c r="C23" s="176"/>
      <c r="D23" s="176"/>
      <c r="E23" s="172" t="s">
        <v>371</v>
      </c>
      <c r="G23" s="1211" t="str">
        <f>IF(入力シート!F53="","",入力シート!F53)</f>
        <v/>
      </c>
      <c r="H23" s="1211"/>
      <c r="I23" s="1211"/>
      <c r="J23" s="1211"/>
      <c r="K23" s="1211"/>
      <c r="L23" s="1211"/>
      <c r="M23" s="1211"/>
      <c r="N23" s="1211"/>
      <c r="O23" s="181"/>
      <c r="Q23" s="248"/>
      <c r="R23" s="173"/>
    </row>
    <row r="24" spans="3:18" ht="26.25" hidden="1" customHeight="1" outlineLevel="1">
      <c r="C24" s="176"/>
      <c r="D24" s="176"/>
      <c r="E24" s="172" t="s">
        <v>122</v>
      </c>
      <c r="G24" s="1211" t="str">
        <f>IF(入力シート!F54="","",入力シート!F54)</f>
        <v/>
      </c>
      <c r="H24" s="1211"/>
      <c r="I24" s="1211"/>
      <c r="J24" s="1220" t="str">
        <f>IF(入力シート!F56="","",入力シート!F56&amp;入力シート!J56)</f>
        <v/>
      </c>
      <c r="K24" s="1220"/>
      <c r="L24" s="1220"/>
      <c r="M24" s="1220"/>
      <c r="N24" s="1220"/>
      <c r="O24" s="182"/>
      <c r="Q24" s="248"/>
      <c r="R24" s="173"/>
    </row>
    <row r="25" spans="3:18" ht="26.25" hidden="1" customHeight="1" outlineLevel="1">
      <c r="C25" s="176"/>
      <c r="D25" s="176"/>
      <c r="E25" s="172" t="s">
        <v>123</v>
      </c>
      <c r="G25" s="1212" t="str">
        <f>IF(入力シート!F57="","",入力シート!F57)</f>
        <v/>
      </c>
      <c r="H25" s="1212"/>
      <c r="I25" s="1212"/>
      <c r="J25" s="1212"/>
      <c r="K25" s="1212"/>
      <c r="L25" s="1212"/>
      <c r="M25" s="1212"/>
      <c r="N25" s="1212"/>
      <c r="O25" s="183"/>
      <c r="Q25" s="248"/>
      <c r="R25" s="173"/>
    </row>
    <row r="26" spans="3:18" ht="26.25" customHeight="1" collapsed="1">
      <c r="C26" s="176"/>
      <c r="D26" s="176"/>
      <c r="G26" s="184"/>
      <c r="H26" s="184"/>
      <c r="I26" s="184"/>
      <c r="J26" s="327"/>
      <c r="K26" s="327"/>
      <c r="L26" s="184"/>
      <c r="M26" s="184"/>
      <c r="N26" s="184"/>
      <c r="O26" s="183"/>
      <c r="Q26" s="249" t="s">
        <v>380</v>
      </c>
      <c r="R26" s="173"/>
    </row>
    <row r="27" spans="3:18" ht="26.25" hidden="1" customHeight="1" outlineLevel="1">
      <c r="C27" s="176"/>
      <c r="D27" s="176"/>
      <c r="G27" s="1209" t="str">
        <f>IF(入力シート!F71="","",入力シート!F71)</f>
        <v/>
      </c>
      <c r="H27" s="1209"/>
      <c r="I27" s="1209"/>
      <c r="J27" s="1209"/>
      <c r="K27" s="1209"/>
      <c r="L27" s="1209"/>
      <c r="M27" s="1209"/>
      <c r="N27" s="1209"/>
      <c r="O27" s="177"/>
      <c r="Q27" s="247"/>
      <c r="R27" s="173"/>
    </row>
    <row r="28" spans="3:18" ht="41.25" hidden="1" customHeight="1" outlineLevel="1">
      <c r="C28" s="178" t="s">
        <v>373</v>
      </c>
      <c r="D28" s="176"/>
      <c r="E28" s="172" t="s">
        <v>370</v>
      </c>
      <c r="G28" s="1210" t="str">
        <f>IF(入力シート!F72="","",入力シート!F72&amp;入力シート!G72&amp;入力シート!H72&amp;入力シート!I72&amp;入力シート!J72&amp;入力シート!F73)</f>
        <v/>
      </c>
      <c r="H28" s="1210"/>
      <c r="I28" s="1210"/>
      <c r="J28" s="1210"/>
      <c r="K28" s="1210"/>
      <c r="L28" s="1210"/>
      <c r="M28" s="1210"/>
      <c r="N28" s="1210"/>
      <c r="O28" s="179"/>
      <c r="Q28" s="247"/>
      <c r="R28" s="180"/>
    </row>
    <row r="29" spans="3:18" ht="26.25" hidden="1" customHeight="1" outlineLevel="1">
      <c r="C29" s="176"/>
      <c r="D29" s="176"/>
      <c r="E29" s="172" t="s">
        <v>371</v>
      </c>
      <c r="G29" s="1211" t="str">
        <f>IF(入力シート!F66="","",入力シート!F66)</f>
        <v/>
      </c>
      <c r="H29" s="1211"/>
      <c r="I29" s="1211"/>
      <c r="J29" s="1211"/>
      <c r="K29" s="1211"/>
      <c r="L29" s="1211"/>
      <c r="M29" s="1211"/>
      <c r="N29" s="1211"/>
      <c r="O29" s="181"/>
      <c r="Q29" s="248"/>
      <c r="R29" s="173"/>
    </row>
    <row r="30" spans="3:18" ht="26.25" hidden="1" customHeight="1" outlineLevel="1">
      <c r="C30" s="176"/>
      <c r="D30" s="176"/>
      <c r="E30" s="172" t="s">
        <v>122</v>
      </c>
      <c r="G30" s="1211" t="str">
        <f>IF(入力シート!F67="","",入力シート!F67)</f>
        <v/>
      </c>
      <c r="H30" s="1211"/>
      <c r="I30" s="1211"/>
      <c r="J30" s="1220" t="str">
        <f>IF(入力シート!F69="","",入力シート!F69&amp;入力シート!J69)</f>
        <v/>
      </c>
      <c r="K30" s="1220"/>
      <c r="L30" s="1220"/>
      <c r="M30" s="1220"/>
      <c r="N30" s="1220"/>
      <c r="O30" s="182"/>
      <c r="Q30" s="248"/>
      <c r="R30" s="173"/>
    </row>
    <row r="31" spans="3:18" ht="26.25" hidden="1" customHeight="1" outlineLevel="1">
      <c r="C31" s="176"/>
      <c r="D31" s="176"/>
      <c r="E31" s="172" t="s">
        <v>123</v>
      </c>
      <c r="G31" s="1212" t="str">
        <f>IF(入力シート!F70="","",入力シート!F70)</f>
        <v/>
      </c>
      <c r="H31" s="1212"/>
      <c r="I31" s="1212"/>
      <c r="J31" s="1212"/>
      <c r="K31" s="1212"/>
      <c r="L31" s="1212"/>
      <c r="M31" s="1212"/>
      <c r="N31" s="1212"/>
      <c r="O31" s="183"/>
      <c r="Q31" s="248"/>
      <c r="R31" s="173"/>
    </row>
    <row r="32" spans="3:18" ht="26.25" customHeight="1" collapsed="1">
      <c r="Q32" s="249" t="s">
        <v>381</v>
      </c>
      <c r="R32" s="173"/>
    </row>
    <row r="33" spans="1:18" ht="26.25" customHeight="1">
      <c r="A33" s="1215" t="s">
        <v>1000</v>
      </c>
      <c r="B33" s="1216"/>
      <c r="C33" s="1216"/>
      <c r="D33" s="1216"/>
      <c r="E33" s="1216"/>
      <c r="F33" s="1216"/>
      <c r="G33" s="1216"/>
      <c r="H33" s="1216"/>
      <c r="I33" s="1216"/>
      <c r="J33" s="1216"/>
      <c r="K33" s="1216"/>
      <c r="L33" s="1216"/>
      <c r="M33" s="1216"/>
      <c r="N33" s="1216"/>
      <c r="O33" s="1216"/>
    </row>
    <row r="34" spans="1:18" ht="26.25" customHeight="1">
      <c r="A34" s="1215"/>
      <c r="B34" s="1216"/>
      <c r="C34" s="1216"/>
      <c r="D34" s="1216"/>
      <c r="E34" s="1216"/>
      <c r="F34" s="1216"/>
      <c r="G34" s="1216"/>
      <c r="H34" s="1216"/>
      <c r="I34" s="1216"/>
      <c r="J34" s="1216"/>
      <c r="K34" s="1216"/>
      <c r="L34" s="1216"/>
      <c r="M34" s="1216"/>
      <c r="N34" s="1216"/>
      <c r="O34" s="1216"/>
    </row>
    <row r="35" spans="1:18" ht="26.25" customHeight="1">
      <c r="A35" s="1216"/>
      <c r="B35" s="1216"/>
      <c r="C35" s="1216"/>
      <c r="D35" s="1216"/>
      <c r="E35" s="1216"/>
      <c r="F35" s="1216"/>
      <c r="G35" s="1216"/>
      <c r="H35" s="1216"/>
      <c r="I35" s="1216"/>
      <c r="J35" s="1216"/>
      <c r="K35" s="1216"/>
      <c r="L35" s="1216"/>
      <c r="M35" s="1216"/>
      <c r="N35" s="1216"/>
      <c r="O35" s="1216"/>
    </row>
    <row r="36" spans="1:18" ht="26.25" customHeight="1">
      <c r="A36" s="1216" t="s">
        <v>124</v>
      </c>
      <c r="B36" s="1216"/>
      <c r="C36" s="1216"/>
      <c r="D36" s="1216"/>
      <c r="E36" s="1216"/>
      <c r="F36" s="1216"/>
      <c r="G36" s="1216"/>
      <c r="H36" s="1216"/>
      <c r="I36" s="1216"/>
      <c r="J36" s="1216"/>
      <c r="K36" s="1216"/>
      <c r="L36" s="1216"/>
      <c r="M36" s="1216"/>
      <c r="N36" s="1216"/>
      <c r="O36" s="1216"/>
      <c r="Q36" s="185"/>
    </row>
    <row r="37" spans="1:18" ht="26.25" customHeight="1">
      <c r="A37" s="1208" t="s">
        <v>741</v>
      </c>
      <c r="B37" s="1208"/>
      <c r="C37" s="1208"/>
      <c r="D37" s="1208"/>
      <c r="E37" s="1208"/>
      <c r="F37" s="1208"/>
      <c r="G37" s="1208"/>
      <c r="H37" s="1208"/>
      <c r="I37" s="1208"/>
      <c r="J37" s="1208"/>
      <c r="K37" s="1208"/>
      <c r="L37" s="1208"/>
      <c r="M37" s="1208"/>
      <c r="N37" s="1208"/>
      <c r="O37" s="186"/>
    </row>
    <row r="38" spans="1:18" ht="26.25" customHeight="1">
      <c r="A38" s="1208"/>
      <c r="B38" s="1208"/>
      <c r="C38" s="1208"/>
      <c r="D38" s="1208"/>
      <c r="E38" s="1208"/>
      <c r="F38" s="1208"/>
      <c r="G38" s="1208"/>
      <c r="H38" s="1208"/>
      <c r="I38" s="1208"/>
      <c r="J38" s="1208"/>
      <c r="K38" s="1208"/>
      <c r="L38" s="1208"/>
      <c r="M38" s="1208"/>
      <c r="N38" s="1208"/>
      <c r="O38" s="186"/>
    </row>
    <row r="39" spans="1:18" ht="26.25" customHeight="1">
      <c r="A39" s="1208"/>
      <c r="B39" s="1208"/>
      <c r="C39" s="1208"/>
      <c r="D39" s="1208"/>
      <c r="E39" s="1208"/>
      <c r="F39" s="1208"/>
      <c r="G39" s="1208"/>
      <c r="H39" s="1208"/>
      <c r="I39" s="1208"/>
      <c r="J39" s="1208"/>
      <c r="K39" s="1208"/>
      <c r="L39" s="1208"/>
      <c r="M39" s="1208"/>
      <c r="N39" s="1208"/>
      <c r="O39" s="186"/>
    </row>
    <row r="40" spans="1:18" ht="26.25" customHeight="1">
      <c r="A40" s="1208"/>
      <c r="B40" s="1208"/>
      <c r="C40" s="1208"/>
      <c r="D40" s="1208"/>
      <c r="E40" s="1208"/>
      <c r="F40" s="1208"/>
      <c r="G40" s="1208"/>
      <c r="H40" s="1208"/>
      <c r="I40" s="1208"/>
      <c r="J40" s="1208"/>
      <c r="K40" s="1208"/>
      <c r="L40" s="1208"/>
      <c r="M40" s="1208"/>
      <c r="N40" s="1208"/>
      <c r="O40" s="186"/>
    </row>
    <row r="41" spans="1:18" ht="26.25" customHeight="1">
      <c r="A41" s="1208"/>
      <c r="B41" s="1208"/>
      <c r="C41" s="1208"/>
      <c r="D41" s="1208"/>
      <c r="E41" s="1208"/>
      <c r="F41" s="1208"/>
      <c r="G41" s="1208"/>
      <c r="H41" s="1208"/>
      <c r="I41" s="1208"/>
      <c r="J41" s="1208"/>
      <c r="K41" s="1208"/>
      <c r="L41" s="1208"/>
      <c r="M41" s="1208"/>
      <c r="N41" s="1208"/>
      <c r="O41" s="186"/>
    </row>
    <row r="42" spans="1:18" ht="26.25" customHeight="1">
      <c r="A42" s="1208"/>
      <c r="B42" s="1208"/>
      <c r="C42" s="1208"/>
      <c r="D42" s="1208"/>
      <c r="E42" s="1208"/>
      <c r="F42" s="1208"/>
      <c r="G42" s="1208"/>
      <c r="H42" s="1208"/>
      <c r="I42" s="1208"/>
      <c r="J42" s="1208"/>
      <c r="K42" s="1208"/>
      <c r="L42" s="1208"/>
      <c r="M42" s="1208"/>
      <c r="N42" s="1208"/>
      <c r="O42" s="186"/>
    </row>
    <row r="43" spans="1:18" ht="26.25" customHeight="1">
      <c r="A43" s="187"/>
      <c r="B43" s="187"/>
      <c r="C43" s="187"/>
      <c r="D43" s="187"/>
      <c r="E43" s="187"/>
      <c r="F43" s="187"/>
      <c r="G43" s="187"/>
      <c r="H43" s="187"/>
      <c r="I43" s="187"/>
      <c r="J43" s="187"/>
      <c r="K43" s="187"/>
      <c r="L43" s="187"/>
      <c r="M43" s="187"/>
      <c r="N43" s="187"/>
      <c r="O43" s="187"/>
    </row>
    <row r="44" spans="1:18" ht="27" customHeight="1"/>
    <row r="45" spans="1:18" ht="27" customHeight="1">
      <c r="A45" s="1206" t="s">
        <v>125</v>
      </c>
      <c r="B45" s="1206"/>
      <c r="C45" s="1206"/>
      <c r="D45" s="1206"/>
      <c r="E45" s="1206"/>
      <c r="F45" s="1206"/>
      <c r="G45" s="1206"/>
      <c r="H45" s="1206"/>
      <c r="I45" s="1206"/>
      <c r="J45" s="1206"/>
      <c r="K45" s="1206"/>
      <c r="L45" s="1206"/>
      <c r="M45" s="1206"/>
      <c r="N45" s="1206"/>
      <c r="O45" s="1206"/>
      <c r="P45" s="244"/>
    </row>
    <row r="46" spans="1:18" ht="27" customHeight="1"/>
    <row r="47" spans="1:18" ht="27" customHeight="1">
      <c r="B47" s="172" t="s">
        <v>126</v>
      </c>
      <c r="P47" s="241"/>
      <c r="R47" s="173"/>
    </row>
    <row r="48" spans="1:18" ht="27" customHeight="1">
      <c r="B48" s="305" t="s">
        <v>1001</v>
      </c>
      <c r="C48" s="174"/>
      <c r="D48" s="174"/>
      <c r="E48" s="174"/>
      <c r="F48" s="174"/>
      <c r="G48" s="174"/>
      <c r="H48" s="174"/>
      <c r="I48" s="174"/>
      <c r="J48" s="174"/>
      <c r="K48" s="174"/>
      <c r="L48" s="174"/>
      <c r="M48" s="174"/>
      <c r="N48" s="174"/>
      <c r="O48" s="174"/>
      <c r="P48" s="241"/>
      <c r="R48" s="173"/>
    </row>
    <row r="49" spans="2:18" ht="27" customHeight="1">
      <c r="P49" s="241"/>
      <c r="R49" s="173"/>
    </row>
    <row r="50" spans="2:18" ht="27" customHeight="1">
      <c r="B50" s="172" t="s">
        <v>127</v>
      </c>
      <c r="P50" s="241"/>
      <c r="R50" s="173"/>
    </row>
    <row r="51" spans="2:18" ht="27" customHeight="1">
      <c r="B51" s="1217" t="str">
        <f>IF(入力シート!F11="","",入力シート!F11)</f>
        <v/>
      </c>
      <c r="C51" s="1217"/>
      <c r="D51" s="1217"/>
      <c r="E51" s="1217"/>
      <c r="F51" s="1217"/>
      <c r="G51" s="1217"/>
      <c r="H51" s="1217"/>
      <c r="I51" s="1217"/>
      <c r="J51" s="1217"/>
      <c r="K51" s="1217"/>
      <c r="L51" s="1217"/>
      <c r="M51" s="189"/>
      <c r="N51" s="304" t="s">
        <v>763</v>
      </c>
      <c r="P51" s="241"/>
      <c r="R51" s="173"/>
    </row>
    <row r="52" spans="2:18" ht="27" customHeight="1">
      <c r="P52" s="241"/>
      <c r="R52" s="173"/>
    </row>
    <row r="53" spans="2:18" ht="27" customHeight="1">
      <c r="B53" s="172" t="s">
        <v>128</v>
      </c>
      <c r="P53" s="241"/>
      <c r="R53" s="173"/>
    </row>
    <row r="54" spans="2:18" ht="27" customHeight="1">
      <c r="B54" s="188" t="s">
        <v>231</v>
      </c>
      <c r="P54" s="241"/>
      <c r="R54" s="173"/>
    </row>
    <row r="55" spans="2:18" ht="27" customHeight="1">
      <c r="P55" s="241"/>
      <c r="R55" s="173"/>
    </row>
    <row r="56" spans="2:18" ht="27" customHeight="1">
      <c r="B56" s="172" t="s">
        <v>382</v>
      </c>
      <c r="P56" s="241"/>
      <c r="R56" s="173"/>
    </row>
    <row r="57" spans="2:18" ht="27" customHeight="1">
      <c r="B57" s="188" t="s">
        <v>383</v>
      </c>
      <c r="C57" s="1218">
        <f>N98</f>
        <v>0</v>
      </c>
      <c r="D57" s="1218"/>
      <c r="E57" s="1218"/>
      <c r="F57" s="1218"/>
      <c r="G57" s="1218"/>
      <c r="O57" s="191"/>
      <c r="P57" s="241"/>
      <c r="Q57" s="915" t="s">
        <v>844</v>
      </c>
    </row>
    <row r="58" spans="2:18" ht="27" customHeight="1">
      <c r="P58" s="241"/>
      <c r="R58" s="173"/>
    </row>
    <row r="59" spans="2:18" ht="27" customHeight="1">
      <c r="B59" s="172" t="s">
        <v>130</v>
      </c>
      <c r="P59" s="241"/>
      <c r="R59" s="173"/>
    </row>
    <row r="60" spans="2:18" ht="27" customHeight="1">
      <c r="P60" s="241"/>
      <c r="R60" s="173"/>
    </row>
    <row r="61" spans="2:18" ht="27" customHeight="1">
      <c r="B61" s="174" t="s">
        <v>131</v>
      </c>
      <c r="C61" s="174"/>
      <c r="P61" s="241"/>
      <c r="R61" s="192"/>
    </row>
    <row r="62" spans="2:18" ht="27" customHeight="1">
      <c r="B62" s="188" t="s">
        <v>232</v>
      </c>
      <c r="C62" s="174"/>
      <c r="D62" s="174"/>
      <c r="H62" s="1219" t="s">
        <v>691</v>
      </c>
      <c r="I62" s="1219"/>
      <c r="J62" s="1219"/>
      <c r="K62" s="1219"/>
      <c r="L62" s="1219"/>
      <c r="M62" s="1219"/>
      <c r="N62" s="1219"/>
      <c r="O62" s="193"/>
      <c r="P62" s="241"/>
      <c r="R62" s="180"/>
    </row>
    <row r="63" spans="2:18" ht="27" customHeight="1">
      <c r="B63" s="188" t="s">
        <v>233</v>
      </c>
      <c r="C63" s="174"/>
      <c r="D63" s="174"/>
      <c r="H63" s="1213" t="str">
        <f>IF(入力シート!F15="","",入力シート!F15)</f>
        <v/>
      </c>
      <c r="I63" s="1213"/>
      <c r="J63" s="1213"/>
      <c r="K63" s="1213"/>
      <c r="L63" s="1213"/>
      <c r="M63" s="1213"/>
      <c r="N63" s="1213"/>
      <c r="O63" s="193"/>
      <c r="P63" s="241"/>
      <c r="R63" s="180"/>
    </row>
    <row r="64" spans="2:18" ht="27" customHeight="1">
      <c r="B64" s="188" t="s">
        <v>234</v>
      </c>
      <c r="C64" s="174"/>
      <c r="D64" s="174"/>
      <c r="H64" s="1214" t="str">
        <f>IF(入力シート!F17="","",入力シート!F17)</f>
        <v/>
      </c>
      <c r="I64" s="1214"/>
      <c r="J64" s="1214"/>
      <c r="K64" s="1214"/>
      <c r="L64" s="1214"/>
      <c r="M64" s="1214"/>
      <c r="N64" s="1214"/>
      <c r="O64" s="193"/>
      <c r="P64" s="241"/>
      <c r="R64" s="180"/>
    </row>
    <row r="65" spans="2:18" ht="27" customHeight="1">
      <c r="P65" s="241"/>
      <c r="R65" s="180"/>
    </row>
    <row r="66" spans="2:18" ht="27" customHeight="1">
      <c r="B66" s="172" t="s">
        <v>133</v>
      </c>
      <c r="P66" s="241"/>
      <c r="R66" s="192"/>
    </row>
    <row r="67" spans="2:18" ht="27" customHeight="1">
      <c r="B67" s="172" t="s">
        <v>134</v>
      </c>
      <c r="P67" s="241"/>
      <c r="R67" s="173"/>
    </row>
    <row r="68" spans="2:18" ht="27" customHeight="1">
      <c r="B68" s="172" t="s">
        <v>135</v>
      </c>
      <c r="P68" s="241"/>
      <c r="R68" s="194"/>
    </row>
    <row r="69" spans="2:18" s="173" customFormat="1" ht="27" customHeight="1">
      <c r="B69" s="195" t="s">
        <v>409</v>
      </c>
      <c r="P69" s="242"/>
      <c r="R69" s="196"/>
    </row>
    <row r="70" spans="2:18" s="173" customFormat="1" ht="27" customHeight="1">
      <c r="P70" s="242"/>
      <c r="R70" s="196"/>
    </row>
    <row r="71" spans="2:18" s="173" customFormat="1" ht="27" customHeight="1">
      <c r="P71" s="242"/>
      <c r="R71" s="196"/>
    </row>
    <row r="72" spans="2:18" s="173" customFormat="1" ht="27" customHeight="1">
      <c r="P72" s="242"/>
      <c r="R72" s="196"/>
    </row>
    <row r="73" spans="2:18" s="173" customFormat="1" ht="27" customHeight="1">
      <c r="P73" s="242"/>
      <c r="R73" s="196"/>
    </row>
    <row r="74" spans="2:18" s="173" customFormat="1" ht="27" customHeight="1">
      <c r="P74" s="242"/>
      <c r="R74" s="196"/>
    </row>
    <row r="75" spans="2:18" s="173" customFormat="1" ht="27" customHeight="1">
      <c r="P75" s="242"/>
      <c r="R75" s="196"/>
    </row>
    <row r="76" spans="2:18" s="173" customFormat="1" ht="27" customHeight="1">
      <c r="P76" s="242"/>
      <c r="R76" s="196"/>
    </row>
    <row r="77" spans="2:18" s="173" customFormat="1" ht="27" customHeight="1">
      <c r="P77" s="242"/>
      <c r="R77" s="196"/>
    </row>
    <row r="78" spans="2:18" ht="27" customHeight="1">
      <c r="P78" s="241"/>
      <c r="R78" s="173"/>
    </row>
    <row r="79" spans="2:18" ht="27" customHeight="1">
      <c r="P79" s="241"/>
      <c r="R79" s="173"/>
    </row>
    <row r="80" spans="2:18" ht="27" customHeight="1"/>
    <row r="81" spans="1:17" ht="27" customHeight="1"/>
    <row r="82" spans="1:17" ht="27" customHeight="1"/>
    <row r="83" spans="1:17" ht="27" customHeight="1"/>
    <row r="84" spans="1:17" ht="27" customHeight="1"/>
    <row r="85" spans="1:17" ht="26.25" customHeight="1"/>
    <row r="86" spans="1:17" ht="26.25" customHeight="1">
      <c r="A86" s="172" t="s">
        <v>136</v>
      </c>
    </row>
    <row r="87" spans="1:17" ht="26.25" customHeight="1"/>
    <row r="88" spans="1:17" ht="26.25" customHeight="1">
      <c r="A88" s="1206" t="s">
        <v>137</v>
      </c>
      <c r="B88" s="1206"/>
      <c r="C88" s="1206"/>
      <c r="D88" s="1206"/>
      <c r="E88" s="1206"/>
      <c r="F88" s="1206"/>
      <c r="G88" s="1206"/>
      <c r="H88" s="1206"/>
      <c r="I88" s="1206"/>
      <c r="J88" s="1206"/>
      <c r="K88" s="1206"/>
      <c r="L88" s="1206"/>
      <c r="M88" s="1206"/>
      <c r="N88" s="1206"/>
      <c r="O88" s="1206"/>
      <c r="P88" s="244"/>
    </row>
    <row r="89" spans="1:17" ht="26.25" customHeight="1"/>
    <row r="90" spans="1:17" ht="26.25" customHeight="1"/>
    <row r="91" spans="1:17" ht="26.25" customHeight="1">
      <c r="N91" s="190" t="s">
        <v>230</v>
      </c>
    </row>
    <row r="92" spans="1:17">
      <c r="B92" s="197" t="s">
        <v>139</v>
      </c>
      <c r="C92" s="1234" t="s">
        <v>140</v>
      </c>
      <c r="D92" s="1232"/>
      <c r="E92" s="1235"/>
      <c r="F92" s="1232" t="s">
        <v>235</v>
      </c>
      <c r="G92" s="1232"/>
      <c r="H92" s="1232"/>
      <c r="I92" s="1232"/>
      <c r="J92" s="1245" t="s">
        <v>493</v>
      </c>
      <c r="K92" s="1246"/>
      <c r="L92" s="1246"/>
      <c r="M92" s="1246"/>
      <c r="N92" s="198" t="s">
        <v>141</v>
      </c>
      <c r="O92" s="199"/>
    </row>
    <row r="93" spans="1:17">
      <c r="B93" s="200" t="s">
        <v>142</v>
      </c>
      <c r="C93" s="1236"/>
      <c r="D93" s="1233"/>
      <c r="E93" s="1237"/>
      <c r="F93" s="1233"/>
      <c r="G93" s="1233"/>
      <c r="H93" s="1233"/>
      <c r="I93" s="1233"/>
      <c r="J93" s="1246"/>
      <c r="K93" s="1246"/>
      <c r="L93" s="1246"/>
      <c r="M93" s="1246"/>
      <c r="N93" s="201" t="s">
        <v>143</v>
      </c>
      <c r="O93" s="199"/>
    </row>
    <row r="94" spans="1:17" ht="55.5">
      <c r="B94" s="530" t="s">
        <v>144</v>
      </c>
      <c r="C94" s="1221">
        <f>IF('4.補助対象経費総括表（まとめ）'!C19="","",'4.補助対象経費総括表（まとめ）'!C19)</f>
        <v>0</v>
      </c>
      <c r="D94" s="1221"/>
      <c r="E94" s="1221"/>
      <c r="F94" s="1221">
        <f>IF('4.補助対象経費総括表（まとめ）'!D19="",0,'4.補助対象経費総括表（まとめ）'!D19)</f>
        <v>0</v>
      </c>
      <c r="G94" s="1221"/>
      <c r="H94" s="1221"/>
      <c r="I94" s="1221"/>
      <c r="J94" s="1239">
        <v>0.33333333333333331</v>
      </c>
      <c r="K94" s="1240"/>
      <c r="L94" s="1240"/>
      <c r="M94" s="1241"/>
      <c r="N94" s="660">
        <f>IF(F94="",0,ROUNDDOWN(F94*$J$94,0))</f>
        <v>0</v>
      </c>
      <c r="O94" s="203"/>
      <c r="Q94" s="204"/>
    </row>
    <row r="95" spans="1:17" ht="55.5">
      <c r="B95" s="545" t="s">
        <v>830</v>
      </c>
      <c r="C95" s="1222">
        <f>IF('4.補助対象経費総括表（まとめ）'!C20="","",'4.補助対象経費総括表（まとめ）'!C20)</f>
        <v>0</v>
      </c>
      <c r="D95" s="1222"/>
      <c r="E95" s="1222"/>
      <c r="F95" s="1221">
        <f>IF('4.補助対象経費総括表（まとめ）'!D20="",0,'4.補助対象経費総括表（まとめ）'!D20)</f>
        <v>0</v>
      </c>
      <c r="G95" s="1221"/>
      <c r="H95" s="1221"/>
      <c r="I95" s="1221"/>
      <c r="J95" s="1242"/>
      <c r="K95" s="1243"/>
      <c r="L95" s="1243"/>
      <c r="M95" s="1244"/>
      <c r="N95" s="660">
        <f>IF(F95="",0,ROUNDDOWN(F95*$J$94,0))</f>
        <v>0</v>
      </c>
      <c r="O95" s="203"/>
      <c r="Q95" s="204"/>
    </row>
    <row r="96" spans="1:17" ht="56.25" customHeight="1" thickBot="1">
      <c r="A96" s="427"/>
      <c r="B96" s="546" t="s">
        <v>592</v>
      </c>
      <c r="C96" s="1229">
        <f>SUM(C94:E95)</f>
        <v>0</v>
      </c>
      <c r="D96" s="1229"/>
      <c r="E96" s="1229"/>
      <c r="F96" s="1229">
        <f>SUM(F94:I95)</f>
        <v>0</v>
      </c>
      <c r="G96" s="1229"/>
      <c r="H96" s="1229"/>
      <c r="I96" s="1229"/>
      <c r="J96" s="1228" t="s">
        <v>676</v>
      </c>
      <c r="K96" s="1228"/>
      <c r="L96" s="1228"/>
      <c r="M96" s="1228"/>
      <c r="N96" s="669">
        <f>'4.補助対象経費総括表（まとめ）'!F23</f>
        <v>0</v>
      </c>
      <c r="Q96" s="915" t="s">
        <v>911</v>
      </c>
    </row>
    <row r="97" spans="1:18" ht="93.75" customHeight="1" thickTop="1" thickBot="1">
      <c r="B97" s="547" t="s">
        <v>630</v>
      </c>
      <c r="C97" s="1223" t="s">
        <v>662</v>
      </c>
      <c r="D97" s="1224"/>
      <c r="E97" s="1224"/>
      <c r="F97" s="1223" t="s">
        <v>662</v>
      </c>
      <c r="G97" s="1224"/>
      <c r="H97" s="1224"/>
      <c r="I97" s="1224"/>
      <c r="J97" s="1225" t="s">
        <v>1003</v>
      </c>
      <c r="K97" s="1226"/>
      <c r="L97" s="1226"/>
      <c r="M97" s="1227"/>
      <c r="N97" s="661">
        <f>IF('4.補助対象経費総括表（まとめ）'!F24="",0,'4.補助対象経費総括表（まとめ）'!F24)</f>
        <v>0</v>
      </c>
    </row>
    <row r="98" spans="1:18" ht="56.25" customHeight="1" thickTop="1">
      <c r="A98" s="427"/>
      <c r="B98" s="548" t="s">
        <v>92</v>
      </c>
      <c r="C98" s="1230">
        <f>C96</f>
        <v>0</v>
      </c>
      <c r="D98" s="1230"/>
      <c r="E98" s="1230"/>
      <c r="F98" s="1230">
        <f>F96</f>
        <v>0</v>
      </c>
      <c r="G98" s="1230"/>
      <c r="H98" s="1230"/>
      <c r="I98" s="1230"/>
      <c r="J98" s="1231" t="s">
        <v>41</v>
      </c>
      <c r="K98" s="1231"/>
      <c r="L98" s="1231"/>
      <c r="M98" s="1231"/>
      <c r="N98" s="670">
        <f>SUM(N96:N97)</f>
        <v>0</v>
      </c>
    </row>
    <row r="99" spans="1:18" s="173" customFormat="1" ht="26.25" customHeight="1">
      <c r="B99" s="172" t="s">
        <v>641</v>
      </c>
      <c r="P99" s="242"/>
      <c r="R99" s="172"/>
    </row>
    <row r="100" spans="1:18" s="173" customFormat="1" ht="26.25" customHeight="1">
      <c r="P100" s="242"/>
      <c r="R100" s="172"/>
    </row>
    <row r="101" spans="1:18" s="173" customFormat="1" ht="26.25" customHeight="1">
      <c r="P101" s="242"/>
      <c r="R101" s="172"/>
    </row>
    <row r="102" spans="1:18" s="173" customFormat="1" ht="26.25" customHeight="1">
      <c r="P102" s="242"/>
      <c r="R102" s="172"/>
    </row>
    <row r="103" spans="1:18" ht="26.25" customHeight="1"/>
    <row r="104" spans="1:18" ht="26.25" customHeight="1"/>
    <row r="105" spans="1:18" ht="26.25" customHeight="1"/>
    <row r="106" spans="1:18" ht="26.25" customHeight="1"/>
    <row r="107" spans="1:18" ht="26.25" customHeight="1"/>
    <row r="108" spans="1:18" ht="26.25" customHeight="1"/>
    <row r="109" spans="1:18" ht="26.25" customHeight="1"/>
    <row r="110" spans="1:18" ht="26.25" customHeight="1"/>
    <row r="111" spans="1:18" ht="26.25" customHeight="1"/>
    <row r="112" spans="1:18" ht="26.25" customHeight="1"/>
    <row r="113" spans="1:15" ht="26.25" customHeight="1"/>
    <row r="114" spans="1:15" ht="26.25" customHeight="1"/>
    <row r="115" spans="1:15" ht="26.25" customHeight="1"/>
    <row r="116" spans="1:15" ht="26.25" customHeight="1"/>
    <row r="117" spans="1:15" ht="26.25" customHeight="1"/>
    <row r="118" spans="1:15" ht="26.25" customHeight="1"/>
    <row r="119" spans="1:15" ht="26.25" customHeight="1"/>
    <row r="120" spans="1:15" ht="26.25" customHeight="1"/>
    <row r="122" spans="1:15">
      <c r="A122" s="172" t="s">
        <v>145</v>
      </c>
    </row>
    <row r="124" spans="1:15">
      <c r="A124" s="1206" t="s">
        <v>506</v>
      </c>
      <c r="B124" s="1206"/>
      <c r="C124" s="1206"/>
      <c r="D124" s="1206"/>
      <c r="E124" s="1206"/>
      <c r="F124" s="1206"/>
      <c r="G124" s="1206"/>
      <c r="H124" s="1206"/>
      <c r="I124" s="1206"/>
      <c r="J124" s="1206"/>
      <c r="K124" s="1206"/>
      <c r="L124" s="1206"/>
      <c r="M124" s="1206"/>
      <c r="N124" s="1206"/>
      <c r="O124" s="1206"/>
    </row>
    <row r="128" spans="1:15" ht="25.5" customHeight="1">
      <c r="B128" s="1238" t="s">
        <v>507</v>
      </c>
      <c r="C128" s="1238"/>
      <c r="D128" s="1238"/>
      <c r="E128" s="1238"/>
      <c r="F128" s="1238"/>
      <c r="G128" s="1238"/>
      <c r="H128" s="1238"/>
      <c r="I128" s="1238"/>
      <c r="J128" s="1238"/>
      <c r="K128" s="1238"/>
      <c r="L128" s="1238"/>
      <c r="M128" s="1238"/>
      <c r="N128" s="1238"/>
      <c r="O128" s="205"/>
    </row>
    <row r="129" spans="1:16">
      <c r="A129" s="174"/>
      <c r="B129" s="1238"/>
      <c r="C129" s="1238"/>
      <c r="D129" s="1238"/>
      <c r="E129" s="1238"/>
      <c r="F129" s="1238"/>
      <c r="G129" s="1238"/>
      <c r="H129" s="1238"/>
      <c r="I129" s="1238"/>
      <c r="J129" s="1238"/>
      <c r="K129" s="1238"/>
      <c r="L129" s="1238"/>
      <c r="M129" s="1238"/>
      <c r="N129" s="1238"/>
      <c r="O129" s="205"/>
    </row>
    <row r="130" spans="1:16">
      <c r="A130" s="174"/>
      <c r="B130" s="1238"/>
      <c r="C130" s="1238"/>
      <c r="D130" s="1238"/>
      <c r="E130" s="1238"/>
      <c r="F130" s="1238"/>
      <c r="G130" s="1238"/>
      <c r="H130" s="1238"/>
      <c r="I130" s="1238"/>
      <c r="J130" s="1238"/>
      <c r="K130" s="1238"/>
      <c r="L130" s="1238"/>
      <c r="M130" s="1238"/>
      <c r="N130" s="1238"/>
      <c r="O130" s="205"/>
    </row>
    <row r="132" spans="1:16">
      <c r="A132" s="1206" t="s">
        <v>146</v>
      </c>
      <c r="B132" s="1206"/>
      <c r="C132" s="1206"/>
      <c r="D132" s="1206"/>
      <c r="E132" s="1206"/>
      <c r="F132" s="1206"/>
      <c r="G132" s="1206"/>
      <c r="H132" s="1206"/>
      <c r="I132" s="1206"/>
      <c r="J132" s="1206"/>
      <c r="K132" s="1206"/>
      <c r="L132" s="1206"/>
      <c r="M132" s="1206"/>
      <c r="N132" s="1206"/>
      <c r="O132" s="1206"/>
      <c r="P132" s="243"/>
    </row>
    <row r="134" spans="1:16" ht="25.5" customHeight="1">
      <c r="B134" s="1203" t="s">
        <v>508</v>
      </c>
      <c r="C134" s="1203"/>
      <c r="D134" s="1203"/>
      <c r="E134" s="1203"/>
      <c r="F134" s="1203"/>
      <c r="G134" s="1203"/>
      <c r="H134" s="1203"/>
      <c r="I134" s="1203"/>
      <c r="J134" s="1203"/>
      <c r="K134" s="1203"/>
      <c r="L134" s="1203"/>
      <c r="M134" s="1203"/>
      <c r="N134" s="1203"/>
      <c r="O134" s="206"/>
      <c r="P134" s="250"/>
    </row>
    <row r="135" spans="1:16">
      <c r="B135" s="1203"/>
      <c r="C135" s="1203"/>
      <c r="D135" s="1203"/>
      <c r="E135" s="1203"/>
      <c r="F135" s="1203"/>
      <c r="G135" s="1203"/>
      <c r="H135" s="1203"/>
      <c r="I135" s="1203"/>
      <c r="J135" s="1203"/>
      <c r="K135" s="1203"/>
      <c r="L135" s="1203"/>
      <c r="M135" s="1203"/>
      <c r="N135" s="1203"/>
      <c r="O135" s="206"/>
    </row>
    <row r="136" spans="1:16">
      <c r="B136" s="1203"/>
      <c r="C136" s="1203"/>
      <c r="D136" s="1203"/>
      <c r="E136" s="1203"/>
      <c r="F136" s="1203"/>
      <c r="G136" s="1203"/>
      <c r="H136" s="1203"/>
      <c r="I136" s="1203"/>
      <c r="J136" s="1203"/>
      <c r="K136" s="1203"/>
      <c r="L136" s="1203"/>
      <c r="M136" s="1203"/>
      <c r="N136" s="1203"/>
      <c r="O136" s="206"/>
    </row>
    <row r="137" spans="1:16">
      <c r="B137" s="1203"/>
      <c r="C137" s="1203"/>
      <c r="D137" s="1203"/>
      <c r="E137" s="1203"/>
      <c r="F137" s="1203"/>
      <c r="G137" s="1203"/>
      <c r="H137" s="1203"/>
      <c r="I137" s="1203"/>
      <c r="J137" s="1203"/>
      <c r="K137" s="1203"/>
      <c r="L137" s="1203"/>
      <c r="M137" s="1203"/>
      <c r="N137" s="1203"/>
      <c r="O137" s="206"/>
    </row>
    <row r="138" spans="1:16">
      <c r="A138" s="172" t="s">
        <v>30</v>
      </c>
      <c r="B138" s="207"/>
      <c r="C138" s="207"/>
      <c r="D138" s="207"/>
      <c r="E138" s="207"/>
      <c r="F138" s="207"/>
      <c r="G138" s="207"/>
      <c r="H138" s="207"/>
      <c r="I138" s="207"/>
      <c r="J138" s="207"/>
      <c r="K138" s="207"/>
      <c r="L138" s="207"/>
      <c r="M138" s="207"/>
      <c r="N138" s="207"/>
      <c r="O138" s="207"/>
    </row>
    <row r="139" spans="1:16" ht="25.5" customHeight="1">
      <c r="B139" s="1203" t="s">
        <v>509</v>
      </c>
      <c r="C139" s="1203"/>
      <c r="D139" s="1203"/>
      <c r="E139" s="1203"/>
      <c r="F139" s="1203"/>
      <c r="G139" s="1203"/>
      <c r="H139" s="1203"/>
      <c r="I139" s="1203"/>
      <c r="J139" s="1203"/>
      <c r="K139" s="1203"/>
      <c r="L139" s="1203"/>
      <c r="M139" s="1203"/>
      <c r="N139" s="1203"/>
      <c r="O139" s="206"/>
      <c r="P139" s="250"/>
    </row>
    <row r="140" spans="1:16">
      <c r="B140" s="1203"/>
      <c r="C140" s="1203"/>
      <c r="D140" s="1203"/>
      <c r="E140" s="1203"/>
      <c r="F140" s="1203"/>
      <c r="G140" s="1203"/>
      <c r="H140" s="1203"/>
      <c r="I140" s="1203"/>
      <c r="J140" s="1203"/>
      <c r="K140" s="1203"/>
      <c r="L140" s="1203"/>
      <c r="M140" s="1203"/>
      <c r="N140" s="1203"/>
      <c r="O140" s="206"/>
    </row>
    <row r="141" spans="1:16">
      <c r="B141" s="1203"/>
      <c r="C141" s="1203"/>
      <c r="D141" s="1203"/>
      <c r="E141" s="1203"/>
      <c r="F141" s="1203"/>
      <c r="G141" s="1203"/>
      <c r="H141" s="1203"/>
      <c r="I141" s="1203"/>
      <c r="J141" s="1203"/>
      <c r="K141" s="1203"/>
      <c r="L141" s="1203"/>
      <c r="M141" s="1203"/>
      <c r="N141" s="1203"/>
      <c r="O141" s="207"/>
    </row>
    <row r="142" spans="1:16">
      <c r="B142" s="1203"/>
      <c r="C142" s="1203"/>
      <c r="D142" s="1203"/>
      <c r="E142" s="1203"/>
      <c r="F142" s="1203"/>
      <c r="G142" s="1203"/>
      <c r="H142" s="1203"/>
      <c r="I142" s="1203"/>
      <c r="J142" s="1203"/>
      <c r="K142" s="1203"/>
      <c r="L142" s="1203"/>
      <c r="M142" s="1203"/>
      <c r="N142" s="1203"/>
      <c r="O142" s="207"/>
    </row>
    <row r="143" spans="1:16" ht="25.5" customHeight="1">
      <c r="B143" s="206"/>
      <c r="C143" s="206"/>
      <c r="D143" s="206"/>
      <c r="E143" s="206"/>
      <c r="F143" s="206"/>
      <c r="G143" s="206"/>
      <c r="H143" s="206"/>
      <c r="I143" s="206"/>
      <c r="J143" s="328"/>
      <c r="K143" s="328"/>
      <c r="L143" s="206"/>
      <c r="M143" s="206"/>
      <c r="N143" s="206"/>
      <c r="O143" s="206"/>
      <c r="P143" s="250"/>
    </row>
    <row r="144" spans="1:16">
      <c r="B144" s="1203" t="s">
        <v>510</v>
      </c>
      <c r="C144" s="1203"/>
      <c r="D144" s="1203"/>
      <c r="E144" s="1203"/>
      <c r="F144" s="1203"/>
      <c r="G144" s="1203"/>
      <c r="H144" s="1203"/>
      <c r="I144" s="1203"/>
      <c r="J144" s="1203"/>
      <c r="K144" s="1203"/>
      <c r="L144" s="1203"/>
      <c r="M144" s="1203"/>
      <c r="N144" s="1203"/>
      <c r="O144" s="206"/>
    </row>
    <row r="145" spans="2:17">
      <c r="B145" s="1203"/>
      <c r="C145" s="1203"/>
      <c r="D145" s="1203"/>
      <c r="E145" s="1203"/>
      <c r="F145" s="1203"/>
      <c r="G145" s="1203"/>
      <c r="H145" s="1203"/>
      <c r="I145" s="1203"/>
      <c r="J145" s="1203"/>
      <c r="K145" s="1203"/>
      <c r="L145" s="1203"/>
      <c r="M145" s="1203"/>
      <c r="N145" s="1203"/>
      <c r="O145" s="207"/>
    </row>
    <row r="146" spans="2:17">
      <c r="B146" s="1203"/>
      <c r="C146" s="1203"/>
      <c r="D146" s="1203"/>
      <c r="E146" s="1203"/>
      <c r="F146" s="1203"/>
      <c r="G146" s="1203"/>
      <c r="H146" s="1203"/>
      <c r="I146" s="1203"/>
      <c r="J146" s="1203"/>
      <c r="K146" s="1203"/>
      <c r="L146" s="1203"/>
      <c r="M146" s="1203"/>
      <c r="N146" s="1203"/>
      <c r="O146" s="207"/>
    </row>
    <row r="147" spans="2:17" ht="25.5" customHeight="1">
      <c r="B147" s="1203"/>
      <c r="C147" s="1203"/>
      <c r="D147" s="1203"/>
      <c r="E147" s="1203"/>
      <c r="F147" s="1203"/>
      <c r="G147" s="1203"/>
      <c r="H147" s="1203"/>
      <c r="I147" s="1203"/>
      <c r="J147" s="1203"/>
      <c r="K147" s="1203"/>
      <c r="L147" s="1203"/>
      <c r="M147" s="1203"/>
      <c r="N147" s="1203"/>
      <c r="O147" s="206"/>
      <c r="P147" s="243"/>
    </row>
    <row r="148" spans="2:17">
      <c r="B148" s="206"/>
      <c r="C148" s="206"/>
      <c r="D148" s="206"/>
      <c r="E148" s="206"/>
      <c r="F148" s="206"/>
      <c r="G148" s="206"/>
      <c r="H148" s="206"/>
      <c r="I148" s="206"/>
      <c r="J148" s="328"/>
      <c r="K148" s="328"/>
      <c r="L148" s="206"/>
      <c r="M148" s="206"/>
      <c r="N148" s="206"/>
      <c r="O148" s="206"/>
    </row>
    <row r="149" spans="2:17" ht="25.5" customHeight="1">
      <c r="B149" s="1203" t="s">
        <v>511</v>
      </c>
      <c r="C149" s="1203"/>
      <c r="D149" s="1203"/>
      <c r="E149" s="1203"/>
      <c r="F149" s="1203"/>
      <c r="G149" s="1203"/>
      <c r="H149" s="1203"/>
      <c r="I149" s="1203"/>
      <c r="J149" s="1203"/>
      <c r="K149" s="1203"/>
      <c r="L149" s="1203"/>
      <c r="M149" s="1203"/>
      <c r="N149" s="1203"/>
      <c r="Q149" s="204"/>
    </row>
    <row r="150" spans="2:17" ht="25.5" customHeight="1">
      <c r="B150" s="1203"/>
      <c r="C150" s="1203"/>
      <c r="D150" s="1203"/>
      <c r="E150" s="1203"/>
      <c r="F150" s="1203"/>
      <c r="G150" s="1203"/>
      <c r="H150" s="1203"/>
      <c r="I150" s="1203"/>
      <c r="J150" s="1203"/>
      <c r="K150" s="1203"/>
      <c r="L150" s="1203"/>
      <c r="M150" s="1203"/>
      <c r="N150" s="1203"/>
      <c r="Q150" s="204"/>
    </row>
    <row r="151" spans="2:17" ht="25.5" customHeight="1">
      <c r="B151" s="1203"/>
      <c r="C151" s="1203"/>
      <c r="D151" s="1203"/>
      <c r="E151" s="1203"/>
      <c r="F151" s="1203"/>
      <c r="G151" s="1203"/>
      <c r="H151" s="1203"/>
      <c r="I151" s="1203"/>
      <c r="J151" s="1203"/>
      <c r="K151" s="1203"/>
      <c r="L151" s="1203"/>
      <c r="M151" s="1203"/>
      <c r="N151" s="1203"/>
      <c r="Q151" s="204"/>
    </row>
    <row r="152" spans="2:17" ht="25.5" customHeight="1">
      <c r="B152" s="1203"/>
      <c r="C152" s="1203"/>
      <c r="D152" s="1203"/>
      <c r="E152" s="1203"/>
      <c r="F152" s="1203"/>
      <c r="G152" s="1203"/>
      <c r="H152" s="1203"/>
      <c r="I152" s="1203"/>
      <c r="J152" s="1203"/>
      <c r="K152" s="1203"/>
      <c r="L152" s="1203"/>
      <c r="M152" s="1203"/>
      <c r="N152" s="1203"/>
      <c r="Q152" s="204"/>
    </row>
    <row r="153" spans="2:17" ht="25.5" customHeight="1">
      <c r="Q153" s="204"/>
    </row>
    <row r="154" spans="2:17" ht="25.5" customHeight="1">
      <c r="Q154" s="204"/>
    </row>
    <row r="155" spans="2:17" ht="25.5" customHeight="1">
      <c r="Q155" s="204"/>
    </row>
    <row r="156" spans="2:17" ht="25.5" customHeight="1">
      <c r="Q156" s="204"/>
    </row>
    <row r="157" spans="2:17" ht="25.5" customHeight="1">
      <c r="Q157" s="204"/>
    </row>
    <row r="158" spans="2:17" ht="25.5" customHeight="1">
      <c r="Q158" s="204"/>
    </row>
    <row r="159" spans="2:17" ht="25.5" customHeight="1">
      <c r="Q159" s="204"/>
    </row>
    <row r="160" spans="2:17" ht="25.5" customHeight="1">
      <c r="Q160" s="204"/>
    </row>
    <row r="161" spans="1:18" ht="25.5" customHeight="1">
      <c r="Q161" s="204"/>
    </row>
    <row r="162" spans="1:18" ht="25.5" customHeight="1">
      <c r="Q162" s="204"/>
    </row>
    <row r="165" spans="1:18" ht="26.25" customHeight="1">
      <c r="Q165" s="251" t="s">
        <v>421</v>
      </c>
      <c r="R165" s="208"/>
    </row>
    <row r="166" spans="1:18" ht="26.25" customHeight="1">
      <c r="A166" s="172" t="s">
        <v>147</v>
      </c>
      <c r="Q166" s="251" t="s">
        <v>346</v>
      </c>
      <c r="R166" s="208"/>
    </row>
    <row r="167" spans="1:18" s="209" customFormat="1" ht="26.25" customHeight="1">
      <c r="L167" s="1205" t="str">
        <f>IF(入力シート!F14="","",入力シート!F14)</f>
        <v/>
      </c>
      <c r="M167" s="1205"/>
      <c r="N167" s="1205"/>
      <c r="Q167" s="251" t="s">
        <v>389</v>
      </c>
      <c r="R167" s="173"/>
    </row>
    <row r="168" spans="1:18" ht="26.25" customHeight="1">
      <c r="A168" s="1206" t="s">
        <v>384</v>
      </c>
      <c r="B168" s="1206"/>
      <c r="C168" s="1206"/>
      <c r="D168" s="1206"/>
      <c r="E168" s="1206"/>
      <c r="F168" s="1206"/>
      <c r="G168" s="1206"/>
      <c r="H168" s="1206"/>
      <c r="I168" s="1206"/>
      <c r="J168" s="1206"/>
      <c r="K168" s="1206"/>
      <c r="L168" s="1206"/>
      <c r="M168" s="1206"/>
      <c r="N168" s="1206"/>
      <c r="O168" s="1206"/>
      <c r="Q168" s="242"/>
      <c r="R168" s="173"/>
    </row>
    <row r="169" spans="1:18" s="202" customFormat="1" ht="26.25" customHeight="1">
      <c r="A169" s="172"/>
      <c r="B169" s="172"/>
      <c r="C169" s="172"/>
      <c r="D169" s="172"/>
      <c r="E169" s="172"/>
      <c r="F169" s="172"/>
      <c r="G169" s="172"/>
      <c r="H169" s="172"/>
      <c r="I169" s="172"/>
      <c r="J169" s="172"/>
      <c r="K169" s="172"/>
      <c r="L169" s="172"/>
      <c r="M169" s="172"/>
      <c r="N169" s="172"/>
      <c r="O169" s="172"/>
      <c r="Q169" s="242"/>
      <c r="R169" s="173"/>
    </row>
    <row r="170" spans="1:18" ht="26.25" customHeight="1">
      <c r="A170" s="202"/>
      <c r="B170" s="1207" t="s">
        <v>148</v>
      </c>
      <c r="C170" s="1207" t="s">
        <v>149</v>
      </c>
      <c r="D170" s="1207" t="s">
        <v>150</v>
      </c>
      <c r="E170" s="1207"/>
      <c r="F170" s="1207"/>
      <c r="G170" s="1207"/>
      <c r="H170" s="1207" t="s">
        <v>151</v>
      </c>
      <c r="I170" s="1207"/>
      <c r="J170" s="1207"/>
      <c r="K170" s="1207"/>
      <c r="L170" s="1207"/>
      <c r="M170" s="1207"/>
      <c r="N170" s="1207" t="s">
        <v>6</v>
      </c>
      <c r="O170" s="174"/>
      <c r="Q170" s="252"/>
      <c r="R170" s="210"/>
    </row>
    <row r="171" spans="1:18" ht="26.25" customHeight="1">
      <c r="A171" s="202"/>
      <c r="B171" s="1207"/>
      <c r="C171" s="1207"/>
      <c r="D171" s="211" t="s">
        <v>152</v>
      </c>
      <c r="E171" s="211" t="s">
        <v>120</v>
      </c>
      <c r="F171" s="211" t="s">
        <v>121</v>
      </c>
      <c r="G171" s="211" t="s">
        <v>132</v>
      </c>
      <c r="H171" s="1207"/>
      <c r="I171" s="1207"/>
      <c r="J171" s="1207"/>
      <c r="K171" s="1207"/>
      <c r="L171" s="1207"/>
      <c r="M171" s="1207"/>
      <c r="N171" s="1207"/>
      <c r="O171" s="174"/>
      <c r="Q171" s="252"/>
      <c r="R171" s="210"/>
    </row>
    <row r="172" spans="1:18" ht="26.25" customHeight="1">
      <c r="A172" s="176"/>
      <c r="B172" s="154"/>
      <c r="C172" s="671"/>
      <c r="D172" s="130"/>
      <c r="E172" s="131"/>
      <c r="F172" s="131"/>
      <c r="G172" s="131"/>
      <c r="H172" s="1204"/>
      <c r="I172" s="1204"/>
      <c r="J172" s="1204"/>
      <c r="K172" s="1204"/>
      <c r="L172" s="1204"/>
      <c r="M172" s="1204"/>
      <c r="N172" s="154"/>
      <c r="O172" s="212"/>
      <c r="Q172" s="249" t="s">
        <v>153</v>
      </c>
      <c r="R172" s="173"/>
    </row>
    <row r="173" spans="1:18" ht="26.25" customHeight="1">
      <c r="A173" s="176"/>
      <c r="B173" s="154"/>
      <c r="C173" s="154"/>
      <c r="D173" s="130"/>
      <c r="E173" s="131"/>
      <c r="F173" s="131"/>
      <c r="G173" s="131"/>
      <c r="H173" s="1204"/>
      <c r="I173" s="1204"/>
      <c r="J173" s="1204"/>
      <c r="K173" s="1204"/>
      <c r="L173" s="1204"/>
      <c r="M173" s="1204"/>
      <c r="N173" s="154"/>
      <c r="O173" s="212"/>
      <c r="Q173" s="249" t="s">
        <v>236</v>
      </c>
      <c r="R173" s="173"/>
    </row>
    <row r="174" spans="1:18" ht="26.25" customHeight="1">
      <c r="A174" s="176"/>
      <c r="B174" s="154"/>
      <c r="C174" s="154"/>
      <c r="D174" s="130"/>
      <c r="E174" s="131"/>
      <c r="F174" s="131"/>
      <c r="G174" s="131"/>
      <c r="H174" s="1204"/>
      <c r="I174" s="1204"/>
      <c r="J174" s="1204"/>
      <c r="K174" s="1204"/>
      <c r="L174" s="1204"/>
      <c r="M174" s="1204"/>
      <c r="N174" s="154"/>
      <c r="O174" s="174"/>
      <c r="Q174" s="249" t="s">
        <v>352</v>
      </c>
      <c r="R174" s="173"/>
    </row>
    <row r="175" spans="1:18" ht="26.25" customHeight="1">
      <c r="B175" s="154"/>
      <c r="C175" s="154"/>
      <c r="D175" s="130"/>
      <c r="E175" s="131"/>
      <c r="F175" s="131"/>
      <c r="G175" s="131"/>
      <c r="H175" s="1204"/>
      <c r="I175" s="1204"/>
      <c r="J175" s="1204"/>
      <c r="K175" s="1204"/>
      <c r="L175" s="1204"/>
      <c r="M175" s="1204"/>
      <c r="N175" s="154"/>
      <c r="O175" s="174"/>
    </row>
    <row r="176" spans="1:18" ht="26.25" customHeight="1">
      <c r="B176" s="154"/>
      <c r="C176" s="154"/>
      <c r="D176" s="130"/>
      <c r="E176" s="131"/>
      <c r="F176" s="131"/>
      <c r="G176" s="131"/>
      <c r="H176" s="1204"/>
      <c r="I176" s="1204"/>
      <c r="J176" s="1204"/>
      <c r="K176" s="1204"/>
      <c r="L176" s="1204"/>
      <c r="M176" s="1204"/>
      <c r="N176" s="154"/>
      <c r="O176" s="174"/>
    </row>
    <row r="177" spans="2:15" ht="26.25" customHeight="1">
      <c r="B177" s="154"/>
      <c r="C177" s="154"/>
      <c r="D177" s="130"/>
      <c r="E177" s="131"/>
      <c r="F177" s="131"/>
      <c r="G177" s="131"/>
      <c r="H177" s="1204"/>
      <c r="I177" s="1204"/>
      <c r="J177" s="1204"/>
      <c r="K177" s="1204"/>
      <c r="L177" s="1204"/>
      <c r="M177" s="1204"/>
      <c r="N177" s="154"/>
      <c r="O177" s="174"/>
    </row>
    <row r="178" spans="2:15" ht="26.25" customHeight="1">
      <c r="B178" s="154"/>
      <c r="C178" s="154"/>
      <c r="D178" s="130"/>
      <c r="E178" s="131"/>
      <c r="F178" s="131"/>
      <c r="G178" s="131"/>
      <c r="H178" s="1204"/>
      <c r="I178" s="1204"/>
      <c r="J178" s="1204"/>
      <c r="K178" s="1204"/>
      <c r="L178" s="1204"/>
      <c r="M178" s="1204"/>
      <c r="N178" s="154"/>
      <c r="O178" s="174"/>
    </row>
    <row r="179" spans="2:15" ht="26.25" customHeight="1">
      <c r="B179" s="154"/>
      <c r="C179" s="154"/>
      <c r="D179" s="130"/>
      <c r="E179" s="131"/>
      <c r="F179" s="131"/>
      <c r="G179" s="131"/>
      <c r="H179" s="1204"/>
      <c r="I179" s="1204"/>
      <c r="J179" s="1204"/>
      <c r="K179" s="1204"/>
      <c r="L179" s="1204"/>
      <c r="M179" s="1204"/>
      <c r="N179" s="154"/>
      <c r="O179" s="174"/>
    </row>
    <row r="180" spans="2:15" ht="26.25" customHeight="1">
      <c r="B180" s="154"/>
      <c r="C180" s="154"/>
      <c r="D180" s="130"/>
      <c r="E180" s="131"/>
      <c r="F180" s="131"/>
      <c r="G180" s="131"/>
      <c r="H180" s="1204"/>
      <c r="I180" s="1204"/>
      <c r="J180" s="1204"/>
      <c r="K180" s="1204"/>
      <c r="L180" s="1204"/>
      <c r="M180" s="1204"/>
      <c r="N180" s="154"/>
      <c r="O180" s="174"/>
    </row>
    <row r="181" spans="2:15" ht="26.25" customHeight="1">
      <c r="B181" s="154"/>
      <c r="C181" s="154"/>
      <c r="D181" s="130"/>
      <c r="E181" s="131"/>
      <c r="F181" s="131"/>
      <c r="G181" s="131"/>
      <c r="H181" s="1204"/>
      <c r="I181" s="1204"/>
      <c r="J181" s="1204"/>
      <c r="K181" s="1204"/>
      <c r="L181" s="1204"/>
      <c r="M181" s="1204"/>
      <c r="N181" s="154"/>
      <c r="O181" s="174"/>
    </row>
    <row r="182" spans="2:15" ht="26.25" customHeight="1">
      <c r="B182" s="154"/>
      <c r="C182" s="154"/>
      <c r="D182" s="130"/>
      <c r="E182" s="131"/>
      <c r="F182" s="131"/>
      <c r="G182" s="131"/>
      <c r="H182" s="1204"/>
      <c r="I182" s="1204"/>
      <c r="J182" s="1204"/>
      <c r="K182" s="1204"/>
      <c r="L182" s="1204"/>
      <c r="M182" s="1204"/>
      <c r="N182" s="154"/>
      <c r="O182" s="174"/>
    </row>
    <row r="183" spans="2:15" ht="26.25" customHeight="1">
      <c r="B183" s="154"/>
      <c r="C183" s="154"/>
      <c r="D183" s="130"/>
      <c r="E183" s="131"/>
      <c r="F183" s="131"/>
      <c r="G183" s="131"/>
      <c r="H183" s="1204"/>
      <c r="I183" s="1204"/>
      <c r="J183" s="1204"/>
      <c r="K183" s="1204"/>
      <c r="L183" s="1204"/>
      <c r="M183" s="1204"/>
      <c r="N183" s="154"/>
      <c r="O183" s="174"/>
    </row>
    <row r="184" spans="2:15" ht="26.25" customHeight="1">
      <c r="B184" s="154"/>
      <c r="C184" s="154"/>
      <c r="D184" s="130"/>
      <c r="E184" s="131"/>
      <c r="F184" s="131"/>
      <c r="G184" s="131"/>
      <c r="H184" s="1204"/>
      <c r="I184" s="1204"/>
      <c r="J184" s="1204"/>
      <c r="K184" s="1204"/>
      <c r="L184" s="1204"/>
      <c r="M184" s="1204"/>
      <c r="N184" s="154"/>
      <c r="O184" s="174"/>
    </row>
    <row r="185" spans="2:15" ht="26.25" customHeight="1">
      <c r="B185" s="154"/>
      <c r="C185" s="154"/>
      <c r="D185" s="130"/>
      <c r="E185" s="131"/>
      <c r="F185" s="131"/>
      <c r="G185" s="131"/>
      <c r="H185" s="1204"/>
      <c r="I185" s="1204"/>
      <c r="J185" s="1204"/>
      <c r="K185" s="1204"/>
      <c r="L185" s="1204"/>
      <c r="M185" s="1204"/>
      <c r="N185" s="154"/>
      <c r="O185" s="174"/>
    </row>
    <row r="186" spans="2:15" ht="26.25" customHeight="1">
      <c r="B186" s="154"/>
      <c r="C186" s="154"/>
      <c r="D186" s="130"/>
      <c r="E186" s="131"/>
      <c r="F186" s="131"/>
      <c r="G186" s="131"/>
      <c r="H186" s="1204"/>
      <c r="I186" s="1204"/>
      <c r="J186" s="1204"/>
      <c r="K186" s="1204"/>
      <c r="L186" s="1204"/>
      <c r="M186" s="1204"/>
      <c r="N186" s="154"/>
      <c r="O186" s="174"/>
    </row>
    <row r="187" spans="2:15" ht="26.25" customHeight="1">
      <c r="B187" s="154"/>
      <c r="C187" s="154"/>
      <c r="D187" s="130"/>
      <c r="E187" s="131"/>
      <c r="F187" s="131"/>
      <c r="G187" s="131"/>
      <c r="H187" s="1204"/>
      <c r="I187" s="1204"/>
      <c r="J187" s="1204"/>
      <c r="K187" s="1204"/>
      <c r="L187" s="1204"/>
      <c r="M187" s="1204"/>
      <c r="N187" s="154"/>
      <c r="O187" s="174"/>
    </row>
    <row r="188" spans="2:15" ht="26.25" customHeight="1">
      <c r="B188" s="154"/>
      <c r="C188" s="154"/>
      <c r="D188" s="130"/>
      <c r="E188" s="131"/>
      <c r="F188" s="131"/>
      <c r="G188" s="131"/>
      <c r="H188" s="1204"/>
      <c r="I188" s="1204"/>
      <c r="J188" s="1204"/>
      <c r="K188" s="1204"/>
      <c r="L188" s="1204"/>
      <c r="M188" s="1204"/>
      <c r="N188" s="154"/>
      <c r="O188" s="174"/>
    </row>
    <row r="189" spans="2:15" ht="26.25" customHeight="1">
      <c r="B189" s="154"/>
      <c r="C189" s="154"/>
      <c r="D189" s="130"/>
      <c r="E189" s="131"/>
      <c r="F189" s="131"/>
      <c r="G189" s="131"/>
      <c r="H189" s="1204"/>
      <c r="I189" s="1204"/>
      <c r="J189" s="1204"/>
      <c r="K189" s="1204"/>
      <c r="L189" s="1204"/>
      <c r="M189" s="1204"/>
      <c r="N189" s="154"/>
      <c r="O189" s="174"/>
    </row>
    <row r="190" spans="2:15" ht="26.25" customHeight="1">
      <c r="B190" s="154"/>
      <c r="C190" s="154"/>
      <c r="D190" s="130"/>
      <c r="E190" s="131"/>
      <c r="F190" s="131"/>
      <c r="G190" s="131"/>
      <c r="H190" s="1204"/>
      <c r="I190" s="1204"/>
      <c r="J190" s="1204"/>
      <c r="K190" s="1204"/>
      <c r="L190" s="1204"/>
      <c r="M190" s="1204"/>
      <c r="N190" s="154"/>
    </row>
    <row r="191" spans="2:15" ht="26.25" customHeight="1">
      <c r="B191" s="154"/>
      <c r="C191" s="154"/>
      <c r="D191" s="130"/>
      <c r="E191" s="131"/>
      <c r="F191" s="131"/>
      <c r="G191" s="131"/>
      <c r="H191" s="1204"/>
      <c r="I191" s="1204"/>
      <c r="J191" s="1204"/>
      <c r="K191" s="1204"/>
      <c r="L191" s="1204"/>
      <c r="M191" s="1204"/>
      <c r="N191" s="154"/>
    </row>
    <row r="192" spans="2:15" ht="26.25" customHeight="1">
      <c r="B192" s="154"/>
      <c r="C192" s="154"/>
      <c r="D192" s="130"/>
      <c r="E192" s="131"/>
      <c r="F192" s="131"/>
      <c r="G192" s="131"/>
      <c r="H192" s="1204"/>
      <c r="I192" s="1204"/>
      <c r="J192" s="1204"/>
      <c r="K192" s="1204"/>
      <c r="L192" s="1204"/>
      <c r="M192" s="1204"/>
      <c r="N192" s="154"/>
    </row>
    <row r="193" spans="2:18" ht="26.25" customHeight="1">
      <c r="B193" s="154"/>
      <c r="C193" s="154"/>
      <c r="D193" s="130"/>
      <c r="E193" s="131"/>
      <c r="F193" s="131"/>
      <c r="G193" s="131"/>
      <c r="H193" s="1204"/>
      <c r="I193" s="1204"/>
      <c r="J193" s="1204"/>
      <c r="K193" s="1204"/>
      <c r="L193" s="1204"/>
      <c r="M193" s="1204"/>
      <c r="N193" s="154"/>
    </row>
    <row r="194" spans="2:18" ht="26.25" customHeight="1">
      <c r="B194" s="154"/>
      <c r="C194" s="154"/>
      <c r="D194" s="130"/>
      <c r="E194" s="131"/>
      <c r="F194" s="131"/>
      <c r="G194" s="131"/>
      <c r="H194" s="1204"/>
      <c r="I194" s="1204"/>
      <c r="J194" s="1204"/>
      <c r="K194" s="1204"/>
      <c r="L194" s="1204"/>
      <c r="M194" s="1204"/>
      <c r="N194" s="154"/>
    </row>
    <row r="195" spans="2:18" ht="26.25" customHeight="1">
      <c r="B195" s="154"/>
      <c r="C195" s="154"/>
      <c r="D195" s="130"/>
      <c r="E195" s="131"/>
      <c r="F195" s="131"/>
      <c r="G195" s="131"/>
      <c r="H195" s="1204"/>
      <c r="I195" s="1204"/>
      <c r="J195" s="1204"/>
      <c r="K195" s="1204"/>
      <c r="L195" s="1204"/>
      <c r="M195" s="1204"/>
      <c r="N195" s="154"/>
    </row>
    <row r="196" spans="2:18" ht="26.25" customHeight="1">
      <c r="B196" s="154"/>
      <c r="C196" s="154"/>
      <c r="D196" s="130"/>
      <c r="E196" s="131"/>
      <c r="F196" s="131"/>
      <c r="G196" s="131"/>
      <c r="H196" s="1204"/>
      <c r="I196" s="1204"/>
      <c r="J196" s="1204"/>
      <c r="K196" s="1204"/>
      <c r="L196" s="1204"/>
      <c r="M196" s="1204"/>
      <c r="N196" s="154"/>
    </row>
    <row r="197" spans="2:18" ht="26.25" customHeight="1"/>
    <row r="198" spans="2:18" ht="26.25" customHeight="1">
      <c r="B198" s="1203" t="s">
        <v>385</v>
      </c>
      <c r="C198" s="1203"/>
      <c r="D198" s="1203"/>
      <c r="E198" s="1203"/>
      <c r="F198" s="1203"/>
      <c r="G198" s="1203"/>
      <c r="H198" s="1203"/>
      <c r="I198" s="1203"/>
      <c r="J198" s="1203"/>
      <c r="K198" s="1203"/>
      <c r="L198" s="1203"/>
      <c r="M198" s="1203"/>
      <c r="N198" s="1203"/>
      <c r="O198" s="1203"/>
    </row>
    <row r="199" spans="2:18" ht="26.25" customHeight="1">
      <c r="B199" s="1203"/>
      <c r="C199" s="1203"/>
      <c r="D199" s="1203"/>
      <c r="E199" s="1203"/>
      <c r="F199" s="1203"/>
      <c r="G199" s="1203"/>
      <c r="H199" s="1203"/>
      <c r="I199" s="1203"/>
      <c r="J199" s="1203"/>
      <c r="K199" s="1203"/>
      <c r="L199" s="1203"/>
      <c r="M199" s="1203"/>
      <c r="N199" s="1203"/>
      <c r="O199" s="1203"/>
    </row>
    <row r="200" spans="2:18" ht="26.25" customHeight="1">
      <c r="B200" s="1203" t="s">
        <v>388</v>
      </c>
      <c r="C200" s="1203"/>
      <c r="D200" s="1203"/>
      <c r="E200" s="1203"/>
      <c r="F200" s="1203"/>
      <c r="G200" s="1203"/>
      <c r="H200" s="1203"/>
      <c r="I200" s="1203"/>
      <c r="J200" s="1203"/>
      <c r="K200" s="1203"/>
      <c r="L200" s="1203"/>
      <c r="M200" s="1203"/>
      <c r="N200" s="1203"/>
      <c r="O200" s="1203"/>
    </row>
    <row r="201" spans="2:18" ht="26.25" customHeight="1">
      <c r="B201" s="1203"/>
      <c r="C201" s="1203"/>
      <c r="D201" s="1203"/>
      <c r="E201" s="1203"/>
      <c r="F201" s="1203"/>
      <c r="G201" s="1203"/>
      <c r="H201" s="1203"/>
      <c r="I201" s="1203"/>
      <c r="J201" s="1203"/>
      <c r="K201" s="1203"/>
      <c r="L201" s="1203"/>
      <c r="M201" s="1203"/>
      <c r="N201" s="1203"/>
      <c r="O201" s="1203"/>
    </row>
    <row r="202" spans="2:18" ht="26.25" customHeight="1">
      <c r="B202" s="1203"/>
      <c r="C202" s="1203"/>
      <c r="D202" s="1203"/>
      <c r="E202" s="1203"/>
      <c r="F202" s="1203"/>
      <c r="G202" s="1203"/>
      <c r="H202" s="1203"/>
      <c r="I202" s="1203"/>
      <c r="J202" s="1203"/>
      <c r="K202" s="1203"/>
      <c r="L202" s="1203"/>
      <c r="M202" s="1203"/>
      <c r="N202" s="1203"/>
      <c r="O202" s="1203"/>
      <c r="Q202" s="213"/>
    </row>
    <row r="203" spans="2:18" ht="26.25" customHeight="1">
      <c r="B203" s="206"/>
      <c r="C203" s="206"/>
      <c r="D203" s="206"/>
      <c r="E203" s="206"/>
      <c r="F203" s="206"/>
      <c r="G203" s="206"/>
      <c r="H203" s="206"/>
      <c r="I203" s="206"/>
      <c r="J203" s="328"/>
      <c r="K203" s="328"/>
      <c r="L203" s="206"/>
      <c r="M203" s="206"/>
      <c r="N203" s="206"/>
      <c r="O203" s="206"/>
      <c r="Q203" s="213"/>
    </row>
    <row r="204" spans="2:18" ht="26.25" customHeight="1">
      <c r="B204" s="206"/>
      <c r="C204" s="206"/>
      <c r="D204" s="206"/>
      <c r="E204" s="206"/>
      <c r="F204" s="206"/>
      <c r="G204" s="206"/>
      <c r="H204" s="206"/>
      <c r="I204" s="206"/>
      <c r="J204" s="328"/>
      <c r="K204" s="328"/>
      <c r="L204" s="206"/>
      <c r="M204" s="206"/>
      <c r="N204" s="206"/>
      <c r="O204" s="206"/>
      <c r="Q204" s="213"/>
    </row>
    <row r="205" spans="2:18" ht="26.25" customHeight="1">
      <c r="B205" s="206"/>
      <c r="C205" s="206"/>
      <c r="D205" s="206"/>
      <c r="E205" s="206"/>
      <c r="F205" s="206"/>
      <c r="G205" s="206"/>
      <c r="H205" s="206"/>
      <c r="I205" s="206"/>
      <c r="J205" s="328"/>
      <c r="K205" s="328"/>
      <c r="L205" s="206"/>
      <c r="M205" s="206"/>
      <c r="N205" s="206"/>
      <c r="O205" s="206"/>
      <c r="Q205" s="213"/>
    </row>
    <row r="206" spans="2:18" ht="26.25" customHeight="1">
      <c r="B206" s="206"/>
      <c r="C206" s="206"/>
      <c r="D206" s="206"/>
      <c r="E206" s="206"/>
      <c r="F206" s="206"/>
      <c r="G206" s="206"/>
      <c r="H206" s="206"/>
      <c r="I206" s="206"/>
      <c r="J206" s="328"/>
      <c r="K206" s="328"/>
      <c r="L206" s="206"/>
      <c r="M206" s="206"/>
      <c r="N206" s="206"/>
      <c r="O206" s="206"/>
      <c r="Q206" s="213"/>
    </row>
    <row r="207" spans="2:18" ht="26.25" customHeight="1">
      <c r="C207" s="206"/>
      <c r="D207" s="206"/>
      <c r="E207" s="206"/>
      <c r="F207" s="206"/>
      <c r="G207" s="206"/>
      <c r="H207" s="206"/>
      <c r="I207" s="206"/>
      <c r="J207" s="328"/>
      <c r="K207" s="328"/>
      <c r="L207" s="206"/>
      <c r="M207" s="206"/>
      <c r="N207" s="206"/>
      <c r="O207" s="206"/>
    </row>
    <row r="208" spans="2:18" ht="26.25" hidden="1" customHeight="1" outlineLevel="1">
      <c r="Q208" s="251" t="s">
        <v>346</v>
      </c>
      <c r="R208" s="208"/>
    </row>
    <row r="209" spans="1:18" ht="26.25" hidden="1" customHeight="1" outlineLevel="1">
      <c r="A209" s="172" t="s">
        <v>147</v>
      </c>
      <c r="Q209" s="251" t="s">
        <v>389</v>
      </c>
      <c r="R209" s="208"/>
    </row>
    <row r="210" spans="1:18" s="209" customFormat="1" ht="26.25" hidden="1" customHeight="1" outlineLevel="1">
      <c r="L210" s="1205" t="str">
        <f>IF(入力シート!F14="","",入力シート!F14)</f>
        <v/>
      </c>
      <c r="M210" s="1205"/>
      <c r="N210" s="1205"/>
      <c r="Q210" s="253"/>
      <c r="R210" s="173"/>
    </row>
    <row r="211" spans="1:18" ht="26.25" hidden="1" customHeight="1" outlineLevel="1">
      <c r="A211" s="1206" t="s">
        <v>384</v>
      </c>
      <c r="B211" s="1206"/>
      <c r="C211" s="1206"/>
      <c r="D211" s="1206"/>
      <c r="E211" s="1206"/>
      <c r="F211" s="1206"/>
      <c r="G211" s="1206"/>
      <c r="H211" s="1206"/>
      <c r="I211" s="1206"/>
      <c r="J211" s="1206"/>
      <c r="K211" s="1206"/>
      <c r="L211" s="1206"/>
      <c r="M211" s="1206"/>
      <c r="N211" s="1206"/>
      <c r="O211" s="1206"/>
      <c r="Q211" s="242"/>
      <c r="R211" s="173"/>
    </row>
    <row r="212" spans="1:18" s="202" customFormat="1" ht="26.25" hidden="1" customHeight="1" outlineLevel="1">
      <c r="A212" s="172"/>
      <c r="B212" s="172"/>
      <c r="C212" s="172"/>
      <c r="D212" s="172"/>
      <c r="E212" s="172"/>
      <c r="F212" s="172"/>
      <c r="G212" s="172"/>
      <c r="H212" s="172"/>
      <c r="I212" s="172"/>
      <c r="J212" s="172"/>
      <c r="K212" s="172"/>
      <c r="L212" s="172"/>
      <c r="M212" s="172"/>
      <c r="N212" s="172"/>
      <c r="O212" s="172"/>
      <c r="Q212" s="242"/>
      <c r="R212" s="173"/>
    </row>
    <row r="213" spans="1:18" ht="26.25" hidden="1" customHeight="1" outlineLevel="1">
      <c r="A213" s="202"/>
      <c r="B213" s="1207" t="s">
        <v>148</v>
      </c>
      <c r="C213" s="1207" t="s">
        <v>149</v>
      </c>
      <c r="D213" s="1207" t="s">
        <v>150</v>
      </c>
      <c r="E213" s="1207"/>
      <c r="F213" s="1207"/>
      <c r="G213" s="1207"/>
      <c r="H213" s="1207" t="s">
        <v>151</v>
      </c>
      <c r="I213" s="1207"/>
      <c r="J213" s="1207"/>
      <c r="K213" s="1207"/>
      <c r="L213" s="1207"/>
      <c r="M213" s="1207"/>
      <c r="N213" s="1207" t="s">
        <v>6</v>
      </c>
      <c r="O213" s="174"/>
      <c r="Q213" s="252"/>
      <c r="R213" s="210"/>
    </row>
    <row r="214" spans="1:18" ht="26.25" hidden="1" customHeight="1" outlineLevel="1">
      <c r="A214" s="202"/>
      <c r="B214" s="1207"/>
      <c r="C214" s="1207"/>
      <c r="D214" s="211" t="s">
        <v>152</v>
      </c>
      <c r="E214" s="211" t="s">
        <v>120</v>
      </c>
      <c r="F214" s="211" t="s">
        <v>121</v>
      </c>
      <c r="G214" s="211" t="s">
        <v>132</v>
      </c>
      <c r="H214" s="1207"/>
      <c r="I214" s="1207"/>
      <c r="J214" s="1207"/>
      <c r="K214" s="1207"/>
      <c r="L214" s="1207"/>
      <c r="M214" s="1207"/>
      <c r="N214" s="1207"/>
      <c r="O214" s="174"/>
      <c r="Q214" s="252"/>
      <c r="R214" s="210"/>
    </row>
    <row r="215" spans="1:18" ht="26.25" hidden="1" customHeight="1" outlineLevel="1">
      <c r="A215" s="176"/>
      <c r="B215" s="154"/>
      <c r="C215" s="154"/>
      <c r="D215" s="130"/>
      <c r="E215" s="131"/>
      <c r="F215" s="131"/>
      <c r="G215" s="131"/>
      <c r="H215" s="1204"/>
      <c r="I215" s="1204"/>
      <c r="J215" s="1204"/>
      <c r="K215" s="1204"/>
      <c r="L215" s="1204"/>
      <c r="M215" s="1204"/>
      <c r="N215" s="154"/>
      <c r="O215" s="212"/>
      <c r="Q215" s="249" t="s">
        <v>153</v>
      </c>
      <c r="R215" s="173"/>
    </row>
    <row r="216" spans="1:18" ht="26.25" hidden="1" customHeight="1" outlineLevel="1">
      <c r="A216" s="176"/>
      <c r="B216" s="154"/>
      <c r="C216" s="154"/>
      <c r="D216" s="130"/>
      <c r="E216" s="131"/>
      <c r="F216" s="131"/>
      <c r="G216" s="131"/>
      <c r="H216" s="1204"/>
      <c r="I216" s="1204"/>
      <c r="J216" s="1204"/>
      <c r="K216" s="1204"/>
      <c r="L216" s="1204"/>
      <c r="M216" s="1204"/>
      <c r="N216" s="154"/>
      <c r="O216" s="212"/>
      <c r="Q216" s="249" t="s">
        <v>236</v>
      </c>
      <c r="R216" s="173"/>
    </row>
    <row r="217" spans="1:18" ht="26.25" hidden="1" customHeight="1" outlineLevel="1">
      <c r="A217" s="176"/>
      <c r="B217" s="154"/>
      <c r="C217" s="154"/>
      <c r="D217" s="130"/>
      <c r="E217" s="131"/>
      <c r="F217" s="131"/>
      <c r="G217" s="131"/>
      <c r="H217" s="1204"/>
      <c r="I217" s="1204"/>
      <c r="J217" s="1204"/>
      <c r="K217" s="1204"/>
      <c r="L217" s="1204"/>
      <c r="M217" s="1204"/>
      <c r="N217" s="154"/>
      <c r="O217" s="174"/>
      <c r="Q217" s="249" t="s">
        <v>352</v>
      </c>
      <c r="R217" s="173"/>
    </row>
    <row r="218" spans="1:18" ht="26.25" hidden="1" customHeight="1" outlineLevel="1">
      <c r="B218" s="154"/>
      <c r="C218" s="154"/>
      <c r="D218" s="130"/>
      <c r="E218" s="131"/>
      <c r="F218" s="131"/>
      <c r="G218" s="131"/>
      <c r="H218" s="1204"/>
      <c r="I218" s="1204"/>
      <c r="J218" s="1204"/>
      <c r="K218" s="1204"/>
      <c r="L218" s="1204"/>
      <c r="M218" s="1204"/>
      <c r="N218" s="154"/>
      <c r="O218" s="174"/>
    </row>
    <row r="219" spans="1:18" ht="26.25" hidden="1" customHeight="1" outlineLevel="1">
      <c r="B219" s="154"/>
      <c r="C219" s="154"/>
      <c r="D219" s="130"/>
      <c r="E219" s="131"/>
      <c r="F219" s="131"/>
      <c r="G219" s="131"/>
      <c r="H219" s="1204"/>
      <c r="I219" s="1204"/>
      <c r="J219" s="1204"/>
      <c r="K219" s="1204"/>
      <c r="L219" s="1204"/>
      <c r="M219" s="1204"/>
      <c r="N219" s="154"/>
      <c r="O219" s="174"/>
    </row>
    <row r="220" spans="1:18" ht="26.25" hidden="1" customHeight="1" outlineLevel="1">
      <c r="B220" s="154"/>
      <c r="C220" s="154"/>
      <c r="D220" s="130"/>
      <c r="E220" s="131"/>
      <c r="F220" s="131"/>
      <c r="G220" s="131"/>
      <c r="H220" s="1204"/>
      <c r="I220" s="1204"/>
      <c r="J220" s="1204"/>
      <c r="K220" s="1204"/>
      <c r="L220" s="1204"/>
      <c r="M220" s="1204"/>
      <c r="N220" s="154"/>
      <c r="O220" s="174"/>
    </row>
    <row r="221" spans="1:18" ht="26.25" hidden="1" customHeight="1" outlineLevel="1">
      <c r="B221" s="154"/>
      <c r="C221" s="154"/>
      <c r="D221" s="130"/>
      <c r="E221" s="131"/>
      <c r="F221" s="131"/>
      <c r="G221" s="131"/>
      <c r="H221" s="1204"/>
      <c r="I221" s="1204"/>
      <c r="J221" s="1204"/>
      <c r="K221" s="1204"/>
      <c r="L221" s="1204"/>
      <c r="M221" s="1204"/>
      <c r="N221" s="154"/>
      <c r="O221" s="174"/>
    </row>
    <row r="222" spans="1:18" ht="26.25" hidden="1" customHeight="1" outlineLevel="1">
      <c r="B222" s="154"/>
      <c r="C222" s="154"/>
      <c r="D222" s="130"/>
      <c r="E222" s="131"/>
      <c r="F222" s="131"/>
      <c r="G222" s="131"/>
      <c r="H222" s="1204"/>
      <c r="I222" s="1204"/>
      <c r="J222" s="1204"/>
      <c r="K222" s="1204"/>
      <c r="L222" s="1204"/>
      <c r="M222" s="1204"/>
      <c r="N222" s="154"/>
      <c r="O222" s="174"/>
    </row>
    <row r="223" spans="1:18" ht="26.25" hidden="1" customHeight="1" outlineLevel="1">
      <c r="B223" s="154"/>
      <c r="C223" s="154"/>
      <c r="D223" s="130"/>
      <c r="E223" s="131"/>
      <c r="F223" s="131"/>
      <c r="G223" s="131"/>
      <c r="H223" s="1204"/>
      <c r="I223" s="1204"/>
      <c r="J223" s="1204"/>
      <c r="K223" s="1204"/>
      <c r="L223" s="1204"/>
      <c r="M223" s="1204"/>
      <c r="N223" s="154"/>
      <c r="O223" s="174"/>
    </row>
    <row r="224" spans="1:18" ht="26.25" hidden="1" customHeight="1" outlineLevel="1">
      <c r="B224" s="154"/>
      <c r="C224" s="154"/>
      <c r="D224" s="130"/>
      <c r="E224" s="131"/>
      <c r="F224" s="131"/>
      <c r="G224" s="131"/>
      <c r="H224" s="1204"/>
      <c r="I224" s="1204"/>
      <c r="J224" s="1204"/>
      <c r="K224" s="1204"/>
      <c r="L224" s="1204"/>
      <c r="M224" s="1204"/>
      <c r="N224" s="154"/>
      <c r="O224" s="174"/>
    </row>
    <row r="225" spans="2:15" ht="26.25" hidden="1" customHeight="1" outlineLevel="1">
      <c r="B225" s="154"/>
      <c r="C225" s="154"/>
      <c r="D225" s="130"/>
      <c r="E225" s="131"/>
      <c r="F225" s="131"/>
      <c r="G225" s="131"/>
      <c r="H225" s="1204"/>
      <c r="I225" s="1204"/>
      <c r="J225" s="1204"/>
      <c r="K225" s="1204"/>
      <c r="L225" s="1204"/>
      <c r="M225" s="1204"/>
      <c r="N225" s="154"/>
      <c r="O225" s="174"/>
    </row>
    <row r="226" spans="2:15" ht="26.25" hidden="1" customHeight="1" outlineLevel="1">
      <c r="B226" s="154"/>
      <c r="C226" s="154"/>
      <c r="D226" s="130"/>
      <c r="E226" s="131"/>
      <c r="F226" s="131"/>
      <c r="G226" s="131"/>
      <c r="H226" s="1204"/>
      <c r="I226" s="1204"/>
      <c r="J226" s="1204"/>
      <c r="K226" s="1204"/>
      <c r="L226" s="1204"/>
      <c r="M226" s="1204"/>
      <c r="N226" s="154"/>
      <c r="O226" s="174"/>
    </row>
    <row r="227" spans="2:15" ht="26.25" hidden="1" customHeight="1" outlineLevel="1">
      <c r="B227" s="154"/>
      <c r="C227" s="154"/>
      <c r="D227" s="130"/>
      <c r="E227" s="131"/>
      <c r="F227" s="131"/>
      <c r="G227" s="131"/>
      <c r="H227" s="1204"/>
      <c r="I227" s="1204"/>
      <c r="J227" s="1204"/>
      <c r="K227" s="1204"/>
      <c r="L227" s="1204"/>
      <c r="M227" s="1204"/>
      <c r="N227" s="154"/>
      <c r="O227" s="174"/>
    </row>
    <row r="228" spans="2:15" ht="26.25" hidden="1" customHeight="1" outlineLevel="1">
      <c r="B228" s="154"/>
      <c r="C228" s="154"/>
      <c r="D228" s="130"/>
      <c r="E228" s="131"/>
      <c r="F228" s="131"/>
      <c r="G228" s="131"/>
      <c r="H228" s="1204"/>
      <c r="I228" s="1204"/>
      <c r="J228" s="1204"/>
      <c r="K228" s="1204"/>
      <c r="L228" s="1204"/>
      <c r="M228" s="1204"/>
      <c r="N228" s="154"/>
      <c r="O228" s="174"/>
    </row>
    <row r="229" spans="2:15" ht="26.25" hidden="1" customHeight="1" outlineLevel="1">
      <c r="B229" s="154"/>
      <c r="C229" s="154"/>
      <c r="D229" s="130"/>
      <c r="E229" s="131"/>
      <c r="F229" s="131"/>
      <c r="G229" s="131"/>
      <c r="H229" s="1204"/>
      <c r="I229" s="1204"/>
      <c r="J229" s="1204"/>
      <c r="K229" s="1204"/>
      <c r="L229" s="1204"/>
      <c r="M229" s="1204"/>
      <c r="N229" s="154"/>
      <c r="O229" s="174"/>
    </row>
    <row r="230" spans="2:15" ht="26.25" hidden="1" customHeight="1" outlineLevel="1">
      <c r="B230" s="154"/>
      <c r="C230" s="154"/>
      <c r="D230" s="130"/>
      <c r="E230" s="131"/>
      <c r="F230" s="131"/>
      <c r="G230" s="131"/>
      <c r="H230" s="1204"/>
      <c r="I230" s="1204"/>
      <c r="J230" s="1204"/>
      <c r="K230" s="1204"/>
      <c r="L230" s="1204"/>
      <c r="M230" s="1204"/>
      <c r="N230" s="154"/>
      <c r="O230" s="174"/>
    </row>
    <row r="231" spans="2:15" ht="26.25" hidden="1" customHeight="1" outlineLevel="1">
      <c r="B231" s="154"/>
      <c r="C231" s="154"/>
      <c r="D231" s="130"/>
      <c r="E231" s="131"/>
      <c r="F231" s="131"/>
      <c r="G231" s="131"/>
      <c r="H231" s="1204"/>
      <c r="I231" s="1204"/>
      <c r="J231" s="1204"/>
      <c r="K231" s="1204"/>
      <c r="L231" s="1204"/>
      <c r="M231" s="1204"/>
      <c r="N231" s="154"/>
      <c r="O231" s="174"/>
    </row>
    <row r="232" spans="2:15" ht="26.25" hidden="1" customHeight="1" outlineLevel="1">
      <c r="B232" s="154"/>
      <c r="C232" s="154"/>
      <c r="D232" s="130"/>
      <c r="E232" s="131"/>
      <c r="F232" s="131"/>
      <c r="G232" s="131"/>
      <c r="H232" s="1204"/>
      <c r="I232" s="1204"/>
      <c r="J232" s="1204"/>
      <c r="K232" s="1204"/>
      <c r="L232" s="1204"/>
      <c r="M232" s="1204"/>
      <c r="N232" s="154"/>
      <c r="O232" s="174"/>
    </row>
    <row r="233" spans="2:15" ht="26.25" hidden="1" customHeight="1" outlineLevel="1">
      <c r="B233" s="154"/>
      <c r="C233" s="154"/>
      <c r="D233" s="130"/>
      <c r="E233" s="131"/>
      <c r="F233" s="131"/>
      <c r="G233" s="131"/>
      <c r="H233" s="1204"/>
      <c r="I233" s="1204"/>
      <c r="J233" s="1204"/>
      <c r="K233" s="1204"/>
      <c r="L233" s="1204"/>
      <c r="M233" s="1204"/>
      <c r="N233" s="154"/>
    </row>
    <row r="234" spans="2:15" ht="26.25" hidden="1" customHeight="1" outlineLevel="1">
      <c r="B234" s="154"/>
      <c r="C234" s="154"/>
      <c r="D234" s="130"/>
      <c r="E234" s="131"/>
      <c r="F234" s="131"/>
      <c r="G234" s="131"/>
      <c r="H234" s="1204"/>
      <c r="I234" s="1204"/>
      <c r="J234" s="1204"/>
      <c r="K234" s="1204"/>
      <c r="L234" s="1204"/>
      <c r="M234" s="1204"/>
      <c r="N234" s="154"/>
    </row>
    <row r="235" spans="2:15" ht="26.25" hidden="1" customHeight="1" outlineLevel="1">
      <c r="B235" s="154"/>
      <c r="C235" s="154"/>
      <c r="D235" s="130"/>
      <c r="E235" s="131"/>
      <c r="F235" s="131"/>
      <c r="G235" s="131"/>
      <c r="H235" s="1204"/>
      <c r="I235" s="1204"/>
      <c r="J235" s="1204"/>
      <c r="K235" s="1204"/>
      <c r="L235" s="1204"/>
      <c r="M235" s="1204"/>
      <c r="N235" s="154"/>
    </row>
    <row r="236" spans="2:15" ht="26.25" hidden="1" customHeight="1" outlineLevel="1">
      <c r="B236" s="154"/>
      <c r="C236" s="154"/>
      <c r="D236" s="130"/>
      <c r="E236" s="131"/>
      <c r="F236" s="131"/>
      <c r="G236" s="131"/>
      <c r="H236" s="1204"/>
      <c r="I236" s="1204"/>
      <c r="J236" s="1204"/>
      <c r="K236" s="1204"/>
      <c r="L236" s="1204"/>
      <c r="M236" s="1204"/>
      <c r="N236" s="154"/>
    </row>
    <row r="237" spans="2:15" ht="26.25" hidden="1" customHeight="1" outlineLevel="1">
      <c r="B237" s="154"/>
      <c r="C237" s="154"/>
      <c r="D237" s="130"/>
      <c r="E237" s="131"/>
      <c r="F237" s="131"/>
      <c r="G237" s="131"/>
      <c r="H237" s="1204"/>
      <c r="I237" s="1204"/>
      <c r="J237" s="1204"/>
      <c r="K237" s="1204"/>
      <c r="L237" s="1204"/>
      <c r="M237" s="1204"/>
      <c r="N237" s="154"/>
    </row>
    <row r="238" spans="2:15" ht="26.25" hidden="1" customHeight="1" outlineLevel="1">
      <c r="B238" s="154"/>
      <c r="C238" s="154"/>
      <c r="D238" s="130"/>
      <c r="E238" s="131"/>
      <c r="F238" s="131"/>
      <c r="G238" s="131"/>
      <c r="H238" s="1204"/>
      <c r="I238" s="1204"/>
      <c r="J238" s="1204"/>
      <c r="K238" s="1204"/>
      <c r="L238" s="1204"/>
      <c r="M238" s="1204"/>
      <c r="N238" s="154"/>
    </row>
    <row r="239" spans="2:15" ht="26.25" hidden="1" customHeight="1" outlineLevel="1">
      <c r="B239" s="154"/>
      <c r="C239" s="154"/>
      <c r="D239" s="130"/>
      <c r="E239" s="131"/>
      <c r="F239" s="131"/>
      <c r="G239" s="131"/>
      <c r="H239" s="1204"/>
      <c r="I239" s="1204"/>
      <c r="J239" s="1204"/>
      <c r="K239" s="1204"/>
      <c r="L239" s="1204"/>
      <c r="M239" s="1204"/>
      <c r="N239" s="154"/>
    </row>
    <row r="240" spans="2:15" ht="26.25" hidden="1" customHeight="1" outlineLevel="1"/>
    <row r="241" spans="1:18" ht="26.25" hidden="1" customHeight="1" outlineLevel="1">
      <c r="B241" s="1203" t="s">
        <v>385</v>
      </c>
      <c r="C241" s="1203"/>
      <c r="D241" s="1203"/>
      <c r="E241" s="1203"/>
      <c r="F241" s="1203"/>
      <c r="G241" s="1203"/>
      <c r="H241" s="1203"/>
      <c r="I241" s="1203"/>
      <c r="J241" s="1203"/>
      <c r="K241" s="1203"/>
      <c r="L241" s="1203"/>
      <c r="M241" s="1203"/>
      <c r="N241" s="1203"/>
      <c r="O241" s="1203"/>
    </row>
    <row r="242" spans="1:18" ht="26.25" hidden="1" customHeight="1" outlineLevel="1">
      <c r="B242" s="1203"/>
      <c r="C242" s="1203"/>
      <c r="D242" s="1203"/>
      <c r="E242" s="1203"/>
      <c r="F242" s="1203"/>
      <c r="G242" s="1203"/>
      <c r="H242" s="1203"/>
      <c r="I242" s="1203"/>
      <c r="J242" s="1203"/>
      <c r="K242" s="1203"/>
      <c r="L242" s="1203"/>
      <c r="M242" s="1203"/>
      <c r="N242" s="1203"/>
      <c r="O242" s="1203"/>
    </row>
    <row r="243" spans="1:18" ht="26.25" hidden="1" customHeight="1" outlineLevel="1">
      <c r="B243" s="1203" t="s">
        <v>388</v>
      </c>
      <c r="C243" s="1203"/>
      <c r="D243" s="1203"/>
      <c r="E243" s="1203"/>
      <c r="F243" s="1203"/>
      <c r="G243" s="1203"/>
      <c r="H243" s="1203"/>
      <c r="I243" s="1203"/>
      <c r="J243" s="1203"/>
      <c r="K243" s="1203"/>
      <c r="L243" s="1203"/>
      <c r="M243" s="1203"/>
      <c r="N243" s="1203"/>
      <c r="O243" s="1203"/>
    </row>
    <row r="244" spans="1:18" ht="26.25" hidden="1" customHeight="1" outlineLevel="1">
      <c r="B244" s="1203"/>
      <c r="C244" s="1203"/>
      <c r="D244" s="1203"/>
      <c r="E244" s="1203"/>
      <c r="F244" s="1203"/>
      <c r="G244" s="1203"/>
      <c r="H244" s="1203"/>
      <c r="I244" s="1203"/>
      <c r="J244" s="1203"/>
      <c r="K244" s="1203"/>
      <c r="L244" s="1203"/>
      <c r="M244" s="1203"/>
      <c r="N244" s="1203"/>
      <c r="O244" s="1203"/>
    </row>
    <row r="245" spans="1:18" ht="26.25" hidden="1" customHeight="1" outlineLevel="1">
      <c r="B245" s="1203"/>
      <c r="C245" s="1203"/>
      <c r="D245" s="1203"/>
      <c r="E245" s="1203"/>
      <c r="F245" s="1203"/>
      <c r="G245" s="1203"/>
      <c r="H245" s="1203"/>
      <c r="I245" s="1203"/>
      <c r="J245" s="1203"/>
      <c r="K245" s="1203"/>
      <c r="L245" s="1203"/>
      <c r="M245" s="1203"/>
      <c r="N245" s="1203"/>
      <c r="O245" s="1203"/>
      <c r="Q245" s="213"/>
    </row>
    <row r="246" spans="1:18" ht="26.25" hidden="1" customHeight="1" outlineLevel="1">
      <c r="B246" s="206"/>
      <c r="C246" s="206"/>
      <c r="D246" s="206"/>
      <c r="E246" s="206"/>
      <c r="F246" s="206"/>
      <c r="G246" s="206"/>
      <c r="H246" s="206"/>
      <c r="I246" s="206"/>
      <c r="J246" s="328"/>
      <c r="K246" s="328"/>
      <c r="L246" s="206"/>
      <c r="M246" s="206"/>
      <c r="N246" s="206"/>
      <c r="O246" s="206"/>
      <c r="Q246" s="213"/>
    </row>
    <row r="247" spans="1:18" ht="26.25" hidden="1" customHeight="1" outlineLevel="1">
      <c r="B247" s="206"/>
      <c r="C247" s="206"/>
      <c r="D247" s="206"/>
      <c r="E247" s="206"/>
      <c r="F247" s="206"/>
      <c r="G247" s="206"/>
      <c r="H247" s="206"/>
      <c r="I247" s="206"/>
      <c r="J247" s="328"/>
      <c r="K247" s="328"/>
      <c r="L247" s="206"/>
      <c r="M247" s="206"/>
      <c r="N247" s="206"/>
      <c r="O247" s="206"/>
      <c r="Q247" s="213"/>
    </row>
    <row r="248" spans="1:18" ht="26.25" hidden="1" customHeight="1" outlineLevel="1">
      <c r="B248" s="206"/>
      <c r="C248" s="206"/>
      <c r="D248" s="206"/>
      <c r="E248" s="206"/>
      <c r="F248" s="206"/>
      <c r="G248" s="206"/>
      <c r="H248" s="206"/>
      <c r="I248" s="206"/>
      <c r="J248" s="328"/>
      <c r="K248" s="328"/>
      <c r="L248" s="206"/>
      <c r="M248" s="206"/>
      <c r="N248" s="206"/>
      <c r="O248" s="206"/>
      <c r="Q248" s="213"/>
    </row>
    <row r="249" spans="1:18" ht="26.25" hidden="1" customHeight="1" outlineLevel="1">
      <c r="B249" s="206"/>
      <c r="C249" s="206"/>
      <c r="D249" s="206"/>
      <c r="E249" s="206"/>
      <c r="F249" s="206"/>
      <c r="G249" s="206"/>
      <c r="H249" s="206"/>
      <c r="I249" s="206"/>
      <c r="J249" s="328"/>
      <c r="K249" s="328"/>
      <c r="L249" s="206"/>
      <c r="M249" s="206"/>
      <c r="N249" s="206"/>
      <c r="O249" s="206"/>
      <c r="Q249" s="213"/>
    </row>
    <row r="250" spans="1:18" ht="26.25" customHeight="1" collapsed="1">
      <c r="C250" s="206"/>
      <c r="D250" s="206"/>
      <c r="E250" s="206"/>
      <c r="F250" s="206"/>
      <c r="G250" s="206"/>
      <c r="H250" s="206"/>
      <c r="I250" s="206"/>
      <c r="J250" s="328"/>
      <c r="K250" s="328"/>
      <c r="L250" s="206"/>
      <c r="M250" s="206"/>
      <c r="N250" s="206"/>
      <c r="O250" s="206"/>
      <c r="Q250" s="251" t="s">
        <v>346</v>
      </c>
    </row>
    <row r="251" spans="1:18" ht="26.25" hidden="1" customHeight="1" outlineLevel="1">
      <c r="Q251" s="251"/>
      <c r="R251" s="208"/>
    </row>
    <row r="252" spans="1:18" ht="26.25" hidden="1" customHeight="1" outlineLevel="1">
      <c r="A252" s="172" t="s">
        <v>147</v>
      </c>
      <c r="Q252" s="251" t="s">
        <v>389</v>
      </c>
      <c r="R252" s="208"/>
    </row>
    <row r="253" spans="1:18" s="209" customFormat="1" ht="26.25" hidden="1" customHeight="1" outlineLevel="1">
      <c r="L253" s="1205" t="str">
        <f>IF(入力シート!F14="","",入力シート!F14)</f>
        <v/>
      </c>
      <c r="M253" s="1205"/>
      <c r="N253" s="1205"/>
      <c r="Q253" s="253"/>
      <c r="R253" s="173"/>
    </row>
    <row r="254" spans="1:18" ht="26.25" hidden="1" customHeight="1" outlineLevel="1">
      <c r="A254" s="1206" t="s">
        <v>384</v>
      </c>
      <c r="B254" s="1206"/>
      <c r="C254" s="1206"/>
      <c r="D254" s="1206"/>
      <c r="E254" s="1206"/>
      <c r="F254" s="1206"/>
      <c r="G254" s="1206"/>
      <c r="H254" s="1206"/>
      <c r="I254" s="1206"/>
      <c r="J254" s="1206"/>
      <c r="K254" s="1206"/>
      <c r="L254" s="1206"/>
      <c r="M254" s="1206"/>
      <c r="N254" s="1206"/>
      <c r="O254" s="1206"/>
      <c r="Q254" s="242"/>
      <c r="R254" s="173"/>
    </row>
    <row r="255" spans="1:18" s="202" customFormat="1" ht="26.25" hidden="1" customHeight="1" outlineLevel="1">
      <c r="A255" s="172"/>
      <c r="B255" s="172"/>
      <c r="C255" s="172"/>
      <c r="D255" s="172"/>
      <c r="E255" s="172"/>
      <c r="F255" s="172"/>
      <c r="G255" s="172"/>
      <c r="H255" s="172"/>
      <c r="I255" s="172"/>
      <c r="J255" s="172"/>
      <c r="K255" s="172"/>
      <c r="L255" s="172"/>
      <c r="M255" s="172"/>
      <c r="N255" s="172"/>
      <c r="O255" s="172"/>
      <c r="Q255" s="242"/>
      <c r="R255" s="173"/>
    </row>
    <row r="256" spans="1:18" ht="26.25" hidden="1" customHeight="1" outlineLevel="1">
      <c r="A256" s="202"/>
      <c r="B256" s="1207" t="s">
        <v>148</v>
      </c>
      <c r="C256" s="1207" t="s">
        <v>149</v>
      </c>
      <c r="D256" s="1207" t="s">
        <v>150</v>
      </c>
      <c r="E256" s="1207"/>
      <c r="F256" s="1207"/>
      <c r="G256" s="1207"/>
      <c r="H256" s="1207" t="s">
        <v>151</v>
      </c>
      <c r="I256" s="1207"/>
      <c r="J256" s="1207"/>
      <c r="K256" s="1207"/>
      <c r="L256" s="1207"/>
      <c r="M256" s="1207"/>
      <c r="N256" s="1207" t="s">
        <v>6</v>
      </c>
      <c r="O256" s="174"/>
      <c r="Q256" s="252"/>
      <c r="R256" s="210"/>
    </row>
    <row r="257" spans="1:18" ht="26.25" hidden="1" customHeight="1" outlineLevel="1">
      <c r="A257" s="202"/>
      <c r="B257" s="1207"/>
      <c r="C257" s="1207"/>
      <c r="D257" s="211" t="s">
        <v>152</v>
      </c>
      <c r="E257" s="211" t="s">
        <v>120</v>
      </c>
      <c r="F257" s="211" t="s">
        <v>121</v>
      </c>
      <c r="G257" s="211" t="s">
        <v>132</v>
      </c>
      <c r="H257" s="1207"/>
      <c r="I257" s="1207"/>
      <c r="J257" s="1207"/>
      <c r="K257" s="1207"/>
      <c r="L257" s="1207"/>
      <c r="M257" s="1207"/>
      <c r="N257" s="1207"/>
      <c r="O257" s="174"/>
      <c r="Q257" s="252"/>
      <c r="R257" s="210"/>
    </row>
    <row r="258" spans="1:18" ht="26.25" hidden="1" customHeight="1" outlineLevel="1">
      <c r="A258" s="176"/>
      <c r="B258" s="154"/>
      <c r="C258" s="154"/>
      <c r="D258" s="130"/>
      <c r="E258" s="131"/>
      <c r="F258" s="131"/>
      <c r="G258" s="131"/>
      <c r="H258" s="1204"/>
      <c r="I258" s="1204"/>
      <c r="J258" s="1204"/>
      <c r="K258" s="1204"/>
      <c r="L258" s="1204"/>
      <c r="M258" s="1204"/>
      <c r="N258" s="154"/>
      <c r="O258" s="212"/>
      <c r="Q258" s="249" t="s">
        <v>153</v>
      </c>
      <c r="R258" s="173"/>
    </row>
    <row r="259" spans="1:18" ht="26.25" hidden="1" customHeight="1" outlineLevel="1">
      <c r="A259" s="176"/>
      <c r="B259" s="154"/>
      <c r="C259" s="154"/>
      <c r="D259" s="130"/>
      <c r="E259" s="131"/>
      <c r="F259" s="131"/>
      <c r="G259" s="131"/>
      <c r="H259" s="1204"/>
      <c r="I259" s="1204"/>
      <c r="J259" s="1204"/>
      <c r="K259" s="1204"/>
      <c r="L259" s="1204"/>
      <c r="M259" s="1204"/>
      <c r="N259" s="154"/>
      <c r="O259" s="212"/>
      <c r="Q259" s="249" t="s">
        <v>236</v>
      </c>
      <c r="R259" s="173"/>
    </row>
    <row r="260" spans="1:18" ht="26.25" hidden="1" customHeight="1" outlineLevel="1">
      <c r="A260" s="176"/>
      <c r="B260" s="154"/>
      <c r="C260" s="154"/>
      <c r="D260" s="130"/>
      <c r="E260" s="131"/>
      <c r="F260" s="131"/>
      <c r="G260" s="131"/>
      <c r="H260" s="1204"/>
      <c r="I260" s="1204"/>
      <c r="J260" s="1204"/>
      <c r="K260" s="1204"/>
      <c r="L260" s="1204"/>
      <c r="M260" s="1204"/>
      <c r="N260" s="154"/>
      <c r="O260" s="174"/>
      <c r="Q260" s="249" t="s">
        <v>352</v>
      </c>
      <c r="R260" s="173"/>
    </row>
    <row r="261" spans="1:18" ht="26.25" hidden="1" customHeight="1" outlineLevel="1">
      <c r="B261" s="154"/>
      <c r="C261" s="154"/>
      <c r="D261" s="130"/>
      <c r="E261" s="131"/>
      <c r="F261" s="131"/>
      <c r="G261" s="131"/>
      <c r="H261" s="1204"/>
      <c r="I261" s="1204"/>
      <c r="J261" s="1204"/>
      <c r="K261" s="1204"/>
      <c r="L261" s="1204"/>
      <c r="M261" s="1204"/>
      <c r="N261" s="154"/>
      <c r="O261" s="174"/>
    </row>
    <row r="262" spans="1:18" ht="26.25" hidden="1" customHeight="1" outlineLevel="1">
      <c r="B262" s="154"/>
      <c r="C262" s="154"/>
      <c r="D262" s="130"/>
      <c r="E262" s="131"/>
      <c r="F262" s="131"/>
      <c r="G262" s="131"/>
      <c r="H262" s="1204"/>
      <c r="I262" s="1204"/>
      <c r="J262" s="1204"/>
      <c r="K262" s="1204"/>
      <c r="L262" s="1204"/>
      <c r="M262" s="1204"/>
      <c r="N262" s="154"/>
      <c r="O262" s="174"/>
    </row>
    <row r="263" spans="1:18" ht="26.25" hidden="1" customHeight="1" outlineLevel="1">
      <c r="B263" s="154"/>
      <c r="C263" s="154"/>
      <c r="D263" s="130"/>
      <c r="E263" s="131"/>
      <c r="F263" s="131"/>
      <c r="G263" s="131"/>
      <c r="H263" s="1204"/>
      <c r="I263" s="1204"/>
      <c r="J263" s="1204"/>
      <c r="K263" s="1204"/>
      <c r="L263" s="1204"/>
      <c r="M263" s="1204"/>
      <c r="N263" s="154"/>
      <c r="O263" s="174"/>
    </row>
    <row r="264" spans="1:18" ht="26.25" hidden="1" customHeight="1" outlineLevel="1">
      <c r="B264" s="154"/>
      <c r="C264" s="154"/>
      <c r="D264" s="130"/>
      <c r="E264" s="131"/>
      <c r="F264" s="131"/>
      <c r="G264" s="131"/>
      <c r="H264" s="1204"/>
      <c r="I264" s="1204"/>
      <c r="J264" s="1204"/>
      <c r="K264" s="1204"/>
      <c r="L264" s="1204"/>
      <c r="M264" s="1204"/>
      <c r="N264" s="154"/>
      <c r="O264" s="174"/>
    </row>
    <row r="265" spans="1:18" ht="26.25" hidden="1" customHeight="1" outlineLevel="1">
      <c r="B265" s="154"/>
      <c r="C265" s="154"/>
      <c r="D265" s="130"/>
      <c r="E265" s="131"/>
      <c r="F265" s="131"/>
      <c r="G265" s="131"/>
      <c r="H265" s="1204"/>
      <c r="I265" s="1204"/>
      <c r="J265" s="1204"/>
      <c r="K265" s="1204"/>
      <c r="L265" s="1204"/>
      <c r="M265" s="1204"/>
      <c r="N265" s="154"/>
      <c r="O265" s="174"/>
    </row>
    <row r="266" spans="1:18" ht="26.25" hidden="1" customHeight="1" outlineLevel="1">
      <c r="B266" s="154"/>
      <c r="C266" s="154"/>
      <c r="D266" s="130"/>
      <c r="E266" s="131"/>
      <c r="F266" s="131"/>
      <c r="G266" s="131"/>
      <c r="H266" s="1204"/>
      <c r="I266" s="1204"/>
      <c r="J266" s="1204"/>
      <c r="K266" s="1204"/>
      <c r="L266" s="1204"/>
      <c r="M266" s="1204"/>
      <c r="N266" s="154"/>
      <c r="O266" s="174"/>
    </row>
    <row r="267" spans="1:18" ht="26.25" hidden="1" customHeight="1" outlineLevel="1">
      <c r="B267" s="154"/>
      <c r="C267" s="154"/>
      <c r="D267" s="130"/>
      <c r="E267" s="131"/>
      <c r="F267" s="131"/>
      <c r="G267" s="131"/>
      <c r="H267" s="1204"/>
      <c r="I267" s="1204"/>
      <c r="J267" s="1204"/>
      <c r="K267" s="1204"/>
      <c r="L267" s="1204"/>
      <c r="M267" s="1204"/>
      <c r="N267" s="154"/>
      <c r="O267" s="174"/>
    </row>
    <row r="268" spans="1:18" ht="26.25" hidden="1" customHeight="1" outlineLevel="1">
      <c r="B268" s="154"/>
      <c r="C268" s="154"/>
      <c r="D268" s="130"/>
      <c r="E268" s="131"/>
      <c r="F268" s="131"/>
      <c r="G268" s="131"/>
      <c r="H268" s="1204"/>
      <c r="I268" s="1204"/>
      <c r="J268" s="1204"/>
      <c r="K268" s="1204"/>
      <c r="L268" s="1204"/>
      <c r="M268" s="1204"/>
      <c r="N268" s="154"/>
      <c r="O268" s="174"/>
    </row>
    <row r="269" spans="1:18" ht="26.25" hidden="1" customHeight="1" outlineLevel="1">
      <c r="B269" s="154"/>
      <c r="C269" s="154"/>
      <c r="D269" s="130"/>
      <c r="E269" s="131"/>
      <c r="F269" s="131"/>
      <c r="G269" s="131"/>
      <c r="H269" s="1204"/>
      <c r="I269" s="1204"/>
      <c r="J269" s="1204"/>
      <c r="K269" s="1204"/>
      <c r="L269" s="1204"/>
      <c r="M269" s="1204"/>
      <c r="N269" s="154"/>
      <c r="O269" s="174"/>
    </row>
    <row r="270" spans="1:18" ht="26.25" hidden="1" customHeight="1" outlineLevel="1">
      <c r="B270" s="154"/>
      <c r="C270" s="154"/>
      <c r="D270" s="130"/>
      <c r="E270" s="131"/>
      <c r="F270" s="131"/>
      <c r="G270" s="131"/>
      <c r="H270" s="1204"/>
      <c r="I270" s="1204"/>
      <c r="J270" s="1204"/>
      <c r="K270" s="1204"/>
      <c r="L270" s="1204"/>
      <c r="M270" s="1204"/>
      <c r="N270" s="154"/>
      <c r="O270" s="174"/>
    </row>
    <row r="271" spans="1:18" ht="26.25" hidden="1" customHeight="1" outlineLevel="1">
      <c r="B271" s="154"/>
      <c r="C271" s="154"/>
      <c r="D271" s="130"/>
      <c r="E271" s="131"/>
      <c r="F271" s="131"/>
      <c r="G271" s="131"/>
      <c r="H271" s="1204"/>
      <c r="I271" s="1204"/>
      <c r="J271" s="1204"/>
      <c r="K271" s="1204"/>
      <c r="L271" s="1204"/>
      <c r="M271" s="1204"/>
      <c r="N271" s="154"/>
      <c r="O271" s="174"/>
    </row>
    <row r="272" spans="1:18" ht="26.25" hidden="1" customHeight="1" outlineLevel="1">
      <c r="B272" s="154"/>
      <c r="C272" s="154"/>
      <c r="D272" s="130"/>
      <c r="E272" s="131"/>
      <c r="F272" s="131"/>
      <c r="G272" s="131"/>
      <c r="H272" s="1204"/>
      <c r="I272" s="1204"/>
      <c r="J272" s="1204"/>
      <c r="K272" s="1204"/>
      <c r="L272" s="1204"/>
      <c r="M272" s="1204"/>
      <c r="N272" s="154"/>
      <c r="O272" s="174"/>
    </row>
    <row r="273" spans="2:17" ht="26.25" hidden="1" customHeight="1" outlineLevel="1">
      <c r="B273" s="154"/>
      <c r="C273" s="154"/>
      <c r="D273" s="130"/>
      <c r="E273" s="131"/>
      <c r="F273" s="131"/>
      <c r="G273" s="131"/>
      <c r="H273" s="1204"/>
      <c r="I273" s="1204"/>
      <c r="J273" s="1204"/>
      <c r="K273" s="1204"/>
      <c r="L273" s="1204"/>
      <c r="M273" s="1204"/>
      <c r="N273" s="154"/>
      <c r="O273" s="174"/>
    </row>
    <row r="274" spans="2:17" ht="26.25" hidden="1" customHeight="1" outlineLevel="1">
      <c r="B274" s="154"/>
      <c r="C274" s="154"/>
      <c r="D274" s="130"/>
      <c r="E274" s="131"/>
      <c r="F274" s="131"/>
      <c r="G274" s="131"/>
      <c r="H274" s="1204"/>
      <c r="I274" s="1204"/>
      <c r="J274" s="1204"/>
      <c r="K274" s="1204"/>
      <c r="L274" s="1204"/>
      <c r="M274" s="1204"/>
      <c r="N274" s="154"/>
      <c r="O274" s="174"/>
    </row>
    <row r="275" spans="2:17" ht="26.25" hidden="1" customHeight="1" outlineLevel="1">
      <c r="B275" s="154"/>
      <c r="C275" s="154"/>
      <c r="D275" s="130"/>
      <c r="E275" s="131"/>
      <c r="F275" s="131"/>
      <c r="G275" s="131"/>
      <c r="H275" s="1204"/>
      <c r="I275" s="1204"/>
      <c r="J275" s="1204"/>
      <c r="K275" s="1204"/>
      <c r="L275" s="1204"/>
      <c r="M275" s="1204"/>
      <c r="N275" s="154"/>
      <c r="O275" s="174"/>
    </row>
    <row r="276" spans="2:17" ht="26.25" hidden="1" customHeight="1" outlineLevel="1">
      <c r="B276" s="154"/>
      <c r="C276" s="154"/>
      <c r="D276" s="130"/>
      <c r="E276" s="131"/>
      <c r="F276" s="131"/>
      <c r="G276" s="131"/>
      <c r="H276" s="1204"/>
      <c r="I276" s="1204"/>
      <c r="J276" s="1204"/>
      <c r="K276" s="1204"/>
      <c r="L276" s="1204"/>
      <c r="M276" s="1204"/>
      <c r="N276" s="154"/>
    </row>
    <row r="277" spans="2:17" ht="26.25" hidden="1" customHeight="1" outlineLevel="1">
      <c r="B277" s="154"/>
      <c r="C277" s="154"/>
      <c r="D277" s="130"/>
      <c r="E277" s="131"/>
      <c r="F277" s="131"/>
      <c r="G277" s="131"/>
      <c r="H277" s="1204"/>
      <c r="I277" s="1204"/>
      <c r="J277" s="1204"/>
      <c r="K277" s="1204"/>
      <c r="L277" s="1204"/>
      <c r="M277" s="1204"/>
      <c r="N277" s="154"/>
    </row>
    <row r="278" spans="2:17" ht="26.25" hidden="1" customHeight="1" outlineLevel="1">
      <c r="B278" s="154"/>
      <c r="C278" s="154"/>
      <c r="D278" s="130"/>
      <c r="E278" s="131"/>
      <c r="F278" s="131"/>
      <c r="G278" s="131"/>
      <c r="H278" s="1204"/>
      <c r="I278" s="1204"/>
      <c r="J278" s="1204"/>
      <c r="K278" s="1204"/>
      <c r="L278" s="1204"/>
      <c r="M278" s="1204"/>
      <c r="N278" s="154"/>
    </row>
    <row r="279" spans="2:17" ht="26.25" hidden="1" customHeight="1" outlineLevel="1">
      <c r="B279" s="154"/>
      <c r="C279" s="154"/>
      <c r="D279" s="130"/>
      <c r="E279" s="131"/>
      <c r="F279" s="131"/>
      <c r="G279" s="131"/>
      <c r="H279" s="1204"/>
      <c r="I279" s="1204"/>
      <c r="J279" s="1204"/>
      <c r="K279" s="1204"/>
      <c r="L279" s="1204"/>
      <c r="M279" s="1204"/>
      <c r="N279" s="154"/>
    </row>
    <row r="280" spans="2:17" ht="26.25" hidden="1" customHeight="1" outlineLevel="1">
      <c r="B280" s="154"/>
      <c r="C280" s="154"/>
      <c r="D280" s="130"/>
      <c r="E280" s="131"/>
      <c r="F280" s="131"/>
      <c r="G280" s="131"/>
      <c r="H280" s="1204"/>
      <c r="I280" s="1204"/>
      <c r="J280" s="1204"/>
      <c r="K280" s="1204"/>
      <c r="L280" s="1204"/>
      <c r="M280" s="1204"/>
      <c r="N280" s="154"/>
    </row>
    <row r="281" spans="2:17" ht="26.25" hidden="1" customHeight="1" outlineLevel="1">
      <c r="B281" s="154"/>
      <c r="C281" s="154"/>
      <c r="D281" s="130"/>
      <c r="E281" s="131"/>
      <c r="F281" s="131"/>
      <c r="G281" s="131"/>
      <c r="H281" s="1204"/>
      <c r="I281" s="1204"/>
      <c r="J281" s="1204"/>
      <c r="K281" s="1204"/>
      <c r="L281" s="1204"/>
      <c r="M281" s="1204"/>
      <c r="N281" s="154"/>
    </row>
    <row r="282" spans="2:17" ht="26.25" hidden="1" customHeight="1" outlineLevel="1">
      <c r="B282" s="154"/>
      <c r="C282" s="154"/>
      <c r="D282" s="130"/>
      <c r="E282" s="131"/>
      <c r="F282" s="131"/>
      <c r="G282" s="131"/>
      <c r="H282" s="1204"/>
      <c r="I282" s="1204"/>
      <c r="J282" s="1204"/>
      <c r="K282" s="1204"/>
      <c r="L282" s="1204"/>
      <c r="M282" s="1204"/>
      <c r="N282" s="154"/>
    </row>
    <row r="283" spans="2:17" ht="26.25" hidden="1" customHeight="1" outlineLevel="1"/>
    <row r="284" spans="2:17" ht="26.25" hidden="1" customHeight="1" outlineLevel="1">
      <c r="B284" s="1203" t="s">
        <v>385</v>
      </c>
      <c r="C284" s="1203"/>
      <c r="D284" s="1203"/>
      <c r="E284" s="1203"/>
      <c r="F284" s="1203"/>
      <c r="G284" s="1203"/>
      <c r="H284" s="1203"/>
      <c r="I284" s="1203"/>
      <c r="J284" s="1203"/>
      <c r="K284" s="1203"/>
      <c r="L284" s="1203"/>
      <c r="M284" s="1203"/>
      <c r="N284" s="1203"/>
      <c r="O284" s="1203"/>
    </row>
    <row r="285" spans="2:17" ht="26.25" hidden="1" customHeight="1" outlineLevel="1">
      <c r="B285" s="1203"/>
      <c r="C285" s="1203"/>
      <c r="D285" s="1203"/>
      <c r="E285" s="1203"/>
      <c r="F285" s="1203"/>
      <c r="G285" s="1203"/>
      <c r="H285" s="1203"/>
      <c r="I285" s="1203"/>
      <c r="J285" s="1203"/>
      <c r="K285" s="1203"/>
      <c r="L285" s="1203"/>
      <c r="M285" s="1203"/>
      <c r="N285" s="1203"/>
      <c r="O285" s="1203"/>
    </row>
    <row r="286" spans="2:17" ht="26.25" hidden="1" customHeight="1" outlineLevel="1">
      <c r="B286" s="1203" t="s">
        <v>388</v>
      </c>
      <c r="C286" s="1203"/>
      <c r="D286" s="1203"/>
      <c r="E286" s="1203"/>
      <c r="F286" s="1203"/>
      <c r="G286" s="1203"/>
      <c r="H286" s="1203"/>
      <c r="I286" s="1203"/>
      <c r="J286" s="1203"/>
      <c r="K286" s="1203"/>
      <c r="L286" s="1203"/>
      <c r="M286" s="1203"/>
      <c r="N286" s="1203"/>
      <c r="O286" s="1203"/>
    </row>
    <row r="287" spans="2:17" ht="26.25" hidden="1" customHeight="1" outlineLevel="1">
      <c r="B287" s="1203"/>
      <c r="C287" s="1203"/>
      <c r="D287" s="1203"/>
      <c r="E287" s="1203"/>
      <c r="F287" s="1203"/>
      <c r="G287" s="1203"/>
      <c r="H287" s="1203"/>
      <c r="I287" s="1203"/>
      <c r="J287" s="1203"/>
      <c r="K287" s="1203"/>
      <c r="L287" s="1203"/>
      <c r="M287" s="1203"/>
      <c r="N287" s="1203"/>
      <c r="O287" s="1203"/>
    </row>
    <row r="288" spans="2:17" ht="26.25" hidden="1" customHeight="1" outlineLevel="1">
      <c r="B288" s="1203"/>
      <c r="C288" s="1203"/>
      <c r="D288" s="1203"/>
      <c r="E288" s="1203"/>
      <c r="F288" s="1203"/>
      <c r="G288" s="1203"/>
      <c r="H288" s="1203"/>
      <c r="I288" s="1203"/>
      <c r="J288" s="1203"/>
      <c r="K288" s="1203"/>
      <c r="L288" s="1203"/>
      <c r="M288" s="1203"/>
      <c r="N288" s="1203"/>
      <c r="O288" s="1203"/>
      <c r="Q288" s="213"/>
    </row>
    <row r="289" spans="1:18" ht="26.25" hidden="1" customHeight="1" outlineLevel="1">
      <c r="B289" s="206"/>
      <c r="C289" s="206"/>
      <c r="D289" s="206"/>
      <c r="E289" s="206"/>
      <c r="F289" s="206"/>
      <c r="G289" s="206"/>
      <c r="H289" s="206"/>
      <c r="I289" s="206"/>
      <c r="J289" s="328"/>
      <c r="K289" s="328"/>
      <c r="L289" s="206"/>
      <c r="M289" s="206"/>
      <c r="N289" s="206"/>
      <c r="O289" s="206"/>
      <c r="Q289" s="213"/>
    </row>
    <row r="290" spans="1:18" ht="26.25" hidden="1" customHeight="1" outlineLevel="1">
      <c r="B290" s="206"/>
      <c r="C290" s="206"/>
      <c r="D290" s="206"/>
      <c r="E290" s="206"/>
      <c r="F290" s="206"/>
      <c r="G290" s="206"/>
      <c r="H290" s="206"/>
      <c r="I290" s="206"/>
      <c r="J290" s="328"/>
      <c r="K290" s="328"/>
      <c r="L290" s="206"/>
      <c r="M290" s="206"/>
      <c r="N290" s="206"/>
      <c r="O290" s="206"/>
      <c r="Q290" s="213"/>
    </row>
    <row r="291" spans="1:18" ht="26.25" hidden="1" customHeight="1" outlineLevel="1">
      <c r="B291" s="206"/>
      <c r="C291" s="206"/>
      <c r="D291" s="206"/>
      <c r="E291" s="206"/>
      <c r="F291" s="206"/>
      <c r="G291" s="206"/>
      <c r="H291" s="206"/>
      <c r="I291" s="206"/>
      <c r="J291" s="328"/>
      <c r="K291" s="328"/>
      <c r="L291" s="206"/>
      <c r="M291" s="206"/>
      <c r="N291" s="206"/>
      <c r="O291" s="206"/>
      <c r="Q291" s="213"/>
    </row>
    <row r="292" spans="1:18" ht="26.25" hidden="1" customHeight="1" outlineLevel="1">
      <c r="B292" s="206"/>
      <c r="C292" s="206"/>
      <c r="D292" s="206"/>
      <c r="E292" s="206"/>
      <c r="F292" s="206"/>
      <c r="G292" s="206"/>
      <c r="H292" s="206"/>
      <c r="I292" s="206"/>
      <c r="J292" s="328"/>
      <c r="K292" s="328"/>
      <c r="L292" s="206"/>
      <c r="M292" s="206"/>
      <c r="N292" s="206"/>
      <c r="O292" s="206"/>
      <c r="Q292" s="213"/>
    </row>
    <row r="293" spans="1:18" ht="26.25" customHeight="1" collapsed="1">
      <c r="C293" s="206"/>
      <c r="D293" s="206"/>
      <c r="E293" s="206"/>
      <c r="F293" s="206"/>
      <c r="G293" s="206"/>
      <c r="H293" s="206"/>
      <c r="I293" s="206"/>
      <c r="J293" s="328"/>
      <c r="K293" s="328"/>
      <c r="L293" s="206"/>
      <c r="M293" s="206"/>
      <c r="N293" s="206"/>
      <c r="O293" s="206"/>
      <c r="Q293" s="251" t="s">
        <v>346</v>
      </c>
    </row>
    <row r="294" spans="1:18" ht="26.25" hidden="1" customHeight="1" outlineLevel="1">
      <c r="Q294" s="251"/>
      <c r="R294" s="208"/>
    </row>
    <row r="295" spans="1:18" ht="26.25" hidden="1" customHeight="1" outlineLevel="1">
      <c r="A295" s="172" t="s">
        <v>147</v>
      </c>
      <c r="Q295" s="251" t="s">
        <v>459</v>
      </c>
      <c r="R295" s="208"/>
    </row>
    <row r="296" spans="1:18" s="209" customFormat="1" ht="26.25" hidden="1" customHeight="1" outlineLevel="1">
      <c r="L296" s="1205" t="str">
        <f>IF(入力シート!F14="","",入力シート!F14)</f>
        <v/>
      </c>
      <c r="M296" s="1205"/>
      <c r="N296" s="1205"/>
      <c r="Q296" s="253"/>
      <c r="R296" s="173"/>
    </row>
    <row r="297" spans="1:18" ht="26.25" hidden="1" customHeight="1" outlineLevel="1">
      <c r="A297" s="1206" t="s">
        <v>384</v>
      </c>
      <c r="B297" s="1206"/>
      <c r="C297" s="1206"/>
      <c r="D297" s="1206"/>
      <c r="E297" s="1206"/>
      <c r="F297" s="1206"/>
      <c r="G297" s="1206"/>
      <c r="H297" s="1206"/>
      <c r="I297" s="1206"/>
      <c r="J297" s="1206"/>
      <c r="K297" s="1206"/>
      <c r="L297" s="1206"/>
      <c r="M297" s="1206"/>
      <c r="N297" s="1206"/>
      <c r="O297" s="1206"/>
      <c r="Q297" s="242"/>
      <c r="R297" s="173"/>
    </row>
    <row r="298" spans="1:18" s="202" customFormat="1" ht="26.25" hidden="1" customHeight="1" outlineLevel="1">
      <c r="A298" s="172"/>
      <c r="B298" s="172"/>
      <c r="C298" s="172"/>
      <c r="D298" s="172"/>
      <c r="E298" s="172"/>
      <c r="F298" s="172"/>
      <c r="G298" s="172"/>
      <c r="H298" s="172"/>
      <c r="I298" s="172"/>
      <c r="J298" s="172"/>
      <c r="K298" s="172"/>
      <c r="L298" s="172"/>
      <c r="M298" s="172"/>
      <c r="N298" s="172"/>
      <c r="O298" s="172"/>
      <c r="Q298" s="242"/>
      <c r="R298" s="173"/>
    </row>
    <row r="299" spans="1:18" ht="26.25" hidden="1" customHeight="1" outlineLevel="1">
      <c r="A299" s="202"/>
      <c r="B299" s="1207" t="s">
        <v>148</v>
      </c>
      <c r="C299" s="1207" t="s">
        <v>149</v>
      </c>
      <c r="D299" s="1207" t="s">
        <v>150</v>
      </c>
      <c r="E299" s="1207"/>
      <c r="F299" s="1207"/>
      <c r="G299" s="1207"/>
      <c r="H299" s="1207" t="s">
        <v>151</v>
      </c>
      <c r="I299" s="1207"/>
      <c r="J299" s="1207"/>
      <c r="K299" s="1207"/>
      <c r="L299" s="1207"/>
      <c r="M299" s="1207"/>
      <c r="N299" s="1207" t="s">
        <v>6</v>
      </c>
      <c r="O299" s="174"/>
      <c r="Q299" s="252"/>
      <c r="R299" s="210"/>
    </row>
    <row r="300" spans="1:18" ht="26.25" hidden="1" customHeight="1" outlineLevel="1">
      <c r="A300" s="202"/>
      <c r="B300" s="1207"/>
      <c r="C300" s="1207"/>
      <c r="D300" s="211" t="s">
        <v>152</v>
      </c>
      <c r="E300" s="211" t="s">
        <v>120</v>
      </c>
      <c r="F300" s="211" t="s">
        <v>121</v>
      </c>
      <c r="G300" s="211" t="s">
        <v>132</v>
      </c>
      <c r="H300" s="1207"/>
      <c r="I300" s="1207"/>
      <c r="J300" s="1207"/>
      <c r="K300" s="1207"/>
      <c r="L300" s="1207"/>
      <c r="M300" s="1207"/>
      <c r="N300" s="1207"/>
      <c r="O300" s="174"/>
      <c r="Q300" s="252"/>
      <c r="R300" s="210"/>
    </row>
    <row r="301" spans="1:18" ht="26.25" hidden="1" customHeight="1" outlineLevel="1">
      <c r="A301" s="176"/>
      <c r="B301" s="154"/>
      <c r="C301" s="154"/>
      <c r="D301" s="130"/>
      <c r="E301" s="131"/>
      <c r="F301" s="131"/>
      <c r="G301" s="131"/>
      <c r="H301" s="1204"/>
      <c r="I301" s="1204"/>
      <c r="J301" s="1204"/>
      <c r="K301" s="1204"/>
      <c r="L301" s="1204"/>
      <c r="M301" s="1204"/>
      <c r="N301" s="154"/>
      <c r="O301" s="212"/>
      <c r="Q301" s="249" t="s">
        <v>153</v>
      </c>
      <c r="R301" s="173"/>
    </row>
    <row r="302" spans="1:18" ht="26.25" hidden="1" customHeight="1" outlineLevel="1">
      <c r="A302" s="176"/>
      <c r="B302" s="154"/>
      <c r="C302" s="154"/>
      <c r="D302" s="130"/>
      <c r="E302" s="131"/>
      <c r="F302" s="131"/>
      <c r="G302" s="131"/>
      <c r="H302" s="1204"/>
      <c r="I302" s="1204"/>
      <c r="J302" s="1204"/>
      <c r="K302" s="1204"/>
      <c r="L302" s="1204"/>
      <c r="M302" s="1204"/>
      <c r="N302" s="154"/>
      <c r="O302" s="212"/>
      <c r="Q302" s="249" t="s">
        <v>236</v>
      </c>
      <c r="R302" s="173"/>
    </row>
    <row r="303" spans="1:18" ht="26.25" hidden="1" customHeight="1" outlineLevel="1">
      <c r="A303" s="176"/>
      <c r="B303" s="154"/>
      <c r="C303" s="154"/>
      <c r="D303" s="130"/>
      <c r="E303" s="131"/>
      <c r="F303" s="131"/>
      <c r="G303" s="131"/>
      <c r="H303" s="1204"/>
      <c r="I303" s="1204"/>
      <c r="J303" s="1204"/>
      <c r="K303" s="1204"/>
      <c r="L303" s="1204"/>
      <c r="M303" s="1204"/>
      <c r="N303" s="154"/>
      <c r="O303" s="174"/>
      <c r="Q303" s="249" t="s">
        <v>352</v>
      </c>
      <c r="R303" s="173"/>
    </row>
    <row r="304" spans="1:18" ht="26.25" hidden="1" customHeight="1" outlineLevel="1">
      <c r="B304" s="154"/>
      <c r="C304" s="154"/>
      <c r="D304" s="130"/>
      <c r="E304" s="131"/>
      <c r="F304" s="131"/>
      <c r="G304" s="131"/>
      <c r="H304" s="1204"/>
      <c r="I304" s="1204"/>
      <c r="J304" s="1204"/>
      <c r="K304" s="1204"/>
      <c r="L304" s="1204"/>
      <c r="M304" s="1204"/>
      <c r="N304" s="154"/>
      <c r="O304" s="174"/>
    </row>
    <row r="305" spans="2:15" ht="26.25" hidden="1" customHeight="1" outlineLevel="1">
      <c r="B305" s="154"/>
      <c r="C305" s="154"/>
      <c r="D305" s="130"/>
      <c r="E305" s="131"/>
      <c r="F305" s="131"/>
      <c r="G305" s="131"/>
      <c r="H305" s="1204"/>
      <c r="I305" s="1204"/>
      <c r="J305" s="1204"/>
      <c r="K305" s="1204"/>
      <c r="L305" s="1204"/>
      <c r="M305" s="1204"/>
      <c r="N305" s="154"/>
      <c r="O305" s="174"/>
    </row>
    <row r="306" spans="2:15" ht="26.25" hidden="1" customHeight="1" outlineLevel="1">
      <c r="B306" s="154"/>
      <c r="C306" s="154"/>
      <c r="D306" s="130"/>
      <c r="E306" s="131"/>
      <c r="F306" s="131"/>
      <c r="G306" s="131"/>
      <c r="H306" s="1204"/>
      <c r="I306" s="1204"/>
      <c r="J306" s="1204"/>
      <c r="K306" s="1204"/>
      <c r="L306" s="1204"/>
      <c r="M306" s="1204"/>
      <c r="N306" s="154"/>
      <c r="O306" s="174"/>
    </row>
    <row r="307" spans="2:15" ht="26.25" hidden="1" customHeight="1" outlineLevel="1">
      <c r="B307" s="154"/>
      <c r="C307" s="154"/>
      <c r="D307" s="130"/>
      <c r="E307" s="131"/>
      <c r="F307" s="131"/>
      <c r="G307" s="131"/>
      <c r="H307" s="1204"/>
      <c r="I307" s="1204"/>
      <c r="J307" s="1204"/>
      <c r="K307" s="1204"/>
      <c r="L307" s="1204"/>
      <c r="M307" s="1204"/>
      <c r="N307" s="154"/>
      <c r="O307" s="174"/>
    </row>
    <row r="308" spans="2:15" ht="26.25" hidden="1" customHeight="1" outlineLevel="1">
      <c r="B308" s="154"/>
      <c r="C308" s="154"/>
      <c r="D308" s="130"/>
      <c r="E308" s="131"/>
      <c r="F308" s="131"/>
      <c r="G308" s="131"/>
      <c r="H308" s="1204"/>
      <c r="I308" s="1204"/>
      <c r="J308" s="1204"/>
      <c r="K308" s="1204"/>
      <c r="L308" s="1204"/>
      <c r="M308" s="1204"/>
      <c r="N308" s="154"/>
      <c r="O308" s="174"/>
    </row>
    <row r="309" spans="2:15" ht="26.25" hidden="1" customHeight="1" outlineLevel="1">
      <c r="B309" s="154"/>
      <c r="C309" s="154"/>
      <c r="D309" s="130"/>
      <c r="E309" s="131"/>
      <c r="F309" s="131"/>
      <c r="G309" s="131"/>
      <c r="H309" s="1204"/>
      <c r="I309" s="1204"/>
      <c r="J309" s="1204"/>
      <c r="K309" s="1204"/>
      <c r="L309" s="1204"/>
      <c r="M309" s="1204"/>
      <c r="N309" s="154"/>
      <c r="O309" s="174"/>
    </row>
    <row r="310" spans="2:15" ht="26.25" hidden="1" customHeight="1" outlineLevel="1">
      <c r="B310" s="154"/>
      <c r="C310" s="154"/>
      <c r="D310" s="130"/>
      <c r="E310" s="131"/>
      <c r="F310" s="131"/>
      <c r="G310" s="131"/>
      <c r="H310" s="1204"/>
      <c r="I310" s="1204"/>
      <c r="J310" s="1204"/>
      <c r="K310" s="1204"/>
      <c r="L310" s="1204"/>
      <c r="M310" s="1204"/>
      <c r="N310" s="154"/>
      <c r="O310" s="174"/>
    </row>
    <row r="311" spans="2:15" ht="26.25" hidden="1" customHeight="1" outlineLevel="1">
      <c r="B311" s="154"/>
      <c r="C311" s="154"/>
      <c r="D311" s="130"/>
      <c r="E311" s="131"/>
      <c r="F311" s="131"/>
      <c r="G311" s="131"/>
      <c r="H311" s="1204"/>
      <c r="I311" s="1204"/>
      <c r="J311" s="1204"/>
      <c r="K311" s="1204"/>
      <c r="L311" s="1204"/>
      <c r="M311" s="1204"/>
      <c r="N311" s="154"/>
      <c r="O311" s="174"/>
    </row>
    <row r="312" spans="2:15" ht="26.25" hidden="1" customHeight="1" outlineLevel="1">
      <c r="B312" s="154"/>
      <c r="C312" s="154"/>
      <c r="D312" s="130"/>
      <c r="E312" s="131"/>
      <c r="F312" s="131"/>
      <c r="G312" s="131"/>
      <c r="H312" s="1204"/>
      <c r="I312" s="1204"/>
      <c r="J312" s="1204"/>
      <c r="K312" s="1204"/>
      <c r="L312" s="1204"/>
      <c r="M312" s="1204"/>
      <c r="N312" s="154"/>
      <c r="O312" s="174"/>
    </row>
    <row r="313" spans="2:15" ht="26.25" hidden="1" customHeight="1" outlineLevel="1">
      <c r="B313" s="154"/>
      <c r="C313" s="154"/>
      <c r="D313" s="130"/>
      <c r="E313" s="131"/>
      <c r="F313" s="131"/>
      <c r="G313" s="131"/>
      <c r="H313" s="1204"/>
      <c r="I313" s="1204"/>
      <c r="J313" s="1204"/>
      <c r="K313" s="1204"/>
      <c r="L313" s="1204"/>
      <c r="M313" s="1204"/>
      <c r="N313" s="154"/>
      <c r="O313" s="174"/>
    </row>
    <row r="314" spans="2:15" ht="26.25" hidden="1" customHeight="1" outlineLevel="1">
      <c r="B314" s="154"/>
      <c r="C314" s="154"/>
      <c r="D314" s="130"/>
      <c r="E314" s="131"/>
      <c r="F314" s="131"/>
      <c r="G314" s="131"/>
      <c r="H314" s="1204"/>
      <c r="I314" s="1204"/>
      <c r="J314" s="1204"/>
      <c r="K314" s="1204"/>
      <c r="L314" s="1204"/>
      <c r="M314" s="1204"/>
      <c r="N314" s="154"/>
      <c r="O314" s="174"/>
    </row>
    <row r="315" spans="2:15" ht="26.25" hidden="1" customHeight="1" outlineLevel="1">
      <c r="B315" s="154"/>
      <c r="C315" s="154"/>
      <c r="D315" s="130"/>
      <c r="E315" s="131"/>
      <c r="F315" s="131"/>
      <c r="G315" s="131"/>
      <c r="H315" s="1204"/>
      <c r="I315" s="1204"/>
      <c r="J315" s="1204"/>
      <c r="K315" s="1204"/>
      <c r="L315" s="1204"/>
      <c r="M315" s="1204"/>
      <c r="N315" s="154"/>
      <c r="O315" s="174"/>
    </row>
    <row r="316" spans="2:15" ht="26.25" hidden="1" customHeight="1" outlineLevel="1">
      <c r="B316" s="154"/>
      <c r="C316" s="154"/>
      <c r="D316" s="130"/>
      <c r="E316" s="131"/>
      <c r="F316" s="131"/>
      <c r="G316" s="131"/>
      <c r="H316" s="1204"/>
      <c r="I316" s="1204"/>
      <c r="J316" s="1204"/>
      <c r="K316" s="1204"/>
      <c r="L316" s="1204"/>
      <c r="M316" s="1204"/>
      <c r="N316" s="154"/>
      <c r="O316" s="174"/>
    </row>
    <row r="317" spans="2:15" ht="26.25" hidden="1" customHeight="1" outlineLevel="1">
      <c r="B317" s="154"/>
      <c r="C317" s="154"/>
      <c r="D317" s="130"/>
      <c r="E317" s="131"/>
      <c r="F317" s="131"/>
      <c r="G317" s="131"/>
      <c r="H317" s="1204"/>
      <c r="I317" s="1204"/>
      <c r="J317" s="1204"/>
      <c r="K317" s="1204"/>
      <c r="L317" s="1204"/>
      <c r="M317" s="1204"/>
      <c r="N317" s="154"/>
      <c r="O317" s="174"/>
    </row>
    <row r="318" spans="2:15" ht="26.25" hidden="1" customHeight="1" outlineLevel="1">
      <c r="B318" s="154"/>
      <c r="C318" s="154"/>
      <c r="D318" s="130"/>
      <c r="E318" s="131"/>
      <c r="F318" s="131"/>
      <c r="G318" s="131"/>
      <c r="H318" s="1204"/>
      <c r="I318" s="1204"/>
      <c r="J318" s="1204"/>
      <c r="K318" s="1204"/>
      <c r="L318" s="1204"/>
      <c r="M318" s="1204"/>
      <c r="N318" s="154"/>
      <c r="O318" s="174"/>
    </row>
    <row r="319" spans="2:15" ht="26.25" hidden="1" customHeight="1" outlineLevel="1">
      <c r="B319" s="154"/>
      <c r="C319" s="154"/>
      <c r="D319" s="130"/>
      <c r="E319" s="131"/>
      <c r="F319" s="131"/>
      <c r="G319" s="131"/>
      <c r="H319" s="1204"/>
      <c r="I319" s="1204"/>
      <c r="J319" s="1204"/>
      <c r="K319" s="1204"/>
      <c r="L319" s="1204"/>
      <c r="M319" s="1204"/>
      <c r="N319" s="154"/>
    </row>
    <row r="320" spans="2:15" ht="26.25" hidden="1" customHeight="1" outlineLevel="1">
      <c r="B320" s="154"/>
      <c r="C320" s="154"/>
      <c r="D320" s="130"/>
      <c r="E320" s="131"/>
      <c r="F320" s="131"/>
      <c r="G320" s="131"/>
      <c r="H320" s="1204"/>
      <c r="I320" s="1204"/>
      <c r="J320" s="1204"/>
      <c r="K320" s="1204"/>
      <c r="L320" s="1204"/>
      <c r="M320" s="1204"/>
      <c r="N320" s="154"/>
    </row>
    <row r="321" spans="2:17" ht="26.25" hidden="1" customHeight="1" outlineLevel="1">
      <c r="B321" s="154"/>
      <c r="C321" s="154"/>
      <c r="D321" s="130"/>
      <c r="E321" s="131"/>
      <c r="F321" s="131"/>
      <c r="G321" s="131"/>
      <c r="H321" s="1204"/>
      <c r="I321" s="1204"/>
      <c r="J321" s="1204"/>
      <c r="K321" s="1204"/>
      <c r="L321" s="1204"/>
      <c r="M321" s="1204"/>
      <c r="N321" s="154"/>
    </row>
    <row r="322" spans="2:17" ht="26.25" hidden="1" customHeight="1" outlineLevel="1">
      <c r="B322" s="154"/>
      <c r="C322" s="154"/>
      <c r="D322" s="130"/>
      <c r="E322" s="131"/>
      <c r="F322" s="131"/>
      <c r="G322" s="131"/>
      <c r="H322" s="1204"/>
      <c r="I322" s="1204"/>
      <c r="J322" s="1204"/>
      <c r="K322" s="1204"/>
      <c r="L322" s="1204"/>
      <c r="M322" s="1204"/>
      <c r="N322" s="154"/>
    </row>
    <row r="323" spans="2:17" ht="26.25" hidden="1" customHeight="1" outlineLevel="1">
      <c r="B323" s="154"/>
      <c r="C323" s="154"/>
      <c r="D323" s="130"/>
      <c r="E323" s="131"/>
      <c r="F323" s="131"/>
      <c r="G323" s="131"/>
      <c r="H323" s="1204"/>
      <c r="I323" s="1204"/>
      <c r="J323" s="1204"/>
      <c r="K323" s="1204"/>
      <c r="L323" s="1204"/>
      <c r="M323" s="1204"/>
      <c r="N323" s="154"/>
    </row>
    <row r="324" spans="2:17" ht="26.25" hidden="1" customHeight="1" outlineLevel="1">
      <c r="B324" s="154"/>
      <c r="C324" s="154"/>
      <c r="D324" s="130"/>
      <c r="E324" s="131"/>
      <c r="F324" s="131"/>
      <c r="G324" s="131"/>
      <c r="H324" s="1204"/>
      <c r="I324" s="1204"/>
      <c r="J324" s="1204"/>
      <c r="K324" s="1204"/>
      <c r="L324" s="1204"/>
      <c r="M324" s="1204"/>
      <c r="N324" s="154"/>
    </row>
    <row r="325" spans="2:17" ht="26.25" hidden="1" customHeight="1" outlineLevel="1">
      <c r="B325" s="154"/>
      <c r="C325" s="154"/>
      <c r="D325" s="130"/>
      <c r="E325" s="131"/>
      <c r="F325" s="131"/>
      <c r="G325" s="131"/>
      <c r="H325" s="1204"/>
      <c r="I325" s="1204"/>
      <c r="J325" s="1204"/>
      <c r="K325" s="1204"/>
      <c r="L325" s="1204"/>
      <c r="M325" s="1204"/>
      <c r="N325" s="154"/>
    </row>
    <row r="326" spans="2:17" ht="26.25" hidden="1" customHeight="1" outlineLevel="1"/>
    <row r="327" spans="2:17" ht="26.25" hidden="1" customHeight="1" outlineLevel="1">
      <c r="B327" s="1203" t="s">
        <v>385</v>
      </c>
      <c r="C327" s="1203"/>
      <c r="D327" s="1203"/>
      <c r="E327" s="1203"/>
      <c r="F327" s="1203"/>
      <c r="G327" s="1203"/>
      <c r="H327" s="1203"/>
      <c r="I327" s="1203"/>
      <c r="J327" s="1203"/>
      <c r="K327" s="1203"/>
      <c r="L327" s="1203"/>
      <c r="M327" s="1203"/>
      <c r="N327" s="1203"/>
      <c r="O327" s="1203"/>
    </row>
    <row r="328" spans="2:17" ht="26.25" hidden="1" customHeight="1" outlineLevel="1">
      <c r="B328" s="1203"/>
      <c r="C328" s="1203"/>
      <c r="D328" s="1203"/>
      <c r="E328" s="1203"/>
      <c r="F328" s="1203"/>
      <c r="G328" s="1203"/>
      <c r="H328" s="1203"/>
      <c r="I328" s="1203"/>
      <c r="J328" s="1203"/>
      <c r="K328" s="1203"/>
      <c r="L328" s="1203"/>
      <c r="M328" s="1203"/>
      <c r="N328" s="1203"/>
      <c r="O328" s="1203"/>
    </row>
    <row r="329" spans="2:17" ht="26.25" hidden="1" customHeight="1" outlineLevel="1">
      <c r="B329" s="1203" t="s">
        <v>388</v>
      </c>
      <c r="C329" s="1203"/>
      <c r="D329" s="1203"/>
      <c r="E329" s="1203"/>
      <c r="F329" s="1203"/>
      <c r="G329" s="1203"/>
      <c r="H329" s="1203"/>
      <c r="I329" s="1203"/>
      <c r="J329" s="1203"/>
      <c r="K329" s="1203"/>
      <c r="L329" s="1203"/>
      <c r="M329" s="1203"/>
      <c r="N329" s="1203"/>
      <c r="O329" s="1203"/>
    </row>
    <row r="330" spans="2:17" ht="26.25" hidden="1" customHeight="1" outlineLevel="1">
      <c r="B330" s="1203"/>
      <c r="C330" s="1203"/>
      <c r="D330" s="1203"/>
      <c r="E330" s="1203"/>
      <c r="F330" s="1203"/>
      <c r="G330" s="1203"/>
      <c r="H330" s="1203"/>
      <c r="I330" s="1203"/>
      <c r="J330" s="1203"/>
      <c r="K330" s="1203"/>
      <c r="L330" s="1203"/>
      <c r="M330" s="1203"/>
      <c r="N330" s="1203"/>
      <c r="O330" s="1203"/>
    </row>
    <row r="331" spans="2:17" ht="26.25" hidden="1" customHeight="1" outlineLevel="1">
      <c r="B331" s="1203"/>
      <c r="C331" s="1203"/>
      <c r="D331" s="1203"/>
      <c r="E331" s="1203"/>
      <c r="F331" s="1203"/>
      <c r="G331" s="1203"/>
      <c r="H331" s="1203"/>
      <c r="I331" s="1203"/>
      <c r="J331" s="1203"/>
      <c r="K331" s="1203"/>
      <c r="L331" s="1203"/>
      <c r="M331" s="1203"/>
      <c r="N331" s="1203"/>
      <c r="O331" s="1203"/>
      <c r="Q331" s="213"/>
    </row>
    <row r="332" spans="2:17" ht="26.25" hidden="1" customHeight="1" outlineLevel="1">
      <c r="B332" s="206"/>
      <c r="C332" s="206"/>
      <c r="D332" s="206"/>
      <c r="E332" s="206"/>
      <c r="F332" s="206"/>
      <c r="G332" s="206"/>
      <c r="H332" s="206"/>
      <c r="I332" s="206"/>
      <c r="J332" s="328"/>
      <c r="K332" s="328"/>
      <c r="L332" s="206"/>
      <c r="M332" s="206"/>
      <c r="N332" s="206"/>
      <c r="O332" s="206"/>
      <c r="Q332" s="213"/>
    </row>
    <row r="333" spans="2:17" ht="26.25" hidden="1" customHeight="1" outlineLevel="1">
      <c r="B333" s="206"/>
      <c r="C333" s="206"/>
      <c r="D333" s="206"/>
      <c r="E333" s="206"/>
      <c r="F333" s="206"/>
      <c r="G333" s="206"/>
      <c r="H333" s="206"/>
      <c r="I333" s="206"/>
      <c r="J333" s="328"/>
      <c r="K333" s="328"/>
      <c r="L333" s="206"/>
      <c r="M333" s="206"/>
      <c r="N333" s="206"/>
      <c r="O333" s="206"/>
      <c r="Q333" s="213"/>
    </row>
    <row r="334" spans="2:17" ht="26.25" hidden="1" customHeight="1" outlineLevel="1">
      <c r="B334" s="206"/>
      <c r="C334" s="206"/>
      <c r="D334" s="206"/>
      <c r="E334" s="206"/>
      <c r="F334" s="206"/>
      <c r="G334" s="206"/>
      <c r="H334" s="206"/>
      <c r="I334" s="206"/>
      <c r="J334" s="328"/>
      <c r="K334" s="328"/>
      <c r="L334" s="206"/>
      <c r="M334" s="206"/>
      <c r="N334" s="206"/>
      <c r="O334" s="206"/>
      <c r="Q334" s="213"/>
    </row>
    <row r="335" spans="2:17" ht="26.25" hidden="1" customHeight="1" outlineLevel="1">
      <c r="B335" s="206"/>
      <c r="C335" s="206"/>
      <c r="D335" s="206"/>
      <c r="E335" s="206"/>
      <c r="F335" s="206"/>
      <c r="G335" s="206"/>
      <c r="H335" s="206"/>
      <c r="I335" s="206"/>
      <c r="J335" s="328"/>
      <c r="K335" s="328"/>
      <c r="L335" s="206"/>
      <c r="M335" s="206"/>
      <c r="N335" s="206"/>
      <c r="O335" s="206"/>
      <c r="Q335" s="213"/>
    </row>
    <row r="336" spans="2:17" ht="26.25" hidden="1" customHeight="1" outlineLevel="1">
      <c r="C336" s="206"/>
      <c r="D336" s="206"/>
      <c r="E336" s="206"/>
      <c r="F336" s="206"/>
      <c r="G336" s="206"/>
      <c r="H336" s="206"/>
      <c r="I336" s="206"/>
      <c r="J336" s="328"/>
      <c r="K336" s="328"/>
      <c r="L336" s="206"/>
      <c r="M336" s="206"/>
      <c r="N336" s="206"/>
      <c r="O336" s="206"/>
    </row>
    <row r="337" spans="17:17" collapsed="1">
      <c r="Q337" s="251" t="s">
        <v>346</v>
      </c>
    </row>
  </sheetData>
  <sheetProtection algorithmName="SHA-512" hashValue="tGNa06Ro1kZSVAxlmfsJudz8lAAJW4843gRtS5makn/n2Ueq1uk5RgwM1q4oVedTX/0trid6bi4wEY1X39QK+w==" saltValue="AU8pyP0f6hvL00fkrM7ZIQ==" spinCount="100000" sheet="1" formatCells="0" formatRows="0" insertRows="0" deleteRows="0" selectLockedCells="1" autoFilter="0" pivotTables="0"/>
  <mergeCells count="195">
    <mergeCell ref="H186:M186"/>
    <mergeCell ref="A88:O88"/>
    <mergeCell ref="A124:O124"/>
    <mergeCell ref="A132:O132"/>
    <mergeCell ref="F92:I93"/>
    <mergeCell ref="C92:E93"/>
    <mergeCell ref="B128:N130"/>
    <mergeCell ref="C170:C171"/>
    <mergeCell ref="H172:M172"/>
    <mergeCell ref="H173:M173"/>
    <mergeCell ref="H174:M174"/>
    <mergeCell ref="H175:M175"/>
    <mergeCell ref="H170:M171"/>
    <mergeCell ref="H181:M181"/>
    <mergeCell ref="H182:M182"/>
    <mergeCell ref="H185:M185"/>
    <mergeCell ref="H179:M179"/>
    <mergeCell ref="J94:M95"/>
    <mergeCell ref="H183:M183"/>
    <mergeCell ref="H180:M180"/>
    <mergeCell ref="H178:M178"/>
    <mergeCell ref="J92:M93"/>
    <mergeCell ref="H187:M187"/>
    <mergeCell ref="N170:N171"/>
    <mergeCell ref="F94:I94"/>
    <mergeCell ref="F95:I95"/>
    <mergeCell ref="C94:E94"/>
    <mergeCell ref="C95:E95"/>
    <mergeCell ref="B149:N152"/>
    <mergeCell ref="A168:O168"/>
    <mergeCell ref="L167:N167"/>
    <mergeCell ref="B134:N137"/>
    <mergeCell ref="B139:N142"/>
    <mergeCell ref="B144:N147"/>
    <mergeCell ref="D170:G170"/>
    <mergeCell ref="C97:E97"/>
    <mergeCell ref="F97:I97"/>
    <mergeCell ref="J97:M97"/>
    <mergeCell ref="J96:M96"/>
    <mergeCell ref="F96:I96"/>
    <mergeCell ref="C96:E96"/>
    <mergeCell ref="C98:E98"/>
    <mergeCell ref="F98:I98"/>
    <mergeCell ref="H176:M176"/>
    <mergeCell ref="H177:M177"/>
    <mergeCell ref="J98:M98"/>
    <mergeCell ref="L5:N5"/>
    <mergeCell ref="G9:N9"/>
    <mergeCell ref="G10:N10"/>
    <mergeCell ref="G11:N11"/>
    <mergeCell ref="G13:N13"/>
    <mergeCell ref="G31:N31"/>
    <mergeCell ref="H63:N63"/>
    <mergeCell ref="H64:N64"/>
    <mergeCell ref="A33:O35"/>
    <mergeCell ref="A36:O36"/>
    <mergeCell ref="B51:L51"/>
    <mergeCell ref="C57:G57"/>
    <mergeCell ref="H62:N62"/>
    <mergeCell ref="A45:O45"/>
    <mergeCell ref="G12:I12"/>
    <mergeCell ref="J12:N12"/>
    <mergeCell ref="G18:I18"/>
    <mergeCell ref="J18:N18"/>
    <mergeCell ref="G24:I24"/>
    <mergeCell ref="J24:N24"/>
    <mergeCell ref="G30:I30"/>
    <mergeCell ref="J30:N30"/>
    <mergeCell ref="H188:M188"/>
    <mergeCell ref="H189:M189"/>
    <mergeCell ref="H184:M184"/>
    <mergeCell ref="B198:O199"/>
    <mergeCell ref="B200:O202"/>
    <mergeCell ref="H195:M195"/>
    <mergeCell ref="H196:M196"/>
    <mergeCell ref="G15:N15"/>
    <mergeCell ref="G16:N16"/>
    <mergeCell ref="G17:N17"/>
    <mergeCell ref="G19:N19"/>
    <mergeCell ref="G21:N21"/>
    <mergeCell ref="G22:N22"/>
    <mergeCell ref="G23:N23"/>
    <mergeCell ref="G25:N25"/>
    <mergeCell ref="G27:N27"/>
    <mergeCell ref="G28:N28"/>
    <mergeCell ref="G29:N29"/>
    <mergeCell ref="H190:M190"/>
    <mergeCell ref="H191:M191"/>
    <mergeCell ref="B170:B171"/>
    <mergeCell ref="H192:M192"/>
    <mergeCell ref="H193:M193"/>
    <mergeCell ref="H194:M194"/>
    <mergeCell ref="H218:M218"/>
    <mergeCell ref="H219:M219"/>
    <mergeCell ref="L210:N210"/>
    <mergeCell ref="A211:O211"/>
    <mergeCell ref="B213:B214"/>
    <mergeCell ref="C213:C214"/>
    <mergeCell ref="D213:G213"/>
    <mergeCell ref="H213:M214"/>
    <mergeCell ref="N213:N214"/>
    <mergeCell ref="H215:M215"/>
    <mergeCell ref="H216:M216"/>
    <mergeCell ref="H217:M217"/>
    <mergeCell ref="H225:M225"/>
    <mergeCell ref="H226:M226"/>
    <mergeCell ref="H227:M227"/>
    <mergeCell ref="H228:M228"/>
    <mergeCell ref="H229:M229"/>
    <mergeCell ref="H220:M220"/>
    <mergeCell ref="H221:M221"/>
    <mergeCell ref="H222:M222"/>
    <mergeCell ref="H223:M223"/>
    <mergeCell ref="H224:M224"/>
    <mergeCell ref="H235:M235"/>
    <mergeCell ref="H236:M236"/>
    <mergeCell ref="H237:M237"/>
    <mergeCell ref="H238:M238"/>
    <mergeCell ref="H239:M239"/>
    <mergeCell ref="H230:M230"/>
    <mergeCell ref="H231:M231"/>
    <mergeCell ref="H232:M232"/>
    <mergeCell ref="H233:M233"/>
    <mergeCell ref="H234:M234"/>
    <mergeCell ref="B241:O242"/>
    <mergeCell ref="B243:O245"/>
    <mergeCell ref="L253:N253"/>
    <mergeCell ref="A254:O254"/>
    <mergeCell ref="B256:B257"/>
    <mergeCell ref="C256:C257"/>
    <mergeCell ref="D256:G256"/>
    <mergeCell ref="H256:M257"/>
    <mergeCell ref="N256:N257"/>
    <mergeCell ref="H263:M263"/>
    <mergeCell ref="H264:M264"/>
    <mergeCell ref="H265:M265"/>
    <mergeCell ref="H266:M266"/>
    <mergeCell ref="H267:M267"/>
    <mergeCell ref="H258:M258"/>
    <mergeCell ref="H259:M259"/>
    <mergeCell ref="H260:M260"/>
    <mergeCell ref="H261:M261"/>
    <mergeCell ref="H262:M262"/>
    <mergeCell ref="H281:M281"/>
    <mergeCell ref="H282:M282"/>
    <mergeCell ref="H273:M273"/>
    <mergeCell ref="H274:M274"/>
    <mergeCell ref="H275:M275"/>
    <mergeCell ref="H276:M276"/>
    <mergeCell ref="H277:M277"/>
    <mergeCell ref="H268:M268"/>
    <mergeCell ref="H269:M269"/>
    <mergeCell ref="H270:M270"/>
    <mergeCell ref="H271:M271"/>
    <mergeCell ref="H272:M272"/>
    <mergeCell ref="H278:M278"/>
    <mergeCell ref="H279:M279"/>
    <mergeCell ref="H280:M280"/>
    <mergeCell ref="B329:O331"/>
    <mergeCell ref="A37:N42"/>
    <mergeCell ref="H321:M321"/>
    <mergeCell ref="H322:M322"/>
    <mergeCell ref="H323:M323"/>
    <mergeCell ref="H324:M324"/>
    <mergeCell ref="H325:M325"/>
    <mergeCell ref="H316:M316"/>
    <mergeCell ref="H317:M317"/>
    <mergeCell ref="H318:M318"/>
    <mergeCell ref="H319:M319"/>
    <mergeCell ref="H320:M320"/>
    <mergeCell ref="H311:M311"/>
    <mergeCell ref="H312:M312"/>
    <mergeCell ref="H313:M313"/>
    <mergeCell ref="H314:M314"/>
    <mergeCell ref="H315:M315"/>
    <mergeCell ref="H306:M306"/>
    <mergeCell ref="H307:M307"/>
    <mergeCell ref="H308:M308"/>
    <mergeCell ref="H309:M309"/>
    <mergeCell ref="H310:M310"/>
    <mergeCell ref="H301:M301"/>
    <mergeCell ref="H302:M302"/>
    <mergeCell ref="B327:O328"/>
    <mergeCell ref="H303:M303"/>
    <mergeCell ref="H304:M304"/>
    <mergeCell ref="H305:M305"/>
    <mergeCell ref="B284:O285"/>
    <mergeCell ref="B286:O288"/>
    <mergeCell ref="L296:N296"/>
    <mergeCell ref="A297:O297"/>
    <mergeCell ref="B299:B300"/>
    <mergeCell ref="C299:C300"/>
    <mergeCell ref="D299:G299"/>
    <mergeCell ref="H299:M300"/>
    <mergeCell ref="N299:N300"/>
  </mergeCells>
  <phoneticPr fontId="17"/>
  <conditionalFormatting sqref="B94:J94 B95:I95 N94:N95">
    <cfRule type="expression" dxfId="466" priority="37">
      <formula>$B$92&lt;&gt;""</formula>
    </cfRule>
  </conditionalFormatting>
  <conditionalFormatting sqref="H63:N64">
    <cfRule type="expression" dxfId="465" priority="25">
      <formula>AND(MONTH(H63)&lt;10,DAY(H63)&lt;10)</formula>
    </cfRule>
    <cfRule type="expression" dxfId="464" priority="26">
      <formula>AND(MONTH(H63)&lt;10,DAY(H63)&gt;=10)</formula>
    </cfRule>
    <cfRule type="expression" dxfId="463" priority="27">
      <formula>AND(MONTH(H63)&gt;=10,DAY(H63)&lt;10)</formula>
    </cfRule>
    <cfRule type="expression" dxfId="462" priority="28">
      <formula>AND(MONTH(H63)&gt;=10,DAY(H63)&gt;=10)</formula>
    </cfRule>
  </conditionalFormatting>
  <conditionalFormatting sqref="E16:E19 F24:G24 Q21:XFD25 R20:XFD20 F30:G30 Q27:XFD31 R26:XFD26 J24 O21:O25 J30 O27:O31">
    <cfRule type="containsText" dxfId="461" priority="22" operator="containsText" text="(例)">
      <formula>NOT(ISERROR(SEARCH("(例)",E16)))</formula>
    </cfRule>
  </conditionalFormatting>
  <conditionalFormatting sqref="A22:D25 A20:G21 F22:G23 F25:G25 O20">
    <cfRule type="containsText" dxfId="460" priority="21" operator="containsText" text="(例)">
      <formula>NOT(ISERROR(SEARCH("(例)",A20)))</formula>
    </cfRule>
  </conditionalFormatting>
  <conditionalFormatting sqref="E22:E25">
    <cfRule type="containsText" dxfId="459" priority="18" operator="containsText" text="(例)">
      <formula>NOT(ISERROR(SEARCH("(例)",E22)))</formula>
    </cfRule>
  </conditionalFormatting>
  <conditionalFormatting sqref="A28:D31 A26:G27 F28:G29 F31:G31 O26">
    <cfRule type="containsText" dxfId="458" priority="17" operator="containsText" text="(例)">
      <formula>NOT(ISERROR(SEARCH("(例)",A26)))</formula>
    </cfRule>
  </conditionalFormatting>
  <conditionalFormatting sqref="E28:E31">
    <cfRule type="containsText" dxfId="457" priority="14" operator="containsText" text="(例)">
      <formula>NOT(ISERROR(SEARCH("(例)",E28)))</formula>
    </cfRule>
  </conditionalFormatting>
  <conditionalFormatting sqref="Q20">
    <cfRule type="containsText" dxfId="456" priority="13" operator="containsText" text="(例)">
      <formula>NOT(ISERROR(SEARCH("(例)",Q20)))</formula>
    </cfRule>
  </conditionalFormatting>
  <conditionalFormatting sqref="Q32">
    <cfRule type="containsText" dxfId="455" priority="10" operator="containsText" text="(例)">
      <formula>NOT(ISERROR(SEARCH("(例)",Q32)))</formula>
    </cfRule>
  </conditionalFormatting>
  <conditionalFormatting sqref="Q26">
    <cfRule type="containsText" dxfId="454" priority="11" operator="containsText" text="(例)">
      <formula>NOT(ISERROR(SEARCH("(例)",Q26)))</formula>
    </cfRule>
  </conditionalFormatting>
  <conditionalFormatting sqref="H62:N62">
    <cfRule type="expression" dxfId="453" priority="2">
      <formula>AND(MONTH(H62)&lt;10,DAY(H62)&lt;10)</formula>
    </cfRule>
    <cfRule type="expression" dxfId="452" priority="3">
      <formula>AND(MONTH(H62)&lt;10,DAY(H62)&gt;=10)</formula>
    </cfRule>
    <cfRule type="expression" dxfId="451" priority="4">
      <formula>AND(MONTH(H62)&gt;=10,DAY(H62)&lt;10)</formula>
    </cfRule>
    <cfRule type="expression" dxfId="450" priority="5">
      <formula>AND(MONTH(H62)&gt;=10,DAY(H62)&gt;=10)</formula>
    </cfRule>
  </conditionalFormatting>
  <conditionalFormatting sqref="B172:N172">
    <cfRule type="containsBlanks" dxfId="449" priority="1">
      <formula>LEN(TRIM(B172))=0</formula>
    </cfRule>
  </conditionalFormatting>
  <dataValidations count="5">
    <dataValidation imeMode="fullKatakana" allowBlank="1" showInputMessage="1" showErrorMessage="1" prompt="姓と名の間を全角で１マス空け" sqref="B172:B196 B215:B239 B258:B282 B301:B325" xr:uid="{15A757D5-7425-4F16-B3B6-52932C08C335}"/>
    <dataValidation imeMode="hiragana" allowBlank="1" showInputMessage="1" showErrorMessage="1" prompt="姓と名の間を全角で１マス空け" sqref="C172:C196 C215:C239 C258:C282 C301:C325" xr:uid="{9A36F77E-01BD-4297-8242-AF6C8111E777}"/>
    <dataValidation imeMode="hiragana" allowBlank="1" showInputMessage="1" showErrorMessage="1" prompt="商業登記簿と一致する役職名を記入" sqref="N172:N196 N215:N239 N258:N282 N301:N325" xr:uid="{4FD4D9DC-BA75-4824-BF3B-8C4F8C238C21}"/>
    <dataValidation imeMode="off" allowBlank="1" showInputMessage="1" showErrorMessage="1" sqref="E172:G196 E215:G239 E258:G282 E301:G325" xr:uid="{A505677D-8936-42DA-A425-8B8554B2B230}"/>
    <dataValidation type="list" imeMode="fullAlpha" allowBlank="1" showInputMessage="1" showErrorMessage="1" sqref="D172:D196 D215:D239 D258:D282 D301:D325" xr:uid="{A3308BA7-1549-4859-A458-1A19FF82D991}">
      <formula1>"Ｔ,Ｓ,Ｈ"</formula1>
    </dataValidation>
  </dataValidations>
  <printOptions horizontalCentered="1"/>
  <pageMargins left="0.51181102362204722" right="0.11811023622047245" top="0.35433070866141736" bottom="0.35433070866141736" header="0.31496062992125984" footer="0.11811023622047245"/>
  <pageSetup paperSize="9" scale="60" orientation="portrait" r:id="rId1"/>
  <headerFooter scaleWithDoc="0">
    <oddFooter>&amp;R&amp;K00-044R5中層ZEH-M_ver.1.2</oddFooter>
  </headerFooter>
  <rowBreaks count="7" manualBreakCount="7">
    <brk id="43" max="16383" man="1"/>
    <brk id="84" max="16383" man="1"/>
    <brk id="120" max="15" man="1"/>
    <brk id="164" max="15" man="1"/>
    <brk id="207" max="15" man="1"/>
    <brk id="250" max="15" man="1"/>
    <brk id="293"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9E65D-953C-4083-B838-2A55DC2AB4C7}">
  <dimension ref="A1:AS78"/>
  <sheetViews>
    <sheetView showGridLines="0" showZeros="0" view="pageBreakPreview" zoomScale="85" zoomScaleNormal="55" zoomScaleSheetLayoutView="85" workbookViewId="0"/>
  </sheetViews>
  <sheetFormatPr defaultColWidth="3" defaultRowHeight="18" customHeight="1" outlineLevelRow="1"/>
  <cols>
    <col min="1" max="1" width="0.875" style="858" customWidth="1"/>
    <col min="2" max="4" width="3" style="858" customWidth="1"/>
    <col min="5" max="6" width="3" style="868" customWidth="1"/>
    <col min="7" max="8" width="3" style="880" customWidth="1"/>
    <col min="9" max="44" width="3" style="858" customWidth="1"/>
    <col min="45" max="45" width="3" style="859"/>
    <col min="46" max="16384" width="3" style="858"/>
  </cols>
  <sheetData>
    <row r="1" spans="1:45" s="855" customFormat="1" ht="21">
      <c r="A1" s="853"/>
      <c r="B1" s="254" t="s">
        <v>93</v>
      </c>
      <c r="C1" s="254"/>
      <c r="D1" s="854"/>
      <c r="E1" s="854"/>
      <c r="F1" s="854"/>
      <c r="G1" s="854"/>
      <c r="H1" s="854"/>
      <c r="AE1" s="856"/>
      <c r="AS1" s="857"/>
    </row>
    <row r="2" spans="1:45" s="855" customFormat="1" ht="21">
      <c r="A2" s="853"/>
      <c r="B2" s="254" t="s">
        <v>110</v>
      </c>
      <c r="C2" s="254"/>
      <c r="D2" s="854"/>
      <c r="E2" s="854"/>
      <c r="F2" s="854"/>
      <c r="G2" s="854"/>
      <c r="H2" s="854"/>
      <c r="AE2" s="856"/>
      <c r="AS2" s="857"/>
    </row>
    <row r="3" spans="1:45" ht="14.25">
      <c r="B3" s="1261"/>
      <c r="C3" s="1261"/>
      <c r="D3" s="1261"/>
      <c r="E3" s="1261"/>
      <c r="F3" s="1261"/>
      <c r="G3" s="1261"/>
      <c r="H3" s="1261"/>
      <c r="I3" s="1261"/>
      <c r="J3" s="1261"/>
      <c r="K3" s="1261"/>
      <c r="L3" s="1261"/>
      <c r="M3" s="1261"/>
      <c r="N3" s="1261"/>
      <c r="O3" s="1261"/>
      <c r="P3" s="1261"/>
      <c r="Q3" s="1261"/>
      <c r="R3" s="1261"/>
      <c r="S3" s="1261"/>
      <c r="T3" s="1261"/>
      <c r="U3" s="1261"/>
      <c r="V3" s="1261"/>
      <c r="W3" s="1261"/>
      <c r="X3" s="1261"/>
      <c r="Y3" s="1261"/>
      <c r="Z3" s="1261"/>
      <c r="AA3" s="1261"/>
      <c r="AB3" s="1261"/>
      <c r="AC3" s="1261"/>
      <c r="AD3" s="1261"/>
      <c r="AE3" s="1261"/>
      <c r="AF3" s="1261"/>
      <c r="AG3" s="1261"/>
      <c r="AH3" s="1261"/>
      <c r="AI3" s="1261"/>
      <c r="AJ3" s="1261"/>
      <c r="AK3" s="1261"/>
      <c r="AL3" s="1261"/>
      <c r="AM3" s="1261"/>
      <c r="AN3" s="1261"/>
      <c r="AO3" s="1261"/>
      <c r="AP3" s="1261"/>
      <c r="AQ3" s="1261"/>
      <c r="AR3" s="1261"/>
    </row>
    <row r="4" spans="1:45" ht="14.25">
      <c r="B4" s="860"/>
      <c r="C4" s="860"/>
      <c r="D4" s="860"/>
      <c r="E4" s="861"/>
      <c r="F4" s="861"/>
      <c r="G4" s="862"/>
      <c r="H4" s="862"/>
      <c r="I4" s="860"/>
      <c r="J4" s="860"/>
      <c r="K4" s="860"/>
      <c r="L4" s="860"/>
      <c r="M4" s="860"/>
      <c r="N4" s="860"/>
      <c r="O4" s="860"/>
      <c r="P4" s="860"/>
      <c r="Q4" s="860"/>
      <c r="R4" s="860"/>
      <c r="S4" s="860"/>
      <c r="T4" s="860"/>
      <c r="U4" s="860"/>
      <c r="V4" s="860"/>
      <c r="W4" s="860"/>
      <c r="X4" s="860"/>
      <c r="Y4" s="860"/>
      <c r="Z4" s="860"/>
      <c r="AA4" s="860"/>
      <c r="AB4" s="860"/>
      <c r="AC4" s="860"/>
      <c r="AD4" s="860"/>
      <c r="AE4" s="860"/>
      <c r="AF4" s="860"/>
      <c r="AG4" s="860"/>
      <c r="AH4" s="860"/>
      <c r="AI4" s="860"/>
      <c r="AJ4" s="860"/>
      <c r="AK4" s="860"/>
      <c r="AL4" s="1262"/>
      <c r="AM4" s="1262"/>
      <c r="AN4" s="863"/>
      <c r="AO4" s="1262"/>
      <c r="AP4" s="1262"/>
      <c r="AQ4" s="860"/>
      <c r="AR4" s="860"/>
    </row>
    <row r="5" spans="1:45" ht="30" customHeight="1">
      <c r="B5" s="1263" t="s">
        <v>914</v>
      </c>
      <c r="C5" s="1263"/>
      <c r="D5" s="1263"/>
      <c r="E5" s="1263"/>
      <c r="F5" s="1263"/>
      <c r="G5" s="1263"/>
      <c r="H5" s="1263"/>
      <c r="I5" s="1263"/>
      <c r="J5" s="1263"/>
      <c r="K5" s="1263"/>
      <c r="L5" s="1263"/>
      <c r="M5" s="1263"/>
      <c r="N5" s="1263"/>
      <c r="O5" s="995"/>
      <c r="P5" s="995"/>
      <c r="Q5" s="860"/>
      <c r="R5" s="860"/>
      <c r="S5" s="860"/>
      <c r="T5" s="860"/>
      <c r="U5" s="860"/>
      <c r="V5" s="860"/>
      <c r="W5" s="860"/>
      <c r="X5" s="860"/>
      <c r="Y5" s="860"/>
      <c r="Z5" s="860"/>
      <c r="AA5" s="860"/>
      <c r="AB5" s="860"/>
      <c r="AC5" s="860"/>
      <c r="AD5" s="860"/>
      <c r="AE5" s="860"/>
      <c r="AF5" s="860"/>
      <c r="AG5" s="860"/>
      <c r="AH5" s="860"/>
      <c r="AI5" s="860"/>
      <c r="AJ5" s="860"/>
      <c r="AK5" s="860"/>
      <c r="AL5" s="860"/>
      <c r="AM5" s="996"/>
      <c r="AN5" s="860"/>
      <c r="AO5" s="860"/>
      <c r="AP5" s="996"/>
      <c r="AQ5" s="860"/>
      <c r="AR5" s="860"/>
    </row>
    <row r="6" spans="1:45" ht="30" customHeight="1">
      <c r="B6" s="1263" t="s">
        <v>915</v>
      </c>
      <c r="C6" s="1263"/>
      <c r="D6" s="1263"/>
      <c r="E6" s="1263"/>
      <c r="F6" s="1263"/>
      <c r="G6" s="1263"/>
      <c r="H6" s="1263"/>
      <c r="I6" s="1263"/>
      <c r="J6" s="1263"/>
      <c r="K6" s="1263"/>
      <c r="L6" s="1263"/>
      <c r="M6" s="1263"/>
      <c r="N6" s="1263"/>
      <c r="O6" s="995"/>
      <c r="P6" s="995"/>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row>
    <row r="7" spans="1:45" ht="39" customHeight="1">
      <c r="B7" s="1264" t="str">
        <f>様式第1_交付申請書!A33</f>
        <v>令和５年度
二酸化炭素排出抑制対策事業費等補助金
（集合住宅の省ＣＯ２化促進事業）</v>
      </c>
      <c r="C7" s="1264"/>
      <c r="D7" s="1264"/>
      <c r="E7" s="1264"/>
      <c r="F7" s="1264"/>
      <c r="G7" s="1264"/>
      <c r="H7" s="1264"/>
      <c r="I7" s="1264"/>
      <c r="J7" s="1264"/>
      <c r="K7" s="1264"/>
      <c r="L7" s="1264"/>
      <c r="M7" s="1264"/>
      <c r="N7" s="1264"/>
      <c r="O7" s="1264"/>
      <c r="P7" s="1264"/>
      <c r="Q7" s="1264"/>
      <c r="R7" s="1264"/>
      <c r="S7" s="1264"/>
      <c r="T7" s="1264"/>
      <c r="U7" s="1264"/>
      <c r="V7" s="1264"/>
      <c r="W7" s="1264"/>
      <c r="X7" s="1264"/>
      <c r="Y7" s="1264"/>
      <c r="Z7" s="1264"/>
      <c r="AA7" s="1264"/>
      <c r="AB7" s="1264"/>
      <c r="AC7" s="1264"/>
      <c r="AD7" s="1264"/>
      <c r="AE7" s="1264"/>
      <c r="AF7" s="1264"/>
      <c r="AG7" s="1264"/>
      <c r="AH7" s="1264"/>
      <c r="AI7" s="1264"/>
      <c r="AJ7" s="1264"/>
      <c r="AK7" s="1264"/>
      <c r="AL7" s="1264"/>
      <c r="AM7" s="1264"/>
      <c r="AN7" s="1264"/>
      <c r="AO7" s="1264"/>
      <c r="AP7" s="1264"/>
      <c r="AQ7" s="1264"/>
      <c r="AR7" s="1264"/>
    </row>
    <row r="8" spans="1:45" ht="39" customHeight="1">
      <c r="B8" s="1264"/>
      <c r="C8" s="1264"/>
      <c r="D8" s="1264"/>
      <c r="E8" s="1264"/>
      <c r="F8" s="1264"/>
      <c r="G8" s="1264"/>
      <c r="H8" s="1264"/>
      <c r="I8" s="1264"/>
      <c r="J8" s="1264"/>
      <c r="K8" s="1264"/>
      <c r="L8" s="1264"/>
      <c r="M8" s="1264"/>
      <c r="N8" s="1264"/>
      <c r="O8" s="1264"/>
      <c r="P8" s="1264"/>
      <c r="Q8" s="1264"/>
      <c r="R8" s="1264"/>
      <c r="S8" s="1264"/>
      <c r="T8" s="1264"/>
      <c r="U8" s="1264"/>
      <c r="V8" s="1264"/>
      <c r="W8" s="1264"/>
      <c r="X8" s="1264"/>
      <c r="Y8" s="1264"/>
      <c r="Z8" s="1264"/>
      <c r="AA8" s="1264"/>
      <c r="AB8" s="1264"/>
      <c r="AC8" s="1264"/>
      <c r="AD8" s="1264"/>
      <c r="AE8" s="1264"/>
      <c r="AF8" s="1264"/>
      <c r="AG8" s="1264"/>
      <c r="AH8" s="1264"/>
      <c r="AI8" s="1264"/>
      <c r="AJ8" s="1264"/>
      <c r="AK8" s="1264"/>
      <c r="AL8" s="1264"/>
      <c r="AM8" s="1264"/>
      <c r="AN8" s="1264"/>
      <c r="AO8" s="1264"/>
      <c r="AP8" s="1264"/>
      <c r="AQ8" s="1264"/>
      <c r="AR8" s="1264"/>
    </row>
    <row r="9" spans="1:45" ht="39" customHeight="1">
      <c r="B9" s="1264" t="s">
        <v>386</v>
      </c>
      <c r="C9" s="1264"/>
      <c r="D9" s="1264"/>
      <c r="E9" s="1264"/>
      <c r="F9" s="1264"/>
      <c r="G9" s="1264"/>
      <c r="H9" s="1264"/>
      <c r="I9" s="1264"/>
      <c r="J9" s="1264"/>
      <c r="K9" s="1264"/>
      <c r="L9" s="1264"/>
      <c r="M9" s="1264"/>
      <c r="N9" s="1264"/>
      <c r="O9" s="1264"/>
      <c r="P9" s="1264"/>
      <c r="Q9" s="1264"/>
      <c r="R9" s="1264"/>
      <c r="S9" s="1264"/>
      <c r="T9" s="1264"/>
      <c r="U9" s="1264"/>
      <c r="V9" s="1264"/>
      <c r="W9" s="1264"/>
      <c r="X9" s="1264"/>
      <c r="Y9" s="1264"/>
      <c r="Z9" s="1264"/>
      <c r="AA9" s="1264"/>
      <c r="AB9" s="1264"/>
      <c r="AC9" s="1264"/>
      <c r="AD9" s="1264"/>
      <c r="AE9" s="1264"/>
      <c r="AF9" s="1264"/>
      <c r="AG9" s="1264"/>
      <c r="AH9" s="1264"/>
      <c r="AI9" s="1264"/>
      <c r="AJ9" s="1264"/>
      <c r="AK9" s="1264"/>
      <c r="AL9" s="1264"/>
      <c r="AM9" s="1264"/>
      <c r="AN9" s="1264"/>
      <c r="AO9" s="1264"/>
      <c r="AP9" s="1264"/>
      <c r="AQ9" s="1264"/>
      <c r="AR9" s="1264"/>
    </row>
    <row r="10" spans="1:45" ht="60" customHeight="1">
      <c r="B10" s="1257" t="s">
        <v>916</v>
      </c>
      <c r="C10" s="1257"/>
      <c r="D10" s="1257"/>
      <c r="E10" s="1257"/>
      <c r="F10" s="1257"/>
      <c r="G10" s="1257"/>
      <c r="H10" s="1257"/>
      <c r="I10" s="1257"/>
      <c r="J10" s="1257"/>
      <c r="K10" s="1257"/>
      <c r="L10" s="1257"/>
      <c r="M10" s="1257"/>
      <c r="N10" s="1257"/>
      <c r="O10" s="1257"/>
      <c r="P10" s="1257"/>
      <c r="Q10" s="1257"/>
      <c r="R10" s="1257"/>
      <c r="S10" s="1257"/>
      <c r="T10" s="1257"/>
      <c r="U10" s="1257"/>
      <c r="V10" s="1257"/>
      <c r="W10" s="1257"/>
      <c r="X10" s="1257"/>
      <c r="Y10" s="1257"/>
      <c r="Z10" s="1257"/>
      <c r="AA10" s="1257"/>
      <c r="AB10" s="1257"/>
      <c r="AC10" s="1257"/>
      <c r="AD10" s="1257"/>
      <c r="AE10" s="1257"/>
      <c r="AF10" s="1257"/>
      <c r="AG10" s="1257"/>
      <c r="AH10" s="1257"/>
      <c r="AI10" s="1257"/>
      <c r="AJ10" s="1257"/>
      <c r="AK10" s="1257"/>
      <c r="AL10" s="1257"/>
      <c r="AM10" s="1257"/>
      <c r="AN10" s="1257"/>
      <c r="AO10" s="1257"/>
      <c r="AP10" s="1257"/>
      <c r="AQ10" s="1257"/>
      <c r="AR10" s="1257"/>
    </row>
    <row r="11" spans="1:45" ht="13.5" customHeight="1">
      <c r="B11" s="993"/>
      <c r="C11" s="993"/>
      <c r="D11" s="993"/>
      <c r="E11" s="993"/>
      <c r="F11" s="993"/>
      <c r="G11" s="993"/>
      <c r="H11" s="993"/>
      <c r="I11" s="993"/>
      <c r="J11" s="993"/>
      <c r="K11" s="993"/>
      <c r="L11" s="993"/>
      <c r="M11" s="993"/>
      <c r="N11" s="993"/>
      <c r="O11" s="993"/>
      <c r="P11" s="993"/>
      <c r="Q11" s="993"/>
      <c r="R11" s="993"/>
      <c r="S11" s="993"/>
      <c r="T11" s="993"/>
      <c r="U11" s="993"/>
      <c r="V11" s="993"/>
      <c r="W11" s="993"/>
      <c r="X11" s="993"/>
      <c r="Y11" s="993"/>
      <c r="Z11" s="993"/>
      <c r="AA11" s="993"/>
      <c r="AB11" s="993"/>
      <c r="AC11" s="993"/>
      <c r="AD11" s="993"/>
      <c r="AE11" s="993"/>
      <c r="AF11" s="993"/>
      <c r="AG11" s="993"/>
      <c r="AH11" s="993"/>
      <c r="AI11" s="993"/>
      <c r="AJ11" s="993"/>
      <c r="AK11" s="993"/>
      <c r="AL11" s="993"/>
      <c r="AM11" s="993"/>
      <c r="AN11" s="993"/>
      <c r="AO11" s="993"/>
      <c r="AP11" s="993"/>
      <c r="AQ11" s="993"/>
      <c r="AR11" s="993"/>
    </row>
    <row r="12" spans="1:45" ht="17.25" customHeight="1">
      <c r="B12" s="865" t="s">
        <v>773</v>
      </c>
      <c r="C12" s="865"/>
      <c r="D12" s="866" t="s">
        <v>917</v>
      </c>
      <c r="E12" s="865"/>
      <c r="F12" s="865"/>
      <c r="G12" s="865"/>
      <c r="H12" s="865"/>
      <c r="I12" s="865"/>
      <c r="J12" s="865"/>
      <c r="K12" s="865"/>
      <c r="L12" s="865"/>
      <c r="M12" s="865"/>
      <c r="N12" s="865"/>
      <c r="O12" s="865"/>
      <c r="P12" s="865"/>
      <c r="Q12" s="865"/>
      <c r="R12" s="865"/>
      <c r="S12" s="865"/>
      <c r="T12" s="865"/>
      <c r="U12" s="865"/>
      <c r="V12" s="865"/>
      <c r="W12" s="865"/>
      <c r="X12" s="865"/>
      <c r="Y12" s="865"/>
      <c r="Z12" s="865"/>
      <c r="AA12" s="865"/>
      <c r="AB12" s="865"/>
      <c r="AC12" s="865"/>
      <c r="AD12" s="865"/>
      <c r="AE12" s="865"/>
      <c r="AF12" s="865"/>
      <c r="AG12" s="865"/>
      <c r="AH12" s="865"/>
      <c r="AI12" s="865"/>
      <c r="AJ12" s="865"/>
      <c r="AK12" s="865"/>
      <c r="AL12" s="865"/>
      <c r="AM12" s="865"/>
      <c r="AN12" s="865"/>
      <c r="AO12" s="865"/>
      <c r="AP12" s="865"/>
      <c r="AQ12" s="865"/>
      <c r="AR12" s="865"/>
    </row>
    <row r="13" spans="1:45" ht="17.25" customHeight="1">
      <c r="B13" s="860"/>
      <c r="C13" s="865"/>
      <c r="D13" s="1258" t="s">
        <v>918</v>
      </c>
      <c r="E13" s="1258"/>
      <c r="F13" s="1258"/>
      <c r="G13" s="1258"/>
      <c r="H13" s="1258"/>
      <c r="I13" s="1258"/>
      <c r="J13" s="1258"/>
      <c r="K13" s="1258"/>
      <c r="L13" s="1258"/>
      <c r="M13" s="1258"/>
      <c r="N13" s="1258"/>
      <c r="O13" s="1258"/>
      <c r="P13" s="1258"/>
      <c r="Q13" s="1258"/>
      <c r="R13" s="1258"/>
      <c r="S13" s="1258"/>
      <c r="T13" s="1258"/>
      <c r="U13" s="1258"/>
      <c r="V13" s="1258"/>
      <c r="W13" s="1258"/>
      <c r="X13" s="1258"/>
      <c r="Y13" s="1258"/>
      <c r="Z13" s="1258"/>
      <c r="AA13" s="1258"/>
      <c r="AB13" s="1258"/>
      <c r="AC13" s="1258"/>
      <c r="AD13" s="1258"/>
      <c r="AE13" s="1258"/>
      <c r="AF13" s="1258"/>
      <c r="AG13" s="1258"/>
      <c r="AH13" s="1258"/>
      <c r="AI13" s="1258"/>
      <c r="AJ13" s="1258"/>
      <c r="AK13" s="1258"/>
      <c r="AL13" s="1258"/>
      <c r="AM13" s="1258"/>
      <c r="AN13" s="1258"/>
      <c r="AO13" s="1258"/>
      <c r="AP13" s="1258"/>
      <c r="AQ13" s="1258"/>
      <c r="AR13" s="1258"/>
    </row>
    <row r="14" spans="1:45" ht="7.5" customHeight="1">
      <c r="B14" s="860"/>
      <c r="C14" s="865"/>
      <c r="D14" s="865"/>
      <c r="E14" s="865"/>
      <c r="F14" s="865"/>
      <c r="G14" s="865"/>
      <c r="H14" s="865"/>
      <c r="I14" s="865"/>
      <c r="J14" s="865"/>
      <c r="K14" s="865"/>
      <c r="L14" s="865"/>
      <c r="M14" s="865"/>
      <c r="N14" s="865"/>
      <c r="O14" s="865"/>
      <c r="P14" s="865"/>
      <c r="Q14" s="865"/>
      <c r="R14" s="865"/>
      <c r="S14" s="865"/>
      <c r="T14" s="865"/>
      <c r="U14" s="865"/>
      <c r="V14" s="865"/>
      <c r="W14" s="865"/>
      <c r="X14" s="865"/>
      <c r="Y14" s="865"/>
      <c r="Z14" s="865"/>
      <c r="AA14" s="865"/>
      <c r="AB14" s="865"/>
      <c r="AC14" s="865"/>
      <c r="AD14" s="865"/>
      <c r="AE14" s="865"/>
      <c r="AF14" s="865"/>
      <c r="AG14" s="865"/>
      <c r="AH14" s="865"/>
      <c r="AI14" s="865"/>
      <c r="AJ14" s="865"/>
      <c r="AK14" s="865"/>
      <c r="AL14" s="865"/>
      <c r="AM14" s="865"/>
      <c r="AN14" s="865"/>
      <c r="AO14" s="865"/>
      <c r="AP14" s="865"/>
      <c r="AQ14" s="865"/>
      <c r="AR14" s="865"/>
    </row>
    <row r="15" spans="1:45" ht="17.25" customHeight="1">
      <c r="B15" s="865" t="s">
        <v>112</v>
      </c>
      <c r="C15" s="865"/>
      <c r="D15" s="866" t="s">
        <v>919</v>
      </c>
      <c r="E15" s="865"/>
      <c r="F15" s="865"/>
      <c r="G15" s="865"/>
      <c r="H15" s="865"/>
      <c r="I15" s="865"/>
      <c r="J15" s="865"/>
      <c r="K15" s="865"/>
      <c r="L15" s="865"/>
      <c r="M15" s="865"/>
      <c r="N15" s="865"/>
      <c r="O15" s="865"/>
      <c r="P15" s="865"/>
      <c r="Q15" s="865"/>
      <c r="R15" s="865"/>
      <c r="S15" s="865"/>
      <c r="T15" s="865"/>
      <c r="U15" s="865"/>
      <c r="V15" s="865"/>
      <c r="W15" s="865"/>
      <c r="X15" s="865"/>
      <c r="Y15" s="865"/>
      <c r="Z15" s="865"/>
      <c r="AA15" s="865"/>
      <c r="AB15" s="865"/>
      <c r="AC15" s="865"/>
      <c r="AD15" s="865"/>
      <c r="AE15" s="865"/>
      <c r="AF15" s="865"/>
      <c r="AG15" s="865"/>
      <c r="AH15" s="865"/>
      <c r="AI15" s="865"/>
      <c r="AJ15" s="865"/>
      <c r="AK15" s="865"/>
      <c r="AL15" s="865"/>
      <c r="AM15" s="865"/>
      <c r="AN15" s="865"/>
      <c r="AO15" s="865"/>
      <c r="AP15" s="865"/>
      <c r="AQ15" s="865"/>
      <c r="AR15" s="865"/>
    </row>
    <row r="16" spans="1:45" ht="17.25" customHeight="1">
      <c r="B16" s="860"/>
      <c r="C16" s="865"/>
      <c r="D16" s="865" t="s">
        <v>113</v>
      </c>
      <c r="E16" s="865"/>
      <c r="F16" s="865"/>
      <c r="G16" s="865"/>
      <c r="H16" s="865"/>
      <c r="I16" s="865"/>
      <c r="J16" s="865"/>
      <c r="K16" s="865"/>
      <c r="L16" s="865"/>
      <c r="M16" s="865"/>
      <c r="N16" s="865"/>
      <c r="O16" s="865"/>
      <c r="P16" s="865"/>
      <c r="Q16" s="865"/>
      <c r="R16" s="865"/>
      <c r="S16" s="865"/>
      <c r="T16" s="865"/>
      <c r="U16" s="865"/>
      <c r="V16" s="865"/>
      <c r="W16" s="865"/>
      <c r="X16" s="865"/>
      <c r="Y16" s="865"/>
      <c r="Z16" s="865"/>
      <c r="AA16" s="865"/>
      <c r="AB16" s="865"/>
      <c r="AC16" s="865"/>
      <c r="AD16" s="865"/>
      <c r="AE16" s="865"/>
      <c r="AF16" s="865"/>
      <c r="AG16" s="865"/>
      <c r="AH16" s="865"/>
      <c r="AI16" s="865"/>
      <c r="AJ16" s="865"/>
      <c r="AK16" s="865"/>
      <c r="AL16" s="865"/>
      <c r="AM16" s="865"/>
      <c r="AN16" s="865"/>
      <c r="AO16" s="865"/>
      <c r="AP16" s="865"/>
      <c r="AQ16" s="865"/>
      <c r="AR16" s="865"/>
    </row>
    <row r="17" spans="2:44" s="859" customFormat="1" ht="7.5" customHeight="1">
      <c r="B17" s="860"/>
      <c r="C17" s="865"/>
      <c r="D17" s="865"/>
      <c r="E17" s="865"/>
      <c r="F17" s="865"/>
      <c r="G17" s="865"/>
      <c r="H17" s="865"/>
      <c r="I17" s="865"/>
      <c r="J17" s="865"/>
      <c r="K17" s="865"/>
      <c r="L17" s="865"/>
      <c r="M17" s="865"/>
      <c r="N17" s="865"/>
      <c r="O17" s="865"/>
      <c r="P17" s="865"/>
      <c r="Q17" s="865"/>
      <c r="R17" s="865"/>
      <c r="S17" s="865"/>
      <c r="T17" s="865"/>
      <c r="U17" s="865"/>
      <c r="V17" s="865"/>
      <c r="W17" s="865"/>
      <c r="X17" s="865"/>
      <c r="Y17" s="865"/>
      <c r="Z17" s="865"/>
      <c r="AA17" s="865"/>
      <c r="AB17" s="865"/>
      <c r="AC17" s="865"/>
      <c r="AD17" s="865"/>
      <c r="AE17" s="865"/>
      <c r="AF17" s="865"/>
      <c r="AG17" s="865"/>
      <c r="AH17" s="865"/>
      <c r="AI17" s="865"/>
      <c r="AJ17" s="865"/>
      <c r="AK17" s="865"/>
      <c r="AL17" s="865"/>
      <c r="AM17" s="865"/>
      <c r="AN17" s="865"/>
      <c r="AO17" s="865"/>
      <c r="AP17" s="865"/>
      <c r="AQ17" s="865"/>
      <c r="AR17" s="865"/>
    </row>
    <row r="18" spans="2:44" s="859" customFormat="1" ht="17.25" customHeight="1">
      <c r="B18" s="865" t="s">
        <v>781</v>
      </c>
      <c r="C18" s="865"/>
      <c r="D18" s="866" t="s">
        <v>920</v>
      </c>
      <c r="E18" s="865"/>
      <c r="F18" s="865"/>
      <c r="G18" s="865"/>
      <c r="H18" s="865"/>
      <c r="I18" s="865"/>
      <c r="J18" s="865"/>
      <c r="K18" s="865"/>
      <c r="L18" s="865"/>
      <c r="M18" s="865"/>
      <c r="N18" s="865"/>
      <c r="O18" s="865"/>
      <c r="P18" s="865"/>
      <c r="Q18" s="865"/>
      <c r="R18" s="865"/>
      <c r="S18" s="865"/>
      <c r="T18" s="865"/>
      <c r="U18" s="865"/>
      <c r="V18" s="865"/>
      <c r="W18" s="865"/>
      <c r="X18" s="865"/>
      <c r="Y18" s="865"/>
      <c r="Z18" s="865"/>
      <c r="AA18" s="865"/>
      <c r="AB18" s="865"/>
      <c r="AC18" s="865"/>
      <c r="AD18" s="865"/>
      <c r="AE18" s="865"/>
      <c r="AF18" s="865"/>
      <c r="AG18" s="865"/>
      <c r="AH18" s="865"/>
      <c r="AI18" s="865"/>
      <c r="AJ18" s="865"/>
      <c r="AK18" s="865"/>
      <c r="AL18" s="865"/>
      <c r="AM18" s="865"/>
      <c r="AN18" s="865"/>
      <c r="AO18" s="865"/>
      <c r="AP18" s="865"/>
      <c r="AQ18" s="865"/>
      <c r="AR18" s="865"/>
    </row>
    <row r="19" spans="2:44" s="859" customFormat="1" ht="17.25" customHeight="1">
      <c r="B19" s="860"/>
      <c r="C19" s="865"/>
      <c r="D19" s="865" t="s">
        <v>921</v>
      </c>
      <c r="E19" s="865"/>
      <c r="F19" s="865"/>
      <c r="G19" s="865"/>
      <c r="H19" s="865"/>
      <c r="I19" s="865"/>
      <c r="J19" s="865"/>
      <c r="K19" s="865"/>
      <c r="L19" s="865"/>
      <c r="M19" s="865"/>
      <c r="N19" s="865"/>
      <c r="O19" s="865"/>
      <c r="P19" s="865"/>
      <c r="Q19" s="865"/>
      <c r="R19" s="865"/>
      <c r="S19" s="865"/>
      <c r="T19" s="865"/>
      <c r="U19" s="865"/>
      <c r="V19" s="865"/>
      <c r="W19" s="865"/>
      <c r="X19" s="865"/>
      <c r="Y19" s="865"/>
      <c r="Z19" s="865"/>
      <c r="AA19" s="865"/>
      <c r="AB19" s="865"/>
      <c r="AC19" s="865"/>
      <c r="AD19" s="865"/>
      <c r="AE19" s="865"/>
      <c r="AF19" s="865"/>
      <c r="AG19" s="865"/>
      <c r="AH19" s="865"/>
      <c r="AI19" s="865"/>
      <c r="AJ19" s="865"/>
      <c r="AK19" s="865"/>
      <c r="AL19" s="865"/>
      <c r="AM19" s="865"/>
      <c r="AN19" s="865"/>
      <c r="AO19" s="865"/>
      <c r="AP19" s="865"/>
      <c r="AQ19" s="865"/>
      <c r="AR19" s="865"/>
    </row>
    <row r="20" spans="2:44" s="859" customFormat="1" ht="7.5" customHeight="1">
      <c r="B20" s="860"/>
      <c r="C20" s="865"/>
      <c r="D20" s="865"/>
      <c r="E20" s="865"/>
      <c r="F20" s="865"/>
      <c r="G20" s="865"/>
      <c r="H20" s="865"/>
      <c r="I20" s="865"/>
      <c r="J20" s="865"/>
      <c r="K20" s="865"/>
      <c r="L20" s="865"/>
      <c r="M20" s="865"/>
      <c r="N20" s="865"/>
      <c r="O20" s="865"/>
      <c r="P20" s="865"/>
      <c r="Q20" s="865"/>
      <c r="R20" s="865"/>
      <c r="S20" s="865"/>
      <c r="T20" s="865"/>
      <c r="U20" s="865"/>
      <c r="V20" s="865"/>
      <c r="W20" s="865"/>
      <c r="X20" s="865"/>
      <c r="Y20" s="865"/>
      <c r="Z20" s="865"/>
      <c r="AA20" s="865"/>
      <c r="AB20" s="865"/>
      <c r="AC20" s="865"/>
      <c r="AD20" s="865"/>
      <c r="AE20" s="865"/>
      <c r="AF20" s="865"/>
      <c r="AG20" s="865"/>
      <c r="AH20" s="865"/>
      <c r="AI20" s="865"/>
      <c r="AJ20" s="865"/>
      <c r="AK20" s="865"/>
      <c r="AL20" s="865"/>
      <c r="AM20" s="865"/>
      <c r="AN20" s="865"/>
      <c r="AO20" s="865"/>
      <c r="AP20" s="865"/>
      <c r="AQ20" s="865"/>
      <c r="AR20" s="865"/>
    </row>
    <row r="21" spans="2:44" s="859" customFormat="1" ht="17.25" customHeight="1">
      <c r="B21" s="865" t="s">
        <v>114</v>
      </c>
      <c r="C21" s="865"/>
      <c r="D21" s="866" t="s">
        <v>922</v>
      </c>
      <c r="E21" s="865"/>
      <c r="F21" s="865"/>
      <c r="G21" s="865"/>
      <c r="H21" s="865"/>
      <c r="I21" s="865"/>
      <c r="J21" s="865"/>
      <c r="K21" s="865"/>
      <c r="L21" s="865"/>
      <c r="M21" s="865"/>
      <c r="N21" s="865"/>
      <c r="O21" s="865"/>
      <c r="P21" s="865"/>
      <c r="Q21" s="865"/>
      <c r="R21" s="865"/>
      <c r="S21" s="865"/>
      <c r="T21" s="865"/>
      <c r="U21" s="865"/>
      <c r="V21" s="865"/>
      <c r="W21" s="865"/>
      <c r="X21" s="865"/>
      <c r="Y21" s="865"/>
      <c r="Z21" s="865"/>
      <c r="AA21" s="865"/>
      <c r="AB21" s="865"/>
      <c r="AC21" s="865"/>
      <c r="AD21" s="865"/>
      <c r="AE21" s="865"/>
      <c r="AF21" s="865"/>
      <c r="AG21" s="865"/>
      <c r="AH21" s="865"/>
      <c r="AI21" s="865"/>
      <c r="AJ21" s="865"/>
      <c r="AK21" s="865"/>
      <c r="AL21" s="865"/>
      <c r="AM21" s="865"/>
      <c r="AN21" s="865"/>
      <c r="AO21" s="865"/>
      <c r="AP21" s="865"/>
      <c r="AQ21" s="865"/>
      <c r="AR21" s="865"/>
    </row>
    <row r="22" spans="2:44" s="859" customFormat="1" ht="17.25" customHeight="1">
      <c r="B22" s="860"/>
      <c r="C22" s="865"/>
      <c r="D22" s="865" t="s">
        <v>923</v>
      </c>
      <c r="E22" s="865"/>
      <c r="F22" s="865"/>
      <c r="G22" s="865"/>
      <c r="H22" s="865"/>
      <c r="I22" s="865"/>
      <c r="J22" s="865"/>
      <c r="K22" s="865"/>
      <c r="L22" s="865"/>
      <c r="M22" s="865"/>
      <c r="N22" s="865"/>
      <c r="O22" s="865"/>
      <c r="P22" s="865"/>
      <c r="Q22" s="865"/>
      <c r="R22" s="865"/>
      <c r="S22" s="865"/>
      <c r="T22" s="865"/>
      <c r="U22" s="865"/>
      <c r="V22" s="865"/>
      <c r="W22" s="865"/>
      <c r="X22" s="865"/>
      <c r="Y22" s="865"/>
      <c r="Z22" s="865"/>
      <c r="AA22" s="865"/>
      <c r="AB22" s="865"/>
      <c r="AC22" s="865"/>
      <c r="AD22" s="865"/>
      <c r="AE22" s="865"/>
      <c r="AF22" s="865"/>
      <c r="AG22" s="865"/>
      <c r="AH22" s="865"/>
      <c r="AI22" s="865"/>
      <c r="AJ22" s="865"/>
      <c r="AK22" s="865"/>
      <c r="AL22" s="865"/>
      <c r="AM22" s="865"/>
      <c r="AN22" s="865"/>
      <c r="AO22" s="865"/>
      <c r="AP22" s="865"/>
      <c r="AQ22" s="865"/>
      <c r="AR22" s="865"/>
    </row>
    <row r="23" spans="2:44" s="859" customFormat="1" ht="7.5" customHeight="1">
      <c r="B23" s="860"/>
      <c r="C23" s="865"/>
      <c r="D23" s="865"/>
      <c r="E23" s="865"/>
      <c r="F23" s="865"/>
      <c r="G23" s="865"/>
      <c r="H23" s="865"/>
      <c r="I23" s="865"/>
      <c r="J23" s="865"/>
      <c r="K23" s="865"/>
      <c r="L23" s="865"/>
      <c r="M23" s="865"/>
      <c r="N23" s="865"/>
      <c r="O23" s="865"/>
      <c r="P23" s="865"/>
      <c r="Q23" s="865"/>
      <c r="R23" s="865"/>
      <c r="S23" s="865"/>
      <c r="T23" s="865"/>
      <c r="U23" s="865"/>
      <c r="V23" s="865"/>
      <c r="W23" s="865"/>
      <c r="X23" s="865"/>
      <c r="Y23" s="865"/>
      <c r="Z23" s="865"/>
      <c r="AA23" s="865"/>
      <c r="AB23" s="865"/>
      <c r="AC23" s="865"/>
      <c r="AD23" s="865"/>
      <c r="AE23" s="865"/>
      <c r="AF23" s="865"/>
      <c r="AG23" s="865"/>
      <c r="AH23" s="865"/>
      <c r="AI23" s="865"/>
      <c r="AJ23" s="865"/>
      <c r="AK23" s="865"/>
      <c r="AL23" s="865"/>
      <c r="AM23" s="865"/>
      <c r="AN23" s="865"/>
      <c r="AO23" s="865"/>
      <c r="AP23" s="865"/>
      <c r="AQ23" s="865"/>
      <c r="AR23" s="865"/>
    </row>
    <row r="24" spans="2:44" s="859" customFormat="1" ht="17.25" customHeight="1">
      <c r="B24" s="865" t="s">
        <v>115</v>
      </c>
      <c r="C24" s="865"/>
      <c r="D24" s="866" t="s">
        <v>924</v>
      </c>
      <c r="E24" s="865"/>
      <c r="F24" s="865"/>
      <c r="G24" s="865"/>
      <c r="H24" s="865"/>
      <c r="I24" s="865"/>
      <c r="J24" s="865"/>
      <c r="K24" s="865"/>
      <c r="L24" s="865"/>
      <c r="M24" s="865"/>
      <c r="N24" s="865"/>
      <c r="O24" s="865"/>
      <c r="P24" s="865"/>
      <c r="Q24" s="865"/>
      <c r="R24" s="865"/>
      <c r="S24" s="865"/>
      <c r="T24" s="865"/>
      <c r="U24" s="865"/>
      <c r="V24" s="865"/>
      <c r="W24" s="865"/>
      <c r="X24" s="865"/>
      <c r="Y24" s="865"/>
      <c r="Z24" s="865"/>
      <c r="AA24" s="865"/>
      <c r="AB24" s="865"/>
      <c r="AC24" s="865"/>
      <c r="AD24" s="865"/>
      <c r="AE24" s="865"/>
      <c r="AF24" s="865"/>
      <c r="AG24" s="865"/>
      <c r="AH24" s="865"/>
      <c r="AI24" s="865"/>
      <c r="AJ24" s="865"/>
      <c r="AK24" s="865"/>
      <c r="AL24" s="865"/>
      <c r="AM24" s="865"/>
      <c r="AN24" s="865"/>
      <c r="AO24" s="865"/>
      <c r="AP24" s="865"/>
      <c r="AQ24" s="865"/>
      <c r="AR24" s="865"/>
    </row>
    <row r="25" spans="2:44" s="859" customFormat="1" ht="17.25" customHeight="1">
      <c r="B25" s="860"/>
      <c r="C25" s="865"/>
      <c r="D25" s="865" t="s">
        <v>925</v>
      </c>
      <c r="E25" s="865"/>
      <c r="F25" s="865"/>
      <c r="G25" s="865"/>
      <c r="H25" s="865"/>
      <c r="I25" s="865"/>
      <c r="J25" s="865"/>
      <c r="K25" s="865"/>
      <c r="L25" s="865"/>
      <c r="M25" s="865"/>
      <c r="N25" s="865"/>
      <c r="O25" s="865"/>
      <c r="P25" s="865"/>
      <c r="Q25" s="865"/>
      <c r="R25" s="865"/>
      <c r="S25" s="865"/>
      <c r="T25" s="865"/>
      <c r="U25" s="865"/>
      <c r="V25" s="865"/>
      <c r="W25" s="865"/>
      <c r="X25" s="865"/>
      <c r="Y25" s="865"/>
      <c r="Z25" s="865"/>
      <c r="AA25" s="865"/>
      <c r="AB25" s="865"/>
      <c r="AC25" s="865"/>
      <c r="AD25" s="865"/>
      <c r="AE25" s="865"/>
      <c r="AF25" s="865"/>
      <c r="AG25" s="865"/>
      <c r="AH25" s="865"/>
      <c r="AI25" s="865"/>
      <c r="AJ25" s="865"/>
      <c r="AK25" s="865"/>
      <c r="AL25" s="865"/>
      <c r="AM25" s="865"/>
      <c r="AN25" s="865"/>
      <c r="AO25" s="865"/>
      <c r="AP25" s="865"/>
      <c r="AQ25" s="865"/>
      <c r="AR25" s="865"/>
    </row>
    <row r="26" spans="2:44" s="859" customFormat="1" ht="17.25" customHeight="1">
      <c r="B26" s="860"/>
      <c r="C26" s="865"/>
      <c r="D26" s="865" t="s">
        <v>926</v>
      </c>
      <c r="E26" s="865"/>
      <c r="F26" s="865"/>
      <c r="G26" s="865"/>
      <c r="H26" s="865"/>
      <c r="I26" s="865"/>
      <c r="J26" s="865"/>
      <c r="K26" s="865"/>
      <c r="L26" s="865"/>
      <c r="M26" s="865"/>
      <c r="N26" s="865"/>
      <c r="O26" s="865"/>
      <c r="P26" s="865"/>
      <c r="Q26" s="865"/>
      <c r="R26" s="865"/>
      <c r="S26" s="865"/>
      <c r="T26" s="865"/>
      <c r="U26" s="865"/>
      <c r="V26" s="865"/>
      <c r="W26" s="865"/>
      <c r="X26" s="865"/>
      <c r="Y26" s="865"/>
      <c r="Z26" s="865"/>
      <c r="AA26" s="865"/>
      <c r="AB26" s="865"/>
      <c r="AC26" s="865"/>
      <c r="AD26" s="865"/>
      <c r="AE26" s="865"/>
      <c r="AF26" s="865"/>
      <c r="AG26" s="865"/>
      <c r="AH26" s="865"/>
      <c r="AI26" s="865"/>
      <c r="AJ26" s="865"/>
      <c r="AK26" s="865"/>
      <c r="AL26" s="865"/>
      <c r="AM26" s="865"/>
      <c r="AN26" s="865"/>
      <c r="AO26" s="865"/>
      <c r="AP26" s="865"/>
      <c r="AQ26" s="865"/>
      <c r="AR26" s="865"/>
    </row>
    <row r="27" spans="2:44" s="859" customFormat="1" ht="7.5" customHeight="1">
      <c r="B27" s="860"/>
      <c r="C27" s="865"/>
      <c r="D27" s="865"/>
      <c r="E27" s="865"/>
      <c r="F27" s="865"/>
      <c r="G27" s="865"/>
      <c r="H27" s="865"/>
      <c r="I27" s="865"/>
      <c r="J27" s="865"/>
      <c r="K27" s="865"/>
      <c r="L27" s="865"/>
      <c r="M27" s="865"/>
      <c r="N27" s="865"/>
      <c r="O27" s="865"/>
      <c r="P27" s="865"/>
      <c r="Q27" s="865"/>
      <c r="R27" s="865"/>
      <c r="S27" s="865"/>
      <c r="T27" s="865"/>
      <c r="U27" s="865"/>
      <c r="V27" s="865"/>
      <c r="W27" s="865"/>
      <c r="X27" s="865"/>
      <c r="Y27" s="865"/>
      <c r="Z27" s="865"/>
      <c r="AA27" s="865"/>
      <c r="AB27" s="865"/>
      <c r="AC27" s="865"/>
      <c r="AD27" s="865"/>
      <c r="AE27" s="865"/>
      <c r="AF27" s="865"/>
      <c r="AG27" s="865"/>
      <c r="AH27" s="865"/>
      <c r="AI27" s="865"/>
      <c r="AJ27" s="865"/>
      <c r="AK27" s="865"/>
      <c r="AL27" s="865"/>
      <c r="AM27" s="865"/>
      <c r="AN27" s="865"/>
      <c r="AO27" s="865"/>
      <c r="AP27" s="865"/>
      <c r="AQ27" s="865"/>
      <c r="AR27" s="865"/>
    </row>
    <row r="28" spans="2:44" s="859" customFormat="1" ht="17.25" customHeight="1">
      <c r="B28" s="865" t="s">
        <v>116</v>
      </c>
      <c r="C28" s="865"/>
      <c r="D28" s="866" t="s">
        <v>927</v>
      </c>
      <c r="E28" s="865"/>
      <c r="F28" s="865"/>
      <c r="G28" s="865"/>
      <c r="H28" s="865"/>
      <c r="I28" s="865"/>
      <c r="J28" s="865"/>
      <c r="K28" s="865"/>
      <c r="L28" s="865"/>
      <c r="M28" s="865"/>
      <c r="N28" s="865"/>
      <c r="O28" s="865"/>
      <c r="P28" s="865"/>
      <c r="Q28" s="865"/>
      <c r="R28" s="865"/>
      <c r="S28" s="865"/>
      <c r="T28" s="865"/>
      <c r="U28" s="865"/>
      <c r="V28" s="865"/>
      <c r="W28" s="865"/>
      <c r="X28" s="865"/>
      <c r="Y28" s="865"/>
      <c r="Z28" s="865"/>
      <c r="AA28" s="865"/>
      <c r="AB28" s="865"/>
      <c r="AC28" s="865"/>
      <c r="AD28" s="865"/>
      <c r="AE28" s="865"/>
      <c r="AF28" s="865"/>
      <c r="AG28" s="865"/>
      <c r="AH28" s="865"/>
      <c r="AI28" s="865"/>
      <c r="AJ28" s="865"/>
      <c r="AK28" s="865"/>
      <c r="AL28" s="865"/>
      <c r="AM28" s="865"/>
      <c r="AN28" s="865"/>
      <c r="AO28" s="865"/>
      <c r="AP28" s="865"/>
      <c r="AQ28" s="865"/>
      <c r="AR28" s="865"/>
    </row>
    <row r="29" spans="2:44" s="859" customFormat="1" ht="17.25" customHeight="1">
      <c r="B29" s="860"/>
      <c r="C29" s="865"/>
      <c r="D29" s="865" t="s">
        <v>928</v>
      </c>
      <c r="E29" s="865"/>
      <c r="F29" s="865"/>
      <c r="G29" s="865"/>
      <c r="H29" s="865"/>
      <c r="I29" s="865"/>
      <c r="J29" s="865"/>
      <c r="K29" s="865"/>
      <c r="L29" s="865"/>
      <c r="M29" s="865"/>
      <c r="N29" s="865"/>
      <c r="O29" s="865"/>
      <c r="P29" s="865"/>
      <c r="Q29" s="865"/>
      <c r="R29" s="865"/>
      <c r="S29" s="865"/>
      <c r="T29" s="865"/>
      <c r="U29" s="865"/>
      <c r="V29" s="865"/>
      <c r="W29" s="865"/>
      <c r="X29" s="865"/>
      <c r="Y29" s="865"/>
      <c r="Z29" s="865"/>
      <c r="AA29" s="865"/>
      <c r="AB29" s="865"/>
      <c r="AC29" s="865"/>
      <c r="AD29" s="865"/>
      <c r="AE29" s="865"/>
      <c r="AF29" s="865"/>
      <c r="AG29" s="865"/>
      <c r="AH29" s="865"/>
      <c r="AI29" s="865"/>
      <c r="AJ29" s="865"/>
      <c r="AK29" s="865"/>
      <c r="AL29" s="865"/>
      <c r="AM29" s="865"/>
      <c r="AN29" s="865"/>
      <c r="AO29" s="865"/>
      <c r="AP29" s="865"/>
      <c r="AQ29" s="865"/>
      <c r="AR29" s="865"/>
    </row>
    <row r="30" spans="2:44" s="859" customFormat="1" ht="17.25" customHeight="1">
      <c r="B30" s="860"/>
      <c r="C30" s="865"/>
      <c r="D30" s="860" t="s">
        <v>929</v>
      </c>
      <c r="E30" s="865"/>
      <c r="F30" s="865"/>
      <c r="G30" s="865"/>
      <c r="H30" s="865"/>
      <c r="I30" s="865"/>
      <c r="J30" s="865"/>
      <c r="K30" s="865"/>
      <c r="L30" s="865"/>
      <c r="M30" s="865"/>
      <c r="N30" s="865"/>
      <c r="O30" s="865"/>
      <c r="P30" s="865"/>
      <c r="Q30" s="865"/>
      <c r="R30" s="865"/>
      <c r="S30" s="865"/>
      <c r="T30" s="865"/>
      <c r="U30" s="865"/>
      <c r="V30" s="865"/>
      <c r="W30" s="865"/>
      <c r="X30" s="865"/>
      <c r="Y30" s="865"/>
      <c r="Z30" s="865"/>
      <c r="AA30" s="865"/>
      <c r="AB30" s="865"/>
      <c r="AC30" s="865"/>
      <c r="AD30" s="865"/>
      <c r="AE30" s="865"/>
      <c r="AF30" s="865"/>
      <c r="AG30" s="865"/>
      <c r="AH30" s="865"/>
      <c r="AI30" s="865"/>
      <c r="AJ30" s="865"/>
      <c r="AK30" s="865"/>
      <c r="AL30" s="865"/>
      <c r="AM30" s="865"/>
      <c r="AN30" s="865"/>
      <c r="AO30" s="865"/>
      <c r="AP30" s="865"/>
      <c r="AQ30" s="865"/>
      <c r="AR30" s="865"/>
    </row>
    <row r="31" spans="2:44" s="859" customFormat="1" ht="17.25" customHeight="1">
      <c r="B31" s="860"/>
      <c r="C31" s="865"/>
      <c r="D31" s="865" t="s">
        <v>930</v>
      </c>
      <c r="E31" s="865"/>
      <c r="F31" s="865"/>
      <c r="G31" s="865"/>
      <c r="H31" s="865"/>
      <c r="I31" s="865"/>
      <c r="J31" s="865"/>
      <c r="K31" s="865"/>
      <c r="L31" s="865"/>
      <c r="M31" s="865"/>
      <c r="N31" s="865"/>
      <c r="O31" s="865"/>
      <c r="P31" s="865"/>
      <c r="Q31" s="865"/>
      <c r="R31" s="865"/>
      <c r="S31" s="865"/>
      <c r="T31" s="865"/>
      <c r="U31" s="865"/>
      <c r="V31" s="865"/>
      <c r="W31" s="865"/>
      <c r="X31" s="865"/>
      <c r="Y31" s="865"/>
      <c r="Z31" s="865"/>
      <c r="AA31" s="865"/>
      <c r="AB31" s="865"/>
      <c r="AC31" s="865"/>
      <c r="AD31" s="865"/>
      <c r="AE31" s="865"/>
      <c r="AF31" s="865"/>
      <c r="AG31" s="865"/>
      <c r="AH31" s="865"/>
      <c r="AI31" s="865"/>
      <c r="AJ31" s="865"/>
      <c r="AK31" s="865"/>
      <c r="AL31" s="865"/>
      <c r="AM31" s="865"/>
      <c r="AN31" s="865"/>
      <c r="AO31" s="865"/>
      <c r="AP31" s="865"/>
      <c r="AQ31" s="865"/>
      <c r="AR31" s="865"/>
    </row>
    <row r="32" spans="2:44" s="859" customFormat="1" ht="17.25" customHeight="1">
      <c r="B32" s="860"/>
      <c r="C32" s="865"/>
      <c r="D32" s="865" t="s">
        <v>931</v>
      </c>
      <c r="E32" s="865"/>
      <c r="F32" s="865"/>
      <c r="G32" s="865"/>
      <c r="H32" s="865"/>
      <c r="I32" s="865"/>
      <c r="J32" s="865"/>
      <c r="K32" s="865"/>
      <c r="L32" s="865"/>
      <c r="M32" s="865"/>
      <c r="N32" s="865"/>
      <c r="O32" s="865"/>
      <c r="P32" s="865"/>
      <c r="Q32" s="865"/>
      <c r="R32" s="865"/>
      <c r="S32" s="865"/>
      <c r="T32" s="865"/>
      <c r="U32" s="865"/>
      <c r="V32" s="865"/>
      <c r="W32" s="865"/>
      <c r="X32" s="865"/>
      <c r="Y32" s="865"/>
      <c r="Z32" s="865"/>
      <c r="AA32" s="865"/>
      <c r="AB32" s="865"/>
      <c r="AC32" s="865"/>
      <c r="AD32" s="865"/>
      <c r="AE32" s="865"/>
      <c r="AF32" s="865"/>
      <c r="AG32" s="865"/>
      <c r="AH32" s="865"/>
      <c r="AI32" s="865"/>
      <c r="AJ32" s="865"/>
      <c r="AK32" s="865"/>
      <c r="AL32" s="865"/>
      <c r="AM32" s="865"/>
      <c r="AN32" s="865"/>
      <c r="AO32" s="865"/>
      <c r="AP32" s="865"/>
      <c r="AQ32" s="865"/>
      <c r="AR32" s="865"/>
    </row>
    <row r="33" spans="2:44" s="859" customFormat="1" ht="17.25" customHeight="1">
      <c r="B33" s="860"/>
      <c r="C33" s="865"/>
      <c r="D33" s="865" t="s">
        <v>932</v>
      </c>
      <c r="E33" s="865"/>
      <c r="F33" s="865"/>
      <c r="G33" s="865"/>
      <c r="H33" s="865"/>
      <c r="I33" s="865"/>
      <c r="J33" s="865"/>
      <c r="K33" s="865"/>
      <c r="L33" s="865"/>
      <c r="M33" s="865"/>
      <c r="N33" s="865"/>
      <c r="O33" s="865"/>
      <c r="P33" s="865"/>
      <c r="Q33" s="865"/>
      <c r="R33" s="865"/>
      <c r="S33" s="865"/>
      <c r="T33" s="865"/>
      <c r="U33" s="865"/>
      <c r="V33" s="865"/>
      <c r="W33" s="865"/>
      <c r="X33" s="865"/>
      <c r="Y33" s="865"/>
      <c r="Z33" s="865"/>
      <c r="AA33" s="865"/>
      <c r="AB33" s="865"/>
      <c r="AC33" s="865"/>
      <c r="AD33" s="865"/>
      <c r="AE33" s="865"/>
      <c r="AF33" s="865"/>
      <c r="AG33" s="865"/>
      <c r="AH33" s="865"/>
      <c r="AI33" s="865"/>
      <c r="AJ33" s="865"/>
      <c r="AK33" s="865"/>
      <c r="AL33" s="865"/>
      <c r="AM33" s="865"/>
      <c r="AN33" s="865"/>
      <c r="AO33" s="865"/>
      <c r="AP33" s="865"/>
      <c r="AQ33" s="865"/>
      <c r="AR33" s="865"/>
    </row>
    <row r="34" spans="2:44" s="859" customFormat="1" ht="7.5" customHeight="1">
      <c r="B34" s="860"/>
      <c r="C34" s="865"/>
      <c r="D34" s="865"/>
      <c r="E34" s="865"/>
      <c r="F34" s="865"/>
      <c r="G34" s="865"/>
      <c r="H34" s="865"/>
      <c r="I34" s="865"/>
      <c r="J34" s="865"/>
      <c r="K34" s="865"/>
      <c r="L34" s="865"/>
      <c r="M34" s="865"/>
      <c r="N34" s="865"/>
      <c r="O34" s="865"/>
      <c r="P34" s="865"/>
      <c r="Q34" s="865"/>
      <c r="R34" s="865"/>
      <c r="S34" s="865"/>
      <c r="T34" s="865"/>
      <c r="U34" s="865"/>
      <c r="V34" s="865"/>
      <c r="W34" s="865"/>
      <c r="X34" s="865"/>
      <c r="Y34" s="865"/>
      <c r="Z34" s="865"/>
      <c r="AA34" s="865"/>
      <c r="AB34" s="865"/>
      <c r="AC34" s="865"/>
      <c r="AD34" s="865"/>
      <c r="AE34" s="865"/>
      <c r="AF34" s="865"/>
      <c r="AG34" s="865"/>
      <c r="AH34" s="865"/>
      <c r="AI34" s="865"/>
      <c r="AJ34" s="865"/>
      <c r="AK34" s="865"/>
      <c r="AL34" s="865"/>
      <c r="AM34" s="865"/>
      <c r="AN34" s="865"/>
      <c r="AO34" s="865"/>
      <c r="AP34" s="865"/>
      <c r="AQ34" s="865"/>
      <c r="AR34" s="865"/>
    </row>
    <row r="35" spans="2:44" s="859" customFormat="1" ht="17.25" customHeight="1">
      <c r="B35" s="865" t="s">
        <v>117</v>
      </c>
      <c r="C35" s="865"/>
      <c r="D35" s="866" t="s">
        <v>933</v>
      </c>
      <c r="E35" s="865"/>
      <c r="F35" s="865"/>
      <c r="G35" s="865"/>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row>
    <row r="36" spans="2:44" s="859" customFormat="1" ht="17.25" customHeight="1">
      <c r="B36" s="860"/>
      <c r="C36" s="865"/>
      <c r="D36" s="865" t="s">
        <v>934</v>
      </c>
      <c r="E36" s="865"/>
      <c r="F36" s="865"/>
      <c r="G36" s="865"/>
      <c r="H36" s="865"/>
      <c r="I36" s="865"/>
      <c r="J36" s="865"/>
      <c r="K36" s="865"/>
      <c r="L36" s="865"/>
      <c r="M36" s="865"/>
      <c r="N36" s="865"/>
      <c r="O36" s="865"/>
      <c r="P36" s="865"/>
      <c r="Q36" s="865"/>
      <c r="R36" s="865"/>
      <c r="S36" s="865"/>
      <c r="T36" s="865"/>
      <c r="U36" s="865"/>
      <c r="V36" s="865"/>
      <c r="W36" s="865"/>
      <c r="X36" s="865"/>
      <c r="Y36" s="865"/>
      <c r="Z36" s="865"/>
      <c r="AA36" s="865"/>
      <c r="AB36" s="865"/>
      <c r="AC36" s="865"/>
      <c r="AD36" s="865"/>
      <c r="AE36" s="865"/>
      <c r="AF36" s="865"/>
      <c r="AG36" s="865"/>
      <c r="AH36" s="865"/>
      <c r="AI36" s="865"/>
      <c r="AJ36" s="865"/>
      <c r="AK36" s="865"/>
      <c r="AL36" s="865"/>
      <c r="AM36" s="865"/>
      <c r="AN36" s="865"/>
      <c r="AO36" s="865"/>
      <c r="AP36" s="865"/>
      <c r="AQ36" s="865"/>
      <c r="AR36" s="865"/>
    </row>
    <row r="37" spans="2:44" s="859" customFormat="1" ht="17.25" customHeight="1">
      <c r="B37" s="860"/>
      <c r="C37" s="865"/>
      <c r="D37" s="865" t="s">
        <v>935</v>
      </c>
      <c r="E37" s="865"/>
      <c r="F37" s="865"/>
      <c r="G37" s="865"/>
      <c r="H37" s="865"/>
      <c r="I37" s="865"/>
      <c r="J37" s="865"/>
      <c r="K37" s="865"/>
      <c r="L37" s="865"/>
      <c r="M37" s="865"/>
      <c r="N37" s="865"/>
      <c r="O37" s="865"/>
      <c r="P37" s="865"/>
      <c r="Q37" s="865"/>
      <c r="R37" s="865"/>
      <c r="S37" s="865"/>
      <c r="T37" s="865"/>
      <c r="U37" s="865"/>
      <c r="V37" s="865"/>
      <c r="W37" s="865"/>
      <c r="X37" s="865"/>
      <c r="Y37" s="865"/>
      <c r="Z37" s="865"/>
      <c r="AA37" s="865"/>
      <c r="AB37" s="865"/>
      <c r="AC37" s="865"/>
      <c r="AD37" s="865"/>
      <c r="AE37" s="865"/>
      <c r="AF37" s="865"/>
      <c r="AG37" s="865"/>
      <c r="AH37" s="865"/>
      <c r="AI37" s="865"/>
      <c r="AJ37" s="865"/>
      <c r="AK37" s="865"/>
      <c r="AL37" s="865"/>
      <c r="AM37" s="865"/>
      <c r="AN37" s="865"/>
      <c r="AO37" s="865"/>
      <c r="AP37" s="865"/>
      <c r="AQ37" s="865"/>
      <c r="AR37" s="865"/>
    </row>
    <row r="38" spans="2:44" s="859" customFormat="1" ht="7.5" customHeight="1">
      <c r="B38" s="860"/>
      <c r="C38" s="865"/>
      <c r="D38" s="865"/>
      <c r="E38" s="865"/>
      <c r="F38" s="865"/>
      <c r="G38" s="865"/>
      <c r="H38" s="865"/>
      <c r="I38" s="865"/>
      <c r="J38" s="865"/>
      <c r="K38" s="865"/>
      <c r="L38" s="865"/>
      <c r="M38" s="865"/>
      <c r="N38" s="865"/>
      <c r="O38" s="865"/>
      <c r="P38" s="865"/>
      <c r="Q38" s="865"/>
      <c r="R38" s="865"/>
      <c r="S38" s="865"/>
      <c r="T38" s="865"/>
      <c r="U38" s="865"/>
      <c r="V38" s="865"/>
      <c r="W38" s="865"/>
      <c r="X38" s="865"/>
      <c r="Y38" s="865"/>
      <c r="Z38" s="865"/>
      <c r="AA38" s="865"/>
      <c r="AB38" s="865"/>
      <c r="AC38" s="865"/>
      <c r="AD38" s="865"/>
      <c r="AE38" s="865"/>
      <c r="AF38" s="865"/>
      <c r="AG38" s="865"/>
      <c r="AH38" s="865"/>
      <c r="AI38" s="865"/>
      <c r="AJ38" s="865"/>
      <c r="AK38" s="865"/>
      <c r="AL38" s="865"/>
      <c r="AM38" s="865"/>
      <c r="AN38" s="865"/>
      <c r="AO38" s="865"/>
      <c r="AP38" s="865"/>
      <c r="AQ38" s="865"/>
      <c r="AR38" s="865"/>
    </row>
    <row r="39" spans="2:44" s="859" customFormat="1" ht="17.25" customHeight="1">
      <c r="B39" s="865" t="s">
        <v>118</v>
      </c>
      <c r="C39" s="865"/>
      <c r="D39" s="866" t="s">
        <v>936</v>
      </c>
      <c r="E39" s="865"/>
      <c r="F39" s="865"/>
      <c r="G39" s="865"/>
      <c r="H39" s="865"/>
      <c r="I39" s="865"/>
      <c r="J39" s="865"/>
      <c r="K39" s="865"/>
      <c r="L39" s="865"/>
      <c r="M39" s="865"/>
      <c r="N39" s="865"/>
      <c r="O39" s="865"/>
      <c r="P39" s="865"/>
      <c r="Q39" s="865"/>
      <c r="R39" s="865"/>
      <c r="S39" s="865"/>
      <c r="T39" s="865"/>
      <c r="U39" s="865"/>
      <c r="V39" s="865"/>
      <c r="W39" s="865"/>
      <c r="X39" s="865"/>
      <c r="Y39" s="865"/>
      <c r="Z39" s="865"/>
      <c r="AA39" s="865"/>
      <c r="AB39" s="865"/>
      <c r="AC39" s="865"/>
      <c r="AD39" s="865"/>
      <c r="AE39" s="865"/>
      <c r="AF39" s="865"/>
      <c r="AG39" s="865"/>
      <c r="AH39" s="865"/>
      <c r="AI39" s="865"/>
      <c r="AJ39" s="865"/>
      <c r="AK39" s="865"/>
      <c r="AL39" s="865"/>
      <c r="AM39" s="865"/>
      <c r="AN39" s="865"/>
      <c r="AO39" s="865"/>
      <c r="AP39" s="865"/>
      <c r="AQ39" s="865"/>
      <c r="AR39" s="865"/>
    </row>
    <row r="40" spans="2:44" s="859" customFormat="1" ht="17.25" customHeight="1">
      <c r="B40" s="860"/>
      <c r="C40" s="865"/>
      <c r="D40" s="865" t="s">
        <v>937</v>
      </c>
      <c r="E40" s="865"/>
      <c r="F40" s="865"/>
      <c r="G40" s="865"/>
      <c r="H40" s="865"/>
      <c r="I40" s="865"/>
      <c r="J40" s="865"/>
      <c r="K40" s="865"/>
      <c r="L40" s="865"/>
      <c r="M40" s="865"/>
      <c r="N40" s="865"/>
      <c r="O40" s="865"/>
      <c r="P40" s="865"/>
      <c r="Q40" s="865"/>
      <c r="R40" s="865"/>
      <c r="S40" s="865"/>
      <c r="T40" s="865"/>
      <c r="U40" s="865"/>
      <c r="V40" s="865"/>
      <c r="W40" s="865"/>
      <c r="X40" s="865"/>
      <c r="Y40" s="865"/>
      <c r="Z40" s="865"/>
      <c r="AA40" s="865"/>
      <c r="AB40" s="865"/>
      <c r="AC40" s="865"/>
      <c r="AD40" s="865"/>
      <c r="AE40" s="865"/>
      <c r="AF40" s="865"/>
      <c r="AG40" s="865"/>
      <c r="AH40" s="865"/>
      <c r="AI40" s="865"/>
      <c r="AJ40" s="865"/>
      <c r="AK40" s="865"/>
      <c r="AL40" s="865"/>
      <c r="AM40" s="865"/>
      <c r="AN40" s="865"/>
      <c r="AO40" s="865"/>
      <c r="AP40" s="865"/>
      <c r="AQ40" s="865"/>
      <c r="AR40" s="865"/>
    </row>
    <row r="41" spans="2:44" s="859" customFormat="1" ht="7.5" customHeight="1">
      <c r="B41" s="860"/>
      <c r="C41" s="865"/>
      <c r="D41" s="865"/>
      <c r="E41" s="865"/>
      <c r="F41" s="865"/>
      <c r="G41" s="865"/>
      <c r="H41" s="865"/>
      <c r="I41" s="865"/>
      <c r="J41" s="865"/>
      <c r="K41" s="865"/>
      <c r="L41" s="865"/>
      <c r="M41" s="865"/>
      <c r="N41" s="865"/>
      <c r="O41" s="865"/>
      <c r="P41" s="865"/>
      <c r="Q41" s="865"/>
      <c r="R41" s="865"/>
      <c r="S41" s="865"/>
      <c r="T41" s="865"/>
      <c r="U41" s="865"/>
      <c r="V41" s="865"/>
      <c r="W41" s="865"/>
      <c r="X41" s="865"/>
      <c r="Y41" s="865"/>
      <c r="Z41" s="865"/>
      <c r="AA41" s="865"/>
      <c r="AB41" s="865"/>
      <c r="AC41" s="865"/>
      <c r="AD41" s="865"/>
      <c r="AE41" s="865"/>
      <c r="AF41" s="865"/>
      <c r="AG41" s="865"/>
      <c r="AH41" s="865"/>
      <c r="AI41" s="865"/>
      <c r="AJ41" s="865"/>
      <c r="AK41" s="865"/>
      <c r="AL41" s="865"/>
      <c r="AM41" s="865"/>
      <c r="AN41" s="865"/>
      <c r="AO41" s="865"/>
      <c r="AP41" s="865"/>
      <c r="AQ41" s="865"/>
      <c r="AR41" s="865"/>
    </row>
    <row r="42" spans="2:44" s="859" customFormat="1" ht="17.25" customHeight="1">
      <c r="B42" s="865" t="s">
        <v>119</v>
      </c>
      <c r="C42" s="865"/>
      <c r="D42" s="866" t="s">
        <v>938</v>
      </c>
      <c r="E42" s="865"/>
      <c r="F42" s="865"/>
      <c r="G42" s="865"/>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row>
    <row r="43" spans="2:44" s="859" customFormat="1" ht="17.25" customHeight="1">
      <c r="B43" s="860"/>
      <c r="C43" s="865"/>
      <c r="D43" s="865" t="s">
        <v>939</v>
      </c>
      <c r="E43" s="865"/>
      <c r="F43" s="865"/>
      <c r="G43" s="865"/>
      <c r="H43" s="865"/>
      <c r="I43" s="865"/>
      <c r="J43" s="865"/>
      <c r="K43" s="865"/>
      <c r="L43" s="865"/>
      <c r="M43" s="865"/>
      <c r="N43" s="865"/>
      <c r="O43" s="865"/>
      <c r="P43" s="865"/>
      <c r="Q43" s="865"/>
      <c r="R43" s="865"/>
      <c r="S43" s="865"/>
      <c r="T43" s="865"/>
      <c r="U43" s="865"/>
      <c r="V43" s="865"/>
      <c r="W43" s="865"/>
      <c r="X43" s="865"/>
      <c r="Y43" s="865"/>
      <c r="Z43" s="865"/>
      <c r="AA43" s="865"/>
      <c r="AB43" s="865"/>
      <c r="AC43" s="865"/>
      <c r="AD43" s="865"/>
      <c r="AE43" s="865"/>
      <c r="AF43" s="865"/>
      <c r="AG43" s="865"/>
      <c r="AH43" s="865"/>
      <c r="AI43" s="865"/>
      <c r="AJ43" s="865"/>
      <c r="AK43" s="865"/>
      <c r="AL43" s="865"/>
      <c r="AM43" s="865"/>
      <c r="AN43" s="865"/>
      <c r="AO43" s="865"/>
      <c r="AP43" s="865"/>
      <c r="AQ43" s="865"/>
      <c r="AR43" s="865"/>
    </row>
    <row r="44" spans="2:44" s="859" customFormat="1" ht="17.25" customHeight="1">
      <c r="B44" s="860"/>
      <c r="C44" s="865"/>
      <c r="D44" s="865" t="s">
        <v>940</v>
      </c>
      <c r="E44" s="865"/>
      <c r="F44" s="865"/>
      <c r="G44" s="865"/>
      <c r="H44" s="865"/>
      <c r="I44" s="865"/>
      <c r="J44" s="865"/>
      <c r="K44" s="865"/>
      <c r="L44" s="865"/>
      <c r="M44" s="865"/>
      <c r="N44" s="865"/>
      <c r="O44" s="865"/>
      <c r="P44" s="865"/>
      <c r="Q44" s="865"/>
      <c r="R44" s="865"/>
      <c r="S44" s="865"/>
      <c r="T44" s="865"/>
      <c r="U44" s="865"/>
      <c r="V44" s="865"/>
      <c r="W44" s="865"/>
      <c r="X44" s="865"/>
      <c r="Y44" s="865"/>
      <c r="Z44" s="865"/>
      <c r="AA44" s="865"/>
      <c r="AB44" s="865"/>
      <c r="AC44" s="865"/>
      <c r="AD44" s="865"/>
      <c r="AE44" s="865"/>
      <c r="AF44" s="865"/>
      <c r="AG44" s="865"/>
      <c r="AH44" s="865"/>
      <c r="AI44" s="865"/>
      <c r="AJ44" s="865"/>
      <c r="AK44" s="865"/>
      <c r="AL44" s="865"/>
      <c r="AM44" s="865"/>
      <c r="AN44" s="865"/>
      <c r="AO44" s="865"/>
      <c r="AP44" s="865"/>
      <c r="AQ44" s="865"/>
      <c r="AR44" s="865"/>
    </row>
    <row r="45" spans="2:44" s="859" customFormat="1" ht="7.5" customHeight="1">
      <c r="B45" s="860"/>
      <c r="C45" s="865"/>
      <c r="D45" s="865"/>
      <c r="E45" s="865"/>
      <c r="F45" s="865"/>
      <c r="G45" s="865"/>
      <c r="H45" s="865"/>
      <c r="I45" s="865"/>
      <c r="J45" s="865"/>
      <c r="K45" s="865"/>
      <c r="L45" s="865"/>
      <c r="M45" s="865"/>
      <c r="N45" s="865"/>
      <c r="O45" s="865"/>
      <c r="P45" s="865"/>
      <c r="Q45" s="865"/>
      <c r="R45" s="865"/>
      <c r="S45" s="865"/>
      <c r="T45" s="865"/>
      <c r="U45" s="865"/>
      <c r="V45" s="865"/>
      <c r="W45" s="865"/>
      <c r="X45" s="865"/>
      <c r="Y45" s="865"/>
      <c r="Z45" s="865"/>
      <c r="AA45" s="865"/>
      <c r="AB45" s="865"/>
      <c r="AC45" s="865"/>
      <c r="AD45" s="865"/>
      <c r="AE45" s="865"/>
      <c r="AF45" s="865"/>
      <c r="AG45" s="865"/>
      <c r="AH45" s="865"/>
      <c r="AI45" s="865"/>
      <c r="AJ45" s="865"/>
      <c r="AK45" s="865"/>
      <c r="AL45" s="865"/>
      <c r="AM45" s="865"/>
      <c r="AN45" s="865"/>
      <c r="AO45" s="865"/>
      <c r="AP45" s="865"/>
      <c r="AQ45" s="865"/>
      <c r="AR45" s="865"/>
    </row>
    <row r="46" spans="2:44" s="859" customFormat="1" ht="17.25" customHeight="1">
      <c r="B46" s="865" t="s">
        <v>941</v>
      </c>
      <c r="C46" s="865"/>
      <c r="D46" s="866" t="s">
        <v>942</v>
      </c>
      <c r="E46" s="865"/>
      <c r="F46" s="865"/>
      <c r="G46" s="865"/>
      <c r="H46" s="865"/>
      <c r="I46" s="865"/>
      <c r="J46" s="865"/>
      <c r="K46" s="865"/>
      <c r="L46" s="865"/>
      <c r="M46" s="865"/>
      <c r="N46" s="865"/>
      <c r="O46" s="865"/>
      <c r="P46" s="865"/>
      <c r="Q46" s="865"/>
      <c r="R46" s="865"/>
      <c r="S46" s="865"/>
      <c r="T46" s="865"/>
      <c r="U46" s="865"/>
      <c r="V46" s="865"/>
      <c r="W46" s="865"/>
      <c r="X46" s="865"/>
      <c r="Y46" s="865"/>
      <c r="Z46" s="865"/>
      <c r="AA46" s="865"/>
      <c r="AB46" s="865"/>
      <c r="AC46" s="865"/>
      <c r="AD46" s="865"/>
      <c r="AE46" s="865"/>
      <c r="AF46" s="865"/>
      <c r="AG46" s="865"/>
      <c r="AH46" s="865"/>
      <c r="AI46" s="865"/>
      <c r="AJ46" s="865"/>
      <c r="AK46" s="865"/>
      <c r="AL46" s="865"/>
      <c r="AM46" s="865"/>
      <c r="AN46" s="865"/>
      <c r="AO46" s="865"/>
      <c r="AP46" s="865"/>
      <c r="AQ46" s="865"/>
      <c r="AR46" s="865"/>
    </row>
    <row r="47" spans="2:44" s="859" customFormat="1" ht="17.25" customHeight="1">
      <c r="B47" s="860"/>
      <c r="C47" s="865"/>
      <c r="D47" s="865" t="s">
        <v>943</v>
      </c>
      <c r="E47" s="865"/>
      <c r="F47" s="865"/>
      <c r="G47" s="865"/>
      <c r="H47" s="865"/>
      <c r="I47" s="865"/>
      <c r="J47" s="865"/>
      <c r="K47" s="865"/>
      <c r="L47" s="865"/>
      <c r="M47" s="865"/>
      <c r="N47" s="865"/>
      <c r="O47" s="865"/>
      <c r="P47" s="865"/>
      <c r="Q47" s="865"/>
      <c r="R47" s="865"/>
      <c r="S47" s="865"/>
      <c r="T47" s="865"/>
      <c r="U47" s="865"/>
      <c r="V47" s="865"/>
      <c r="W47" s="865"/>
      <c r="X47" s="865"/>
      <c r="Y47" s="865"/>
      <c r="Z47" s="865"/>
      <c r="AA47" s="865"/>
      <c r="AB47" s="865"/>
      <c r="AC47" s="865"/>
      <c r="AD47" s="865"/>
      <c r="AE47" s="865"/>
      <c r="AF47" s="865"/>
      <c r="AG47" s="865"/>
      <c r="AH47" s="865"/>
      <c r="AI47" s="865"/>
      <c r="AJ47" s="865"/>
      <c r="AK47" s="865"/>
      <c r="AL47" s="865"/>
      <c r="AM47" s="865"/>
      <c r="AN47" s="865"/>
      <c r="AO47" s="865"/>
      <c r="AP47" s="865"/>
      <c r="AQ47" s="865"/>
      <c r="AR47" s="865"/>
    </row>
    <row r="48" spans="2:44" s="859" customFormat="1" ht="17.25" customHeight="1">
      <c r="B48" s="860"/>
      <c r="C48" s="865"/>
      <c r="D48" s="860" t="s">
        <v>944</v>
      </c>
      <c r="E48" s="865"/>
      <c r="F48" s="865"/>
      <c r="G48" s="865"/>
      <c r="H48" s="865"/>
      <c r="I48" s="865"/>
      <c r="J48" s="865"/>
      <c r="K48" s="865"/>
      <c r="L48" s="865"/>
      <c r="M48" s="865"/>
      <c r="N48" s="865"/>
      <c r="O48" s="865"/>
      <c r="P48" s="865"/>
      <c r="Q48" s="865"/>
      <c r="R48" s="865"/>
      <c r="S48" s="865"/>
      <c r="T48" s="865"/>
      <c r="U48" s="865"/>
      <c r="V48" s="865"/>
      <c r="W48" s="865"/>
      <c r="X48" s="865"/>
      <c r="Y48" s="865"/>
      <c r="Z48" s="865"/>
      <c r="AA48" s="865"/>
      <c r="AB48" s="865"/>
      <c r="AC48" s="865"/>
      <c r="AD48" s="865"/>
      <c r="AE48" s="865"/>
      <c r="AF48" s="865"/>
      <c r="AG48" s="865"/>
      <c r="AH48" s="865"/>
      <c r="AI48" s="865"/>
      <c r="AJ48" s="865"/>
      <c r="AK48" s="865"/>
      <c r="AL48" s="865"/>
      <c r="AM48" s="865"/>
      <c r="AN48" s="865"/>
      <c r="AO48" s="865"/>
      <c r="AP48" s="865"/>
      <c r="AQ48" s="865"/>
      <c r="AR48" s="865"/>
    </row>
    <row r="49" spans="2:44" s="859" customFormat="1" ht="7.5" customHeight="1">
      <c r="B49" s="865"/>
      <c r="C49" s="865"/>
      <c r="D49" s="865"/>
      <c r="E49" s="865"/>
      <c r="F49" s="865"/>
      <c r="G49" s="865"/>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row>
    <row r="50" spans="2:44" s="859" customFormat="1" ht="17.25" customHeight="1">
      <c r="B50" s="865" t="s">
        <v>945</v>
      </c>
      <c r="C50" s="865"/>
      <c r="D50" s="866" t="s">
        <v>946</v>
      </c>
      <c r="E50" s="865"/>
      <c r="F50" s="865"/>
      <c r="G50" s="865"/>
      <c r="H50" s="865"/>
      <c r="I50" s="865"/>
      <c r="J50" s="865"/>
      <c r="K50" s="865"/>
      <c r="L50" s="865"/>
      <c r="M50" s="865"/>
      <c r="N50" s="865"/>
      <c r="O50" s="865"/>
      <c r="P50" s="865"/>
      <c r="Q50" s="865"/>
      <c r="R50" s="865"/>
      <c r="S50" s="865"/>
      <c r="T50" s="865"/>
      <c r="U50" s="865"/>
      <c r="V50" s="865"/>
      <c r="W50" s="865"/>
      <c r="X50" s="865"/>
      <c r="Y50" s="865"/>
      <c r="Z50" s="865"/>
      <c r="AA50" s="865"/>
      <c r="AB50" s="865"/>
      <c r="AC50" s="865"/>
      <c r="AD50" s="865"/>
      <c r="AE50" s="865"/>
      <c r="AF50" s="865"/>
      <c r="AG50" s="865"/>
      <c r="AH50" s="865"/>
      <c r="AI50" s="865"/>
      <c r="AJ50" s="865"/>
      <c r="AK50" s="865"/>
      <c r="AL50" s="865"/>
      <c r="AM50" s="865"/>
      <c r="AN50" s="865"/>
      <c r="AO50" s="865"/>
      <c r="AP50" s="865"/>
      <c r="AQ50" s="865"/>
      <c r="AR50" s="865"/>
    </row>
    <row r="51" spans="2:44" s="859" customFormat="1" ht="17.25" customHeight="1">
      <c r="B51" s="865"/>
      <c r="C51" s="865"/>
      <c r="D51" s="865" t="s">
        <v>947</v>
      </c>
      <c r="E51" s="865"/>
      <c r="F51" s="865"/>
      <c r="G51" s="865"/>
      <c r="H51" s="865"/>
      <c r="I51" s="865"/>
      <c r="J51" s="865"/>
      <c r="K51" s="865"/>
      <c r="L51" s="865"/>
      <c r="M51" s="865"/>
      <c r="N51" s="865"/>
      <c r="O51" s="865"/>
      <c r="P51" s="865"/>
      <c r="Q51" s="865"/>
      <c r="R51" s="865"/>
      <c r="S51" s="865"/>
      <c r="T51" s="865"/>
      <c r="U51" s="865"/>
      <c r="V51" s="865"/>
      <c r="W51" s="865"/>
      <c r="X51" s="865"/>
      <c r="Y51" s="865"/>
      <c r="Z51" s="865"/>
      <c r="AA51" s="865"/>
      <c r="AB51" s="865"/>
      <c r="AC51" s="865"/>
      <c r="AD51" s="865"/>
      <c r="AE51" s="865"/>
      <c r="AF51" s="865"/>
      <c r="AG51" s="865"/>
      <c r="AH51" s="865"/>
      <c r="AI51" s="865"/>
      <c r="AJ51" s="865"/>
      <c r="AK51" s="865"/>
      <c r="AL51" s="865"/>
      <c r="AM51" s="865"/>
      <c r="AN51" s="865"/>
      <c r="AO51" s="865"/>
      <c r="AP51" s="865"/>
      <c r="AQ51" s="865"/>
      <c r="AR51" s="865"/>
    </row>
    <row r="52" spans="2:44" s="859" customFormat="1" ht="7.5" customHeight="1">
      <c r="B52" s="860"/>
      <c r="C52" s="865"/>
      <c r="D52" s="865"/>
      <c r="E52" s="865"/>
      <c r="F52" s="865"/>
      <c r="G52" s="865"/>
      <c r="H52" s="865"/>
      <c r="I52" s="865"/>
      <c r="J52" s="865"/>
      <c r="K52" s="865"/>
      <c r="L52" s="865"/>
      <c r="M52" s="865"/>
      <c r="N52" s="865"/>
      <c r="O52" s="865"/>
      <c r="P52" s="865"/>
      <c r="Q52" s="865"/>
      <c r="R52" s="865"/>
      <c r="S52" s="865"/>
      <c r="T52" s="865"/>
      <c r="U52" s="865"/>
      <c r="V52" s="865"/>
      <c r="W52" s="865"/>
      <c r="X52" s="865"/>
      <c r="Y52" s="865"/>
      <c r="Z52" s="865"/>
      <c r="AA52" s="865"/>
      <c r="AB52" s="865"/>
      <c r="AC52" s="865"/>
      <c r="AD52" s="865"/>
      <c r="AE52" s="865"/>
      <c r="AF52" s="865"/>
      <c r="AG52" s="865"/>
      <c r="AH52" s="865"/>
      <c r="AI52" s="865"/>
      <c r="AJ52" s="865"/>
      <c r="AK52" s="865"/>
      <c r="AL52" s="865"/>
      <c r="AM52" s="865"/>
      <c r="AN52" s="865"/>
      <c r="AO52" s="865"/>
      <c r="AP52" s="865"/>
      <c r="AQ52" s="865"/>
      <c r="AR52" s="865"/>
    </row>
    <row r="53" spans="2:44" s="859" customFormat="1" ht="17.25" customHeight="1">
      <c r="B53" s="865" t="s">
        <v>948</v>
      </c>
      <c r="C53" s="865"/>
      <c r="D53" s="866" t="s">
        <v>949</v>
      </c>
      <c r="E53" s="865"/>
      <c r="F53" s="865"/>
      <c r="G53" s="865"/>
      <c r="H53" s="865"/>
      <c r="I53" s="865"/>
      <c r="J53" s="865"/>
      <c r="K53" s="865"/>
      <c r="L53" s="865"/>
      <c r="M53" s="865"/>
      <c r="N53" s="865"/>
      <c r="O53" s="865"/>
      <c r="P53" s="865"/>
      <c r="Q53" s="865"/>
      <c r="R53" s="865"/>
      <c r="S53" s="865"/>
      <c r="T53" s="865"/>
      <c r="U53" s="865"/>
      <c r="V53" s="865"/>
      <c r="W53" s="865"/>
      <c r="X53" s="865"/>
      <c r="Y53" s="865"/>
      <c r="Z53" s="865"/>
      <c r="AA53" s="865"/>
      <c r="AB53" s="865"/>
      <c r="AC53" s="865"/>
      <c r="AD53" s="865"/>
      <c r="AE53" s="865"/>
      <c r="AF53" s="865"/>
      <c r="AG53" s="865"/>
      <c r="AH53" s="865"/>
      <c r="AI53" s="865"/>
      <c r="AJ53" s="865"/>
      <c r="AK53" s="865"/>
      <c r="AL53" s="865"/>
      <c r="AM53" s="865"/>
      <c r="AN53" s="865"/>
      <c r="AO53" s="865"/>
      <c r="AP53" s="865"/>
      <c r="AQ53" s="865"/>
      <c r="AR53" s="865"/>
    </row>
    <row r="54" spans="2:44" s="859" customFormat="1" ht="17.25" customHeight="1">
      <c r="B54" s="860"/>
      <c r="C54" s="865"/>
      <c r="D54" s="865" t="s">
        <v>950</v>
      </c>
      <c r="E54" s="865"/>
      <c r="F54" s="865"/>
      <c r="G54" s="865"/>
      <c r="H54" s="865"/>
      <c r="I54" s="865"/>
      <c r="J54" s="865"/>
      <c r="K54" s="865"/>
      <c r="L54" s="865"/>
      <c r="M54" s="865"/>
      <c r="N54" s="865"/>
      <c r="O54" s="865"/>
      <c r="P54" s="865"/>
      <c r="Q54" s="865"/>
      <c r="R54" s="865"/>
      <c r="S54" s="865"/>
      <c r="T54" s="865"/>
      <c r="U54" s="865"/>
      <c r="V54" s="865"/>
      <c r="W54" s="865"/>
      <c r="X54" s="865"/>
      <c r="Y54" s="865"/>
      <c r="Z54" s="865"/>
      <c r="AA54" s="865"/>
      <c r="AB54" s="865"/>
      <c r="AC54" s="865"/>
      <c r="AD54" s="865"/>
      <c r="AE54" s="865"/>
      <c r="AF54" s="865"/>
      <c r="AG54" s="865"/>
      <c r="AH54" s="865"/>
      <c r="AI54" s="865"/>
      <c r="AJ54" s="865"/>
      <c r="AK54" s="865"/>
      <c r="AL54" s="865"/>
      <c r="AM54" s="865"/>
      <c r="AN54" s="865"/>
      <c r="AO54" s="865"/>
      <c r="AP54" s="865"/>
      <c r="AQ54" s="865"/>
      <c r="AR54" s="865"/>
    </row>
    <row r="55" spans="2:44" s="859" customFormat="1" ht="17.25" customHeight="1">
      <c r="B55" s="860"/>
      <c r="C55" s="865"/>
      <c r="D55" s="865" t="s">
        <v>951</v>
      </c>
      <c r="E55" s="865"/>
      <c r="F55" s="865"/>
      <c r="G55" s="865"/>
      <c r="H55" s="865"/>
      <c r="I55" s="865"/>
      <c r="J55" s="865"/>
      <c r="K55" s="865"/>
      <c r="L55" s="865"/>
      <c r="M55" s="865"/>
      <c r="N55" s="865"/>
      <c r="O55" s="865"/>
      <c r="P55" s="865"/>
      <c r="Q55" s="865"/>
      <c r="R55" s="865"/>
      <c r="S55" s="865"/>
      <c r="T55" s="865"/>
      <c r="U55" s="865"/>
      <c r="V55" s="865"/>
      <c r="W55" s="865"/>
      <c r="X55" s="865"/>
      <c r="Y55" s="865"/>
      <c r="Z55" s="865"/>
      <c r="AA55" s="865"/>
      <c r="AB55" s="865"/>
      <c r="AC55" s="865"/>
      <c r="AD55" s="865"/>
      <c r="AE55" s="865"/>
      <c r="AF55" s="865"/>
      <c r="AG55" s="865"/>
      <c r="AH55" s="865"/>
      <c r="AI55" s="865"/>
      <c r="AJ55" s="865"/>
      <c r="AK55" s="865"/>
      <c r="AL55" s="865"/>
      <c r="AM55" s="865"/>
      <c r="AN55" s="865"/>
      <c r="AO55" s="865"/>
      <c r="AP55" s="865"/>
      <c r="AQ55" s="865"/>
      <c r="AR55" s="865"/>
    </row>
    <row r="56" spans="2:44" s="859" customFormat="1" ht="17.25" customHeight="1">
      <c r="B56" s="860"/>
      <c r="C56" s="865"/>
      <c r="D56" s="865" t="s">
        <v>952</v>
      </c>
      <c r="E56" s="865"/>
      <c r="F56" s="865"/>
      <c r="G56" s="865"/>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row>
    <row r="57" spans="2:44" s="859" customFormat="1" ht="17.25" customHeight="1">
      <c r="B57" s="860"/>
      <c r="C57" s="865"/>
      <c r="D57" s="865" t="s">
        <v>953</v>
      </c>
      <c r="E57" s="865"/>
      <c r="F57" s="865"/>
      <c r="G57" s="865"/>
      <c r="H57" s="865"/>
      <c r="I57" s="865"/>
      <c r="J57" s="865"/>
      <c r="K57" s="865"/>
      <c r="L57" s="865"/>
      <c r="M57" s="865"/>
      <c r="N57" s="865"/>
      <c r="O57" s="865"/>
      <c r="P57" s="865"/>
      <c r="Q57" s="865"/>
      <c r="R57" s="865"/>
      <c r="S57" s="865"/>
      <c r="T57" s="865"/>
      <c r="U57" s="865"/>
      <c r="V57" s="865"/>
      <c r="W57" s="865"/>
      <c r="X57" s="865"/>
      <c r="Y57" s="865"/>
      <c r="Z57" s="865"/>
      <c r="AA57" s="865"/>
      <c r="AB57" s="865"/>
      <c r="AC57" s="865"/>
      <c r="AD57" s="865"/>
      <c r="AE57" s="865"/>
      <c r="AF57" s="865"/>
      <c r="AG57" s="865"/>
      <c r="AH57" s="865"/>
      <c r="AI57" s="865"/>
      <c r="AJ57" s="865"/>
      <c r="AK57" s="865"/>
      <c r="AL57" s="865"/>
      <c r="AM57" s="865"/>
      <c r="AN57" s="865"/>
      <c r="AO57" s="865"/>
      <c r="AP57" s="865"/>
      <c r="AQ57" s="865"/>
      <c r="AR57" s="865"/>
    </row>
    <row r="58" spans="2:44" s="859" customFormat="1" ht="7.5" customHeight="1">
      <c r="B58" s="860"/>
      <c r="C58" s="865"/>
      <c r="D58" s="865"/>
      <c r="E58" s="865"/>
      <c r="F58" s="865"/>
      <c r="G58" s="865"/>
      <c r="H58" s="865"/>
      <c r="I58" s="865"/>
      <c r="J58" s="865"/>
      <c r="K58" s="865"/>
      <c r="L58" s="865"/>
      <c r="M58" s="865"/>
      <c r="N58" s="865"/>
      <c r="O58" s="865"/>
      <c r="P58" s="865"/>
      <c r="Q58" s="865"/>
      <c r="R58" s="865"/>
      <c r="S58" s="865"/>
      <c r="T58" s="865"/>
      <c r="U58" s="865"/>
      <c r="V58" s="865"/>
      <c r="W58" s="865"/>
      <c r="X58" s="865"/>
      <c r="Y58" s="865"/>
      <c r="Z58" s="865"/>
      <c r="AA58" s="865"/>
      <c r="AB58" s="865"/>
      <c r="AC58" s="865"/>
      <c r="AD58" s="865"/>
      <c r="AE58" s="865"/>
      <c r="AF58" s="865"/>
      <c r="AG58" s="865"/>
      <c r="AH58" s="865"/>
      <c r="AI58" s="865"/>
      <c r="AJ58" s="865"/>
      <c r="AK58" s="865"/>
      <c r="AL58" s="865"/>
      <c r="AM58" s="865"/>
      <c r="AN58" s="865"/>
      <c r="AO58" s="865"/>
      <c r="AP58" s="865"/>
      <c r="AQ58" s="865"/>
      <c r="AR58" s="865"/>
    </row>
    <row r="59" spans="2:44" s="859" customFormat="1" ht="17.25" customHeight="1">
      <c r="B59" s="865"/>
      <c r="C59" s="865"/>
      <c r="D59" s="997"/>
      <c r="E59" s="997"/>
      <c r="F59" s="997"/>
      <c r="G59" s="997"/>
      <c r="H59" s="997"/>
      <c r="I59" s="997"/>
      <c r="J59" s="997"/>
      <c r="K59" s="997"/>
      <c r="L59" s="997"/>
      <c r="M59" s="997"/>
      <c r="N59" s="997"/>
      <c r="O59" s="997"/>
      <c r="P59" s="997"/>
      <c r="Q59" s="997"/>
      <c r="R59" s="997"/>
      <c r="S59" s="997"/>
      <c r="T59" s="997"/>
      <c r="U59" s="997"/>
      <c r="V59" s="997"/>
      <c r="W59" s="997"/>
      <c r="X59" s="997"/>
      <c r="Y59" s="997"/>
      <c r="Z59" s="997"/>
      <c r="AA59" s="997"/>
      <c r="AB59" s="997"/>
      <c r="AC59" s="997"/>
      <c r="AD59" s="997"/>
      <c r="AE59" s="997"/>
      <c r="AF59" s="997"/>
      <c r="AG59" s="997"/>
      <c r="AH59" s="997"/>
      <c r="AI59" s="997"/>
      <c r="AJ59" s="997"/>
      <c r="AK59" s="997"/>
      <c r="AL59" s="997"/>
      <c r="AM59" s="997"/>
      <c r="AN59" s="997"/>
      <c r="AO59" s="997"/>
      <c r="AP59" s="865"/>
      <c r="AQ59" s="865"/>
      <c r="AR59" s="865"/>
    </row>
    <row r="60" spans="2:44" s="859" customFormat="1" ht="16.5" customHeight="1">
      <c r="B60" s="865"/>
      <c r="C60" s="865"/>
      <c r="D60" s="865"/>
      <c r="E60" s="865"/>
      <c r="F60" s="865"/>
      <c r="G60" s="865"/>
      <c r="H60" s="865"/>
      <c r="I60" s="865"/>
      <c r="J60" s="865"/>
      <c r="K60" s="865"/>
      <c r="L60" s="865"/>
      <c r="M60" s="865"/>
      <c r="N60" s="865"/>
      <c r="O60" s="865"/>
      <c r="P60" s="865"/>
      <c r="Q60" s="865"/>
      <c r="R60" s="865"/>
      <c r="S60" s="865"/>
      <c r="T60" s="865"/>
      <c r="U60" s="865"/>
      <c r="V60" s="865"/>
      <c r="W60" s="865"/>
      <c r="X60" s="865"/>
      <c r="Y60" s="865"/>
      <c r="Z60" s="865"/>
      <c r="AA60" s="865"/>
      <c r="AB60" s="865"/>
      <c r="AC60" s="865"/>
      <c r="AD60" s="865"/>
      <c r="AE60" s="865"/>
      <c r="AF60" s="865"/>
      <c r="AG60" s="865"/>
      <c r="AH60" s="865"/>
      <c r="AI60" s="865"/>
      <c r="AJ60" s="865"/>
      <c r="AK60" s="865"/>
      <c r="AL60" s="865"/>
      <c r="AM60" s="865"/>
      <c r="AN60" s="865"/>
      <c r="AO60" s="865"/>
      <c r="AP60" s="865"/>
      <c r="AQ60" s="865"/>
      <c r="AR60" s="865"/>
    </row>
    <row r="61" spans="2:44" s="859" customFormat="1" ht="14.25">
      <c r="B61" s="1259" t="s">
        <v>954</v>
      </c>
      <c r="C61" s="1259"/>
      <c r="D61" s="1259"/>
      <c r="E61" s="1259"/>
      <c r="F61" s="1259"/>
      <c r="G61" s="1259"/>
      <c r="H61" s="1259"/>
      <c r="I61" s="1259"/>
      <c r="J61" s="1259"/>
      <c r="K61" s="1259"/>
      <c r="L61" s="1259"/>
      <c r="M61" s="1259"/>
      <c r="N61" s="1259"/>
      <c r="O61" s="1259"/>
      <c r="P61" s="1259"/>
      <c r="Q61" s="1259"/>
      <c r="R61" s="1259"/>
      <c r="S61" s="1259"/>
      <c r="T61" s="1259"/>
      <c r="U61" s="1259"/>
      <c r="V61" s="1259"/>
      <c r="W61" s="1259"/>
      <c r="X61" s="1259"/>
      <c r="Y61" s="1259"/>
      <c r="Z61" s="1259"/>
      <c r="AA61" s="1259"/>
      <c r="AB61" s="1259"/>
      <c r="AC61" s="1259"/>
      <c r="AD61" s="1259"/>
      <c r="AE61" s="1259"/>
      <c r="AF61" s="1259"/>
      <c r="AG61" s="1259"/>
      <c r="AH61" s="1259"/>
      <c r="AI61" s="1259"/>
      <c r="AJ61" s="1259"/>
      <c r="AK61" s="1259"/>
      <c r="AL61" s="1259"/>
      <c r="AM61" s="1259"/>
      <c r="AN61" s="1259"/>
      <c r="AO61" s="1259"/>
      <c r="AP61" s="1259"/>
      <c r="AQ61" s="1259"/>
      <c r="AR61" s="1259"/>
    </row>
    <row r="62" spans="2:44" s="859" customFormat="1" ht="9" customHeight="1">
      <c r="B62" s="994"/>
      <c r="C62" s="994"/>
      <c r="D62" s="994"/>
      <c r="E62" s="994"/>
      <c r="F62" s="994"/>
      <c r="G62" s="994"/>
      <c r="H62" s="994"/>
      <c r="I62" s="994"/>
      <c r="J62" s="994"/>
      <c r="K62" s="994"/>
      <c r="L62" s="994"/>
      <c r="M62" s="994"/>
      <c r="N62" s="994"/>
      <c r="O62" s="994"/>
      <c r="P62" s="994"/>
      <c r="Q62" s="994"/>
      <c r="R62" s="994"/>
      <c r="S62" s="994"/>
      <c r="T62" s="994"/>
      <c r="U62" s="994"/>
      <c r="V62" s="994"/>
      <c r="W62" s="994"/>
      <c r="X62" s="994"/>
      <c r="Y62" s="994"/>
      <c r="Z62" s="994"/>
      <c r="AA62" s="994"/>
      <c r="AB62" s="994"/>
      <c r="AC62" s="994"/>
      <c r="AD62" s="994"/>
      <c r="AE62" s="994"/>
      <c r="AF62" s="994"/>
      <c r="AG62" s="994"/>
      <c r="AH62" s="994"/>
      <c r="AI62" s="994"/>
      <c r="AJ62" s="994"/>
      <c r="AK62" s="994"/>
      <c r="AL62" s="994"/>
      <c r="AM62" s="994"/>
      <c r="AN62" s="994"/>
      <c r="AO62" s="994"/>
      <c r="AP62" s="994"/>
      <c r="AQ62" s="994"/>
      <c r="AR62" s="994"/>
    </row>
    <row r="63" spans="2:44" s="859" customFormat="1" ht="30" customHeight="1">
      <c r="B63" s="872"/>
      <c r="C63" s="993"/>
      <c r="D63" s="872"/>
      <c r="E63" s="872"/>
      <c r="F63" s="872"/>
      <c r="G63" s="872"/>
      <c r="H63" s="872"/>
      <c r="I63" s="872"/>
      <c r="J63" s="872"/>
      <c r="K63" s="872"/>
      <c r="L63" s="872"/>
      <c r="M63" s="872"/>
      <c r="N63" s="872"/>
      <c r="O63" s="872"/>
      <c r="P63" s="872"/>
      <c r="Q63" s="872"/>
      <c r="R63" s="872"/>
      <c r="S63" s="872"/>
      <c r="T63" s="872"/>
      <c r="U63" s="872"/>
      <c r="V63" s="872"/>
      <c r="W63" s="872"/>
      <c r="X63" s="872"/>
      <c r="Y63" s="872"/>
      <c r="Z63" s="872"/>
      <c r="AA63" s="872"/>
      <c r="AB63" s="872"/>
      <c r="AC63" s="860"/>
      <c r="AD63" s="873"/>
      <c r="AE63" s="860"/>
      <c r="AF63" s="999"/>
      <c r="AG63" s="999"/>
      <c r="AH63" s="1260" t="str">
        <f>IF(様式第1_交付申請書!L5="","",様式第1_交付申請書!L5)</f>
        <v/>
      </c>
      <c r="AI63" s="1260"/>
      <c r="AJ63" s="1260"/>
      <c r="AK63" s="1260"/>
      <c r="AL63" s="1260"/>
      <c r="AM63" s="1260"/>
      <c r="AN63" s="1260"/>
      <c r="AO63" s="1260"/>
      <c r="AP63" s="860"/>
      <c r="AQ63" s="860"/>
      <c r="AR63" s="860"/>
    </row>
    <row r="64" spans="2:44" s="859" customFormat="1" ht="15" customHeight="1">
      <c r="B64" s="872"/>
      <c r="C64" s="993"/>
      <c r="D64" s="872"/>
      <c r="E64" s="872"/>
      <c r="F64" s="872"/>
      <c r="G64" s="872"/>
      <c r="H64" s="872"/>
      <c r="I64" s="872"/>
      <c r="J64" s="872"/>
      <c r="K64" s="872"/>
      <c r="L64" s="872"/>
      <c r="M64" s="872"/>
      <c r="N64" s="872"/>
      <c r="O64" s="872"/>
      <c r="P64" s="872"/>
      <c r="Q64" s="872"/>
      <c r="R64" s="872"/>
      <c r="S64" s="872"/>
      <c r="T64" s="872"/>
      <c r="U64" s="872"/>
      <c r="V64" s="872"/>
      <c r="W64" s="872"/>
      <c r="X64" s="872"/>
      <c r="Y64" s="872"/>
      <c r="Z64" s="872"/>
      <c r="AA64" s="872"/>
      <c r="AB64" s="872"/>
      <c r="AC64" s="873"/>
      <c r="AD64" s="873"/>
      <c r="AE64" s="861"/>
      <c r="AF64" s="861"/>
      <c r="AG64" s="861"/>
      <c r="AH64" s="873"/>
      <c r="AI64" s="861"/>
      <c r="AJ64" s="861"/>
      <c r="AK64" s="861"/>
      <c r="AL64" s="873"/>
      <c r="AM64" s="861"/>
      <c r="AN64" s="861"/>
      <c r="AO64" s="861"/>
      <c r="AP64" s="873"/>
      <c r="AQ64" s="860"/>
      <c r="AR64" s="860"/>
    </row>
    <row r="65" spans="2:45" ht="30" customHeight="1">
      <c r="B65" s="875"/>
      <c r="C65" s="876"/>
      <c r="D65" s="876"/>
      <c r="E65" s="876"/>
      <c r="F65" s="877" t="s">
        <v>955</v>
      </c>
      <c r="G65" s="877"/>
      <c r="H65" s="877"/>
      <c r="I65" s="877"/>
      <c r="J65" s="877"/>
      <c r="K65" s="1247" t="s">
        <v>956</v>
      </c>
      <c r="L65" s="1247"/>
      <c r="M65" s="1247"/>
      <c r="N65" s="1247"/>
      <c r="O65" s="1247"/>
      <c r="P65" s="1247"/>
      <c r="Q65" s="1248" t="str">
        <f>様式第1_交付申請書!G11</f>
        <v/>
      </c>
      <c r="R65" s="1248"/>
      <c r="S65" s="1248"/>
      <c r="T65" s="1248"/>
      <c r="U65" s="1248"/>
      <c r="V65" s="1248"/>
      <c r="W65" s="1248"/>
      <c r="X65" s="1248"/>
      <c r="Y65" s="1248"/>
      <c r="Z65" s="1248"/>
      <c r="AA65" s="1248"/>
      <c r="AB65" s="1248"/>
      <c r="AC65" s="1248"/>
      <c r="AD65" s="1248"/>
      <c r="AE65" s="1248"/>
      <c r="AF65" s="1248"/>
      <c r="AG65" s="1248"/>
      <c r="AH65" s="1248"/>
      <c r="AI65" s="1248"/>
      <c r="AJ65" s="1248"/>
      <c r="AK65" s="1248"/>
      <c r="AL65" s="1248"/>
      <c r="AM65" s="1248"/>
      <c r="AN65" s="1248"/>
      <c r="AO65" s="1248"/>
      <c r="AP65" s="860"/>
      <c r="AQ65" s="860"/>
      <c r="AR65" s="860"/>
    </row>
    <row r="66" spans="2:45" ht="30" customHeight="1">
      <c r="B66" s="875"/>
      <c r="C66" s="876"/>
      <c r="D66" s="876"/>
      <c r="E66" s="876"/>
      <c r="F66" s="877"/>
      <c r="G66" s="877"/>
      <c r="H66" s="877"/>
      <c r="I66" s="877"/>
      <c r="J66" s="877"/>
      <c r="K66" s="1247" t="s">
        <v>957</v>
      </c>
      <c r="L66" s="1247"/>
      <c r="M66" s="1247"/>
      <c r="N66" s="1247"/>
      <c r="O66" s="1247"/>
      <c r="P66" s="998"/>
      <c r="Q66" s="1249" t="s">
        <v>958</v>
      </c>
      <c r="R66" s="1250"/>
      <c r="S66" s="1251" t="str">
        <f>様式第1_交付申請書!G12</f>
        <v/>
      </c>
      <c r="T66" s="1252"/>
      <c r="U66" s="1252"/>
      <c r="V66" s="1252"/>
      <c r="W66" s="1252"/>
      <c r="X66" s="1253"/>
      <c r="Y66" s="1254" t="s">
        <v>959</v>
      </c>
      <c r="Z66" s="1255"/>
      <c r="AA66" s="1256" t="str">
        <f>様式第1_交付申請書!J12</f>
        <v/>
      </c>
      <c r="AB66" s="1256"/>
      <c r="AC66" s="1256"/>
      <c r="AD66" s="1256"/>
      <c r="AE66" s="1256"/>
      <c r="AF66" s="1256"/>
      <c r="AG66" s="1256"/>
      <c r="AH66" s="1256"/>
      <c r="AI66" s="1256"/>
      <c r="AJ66" s="1256"/>
      <c r="AK66" s="1256"/>
      <c r="AL66" s="1256"/>
      <c r="AM66" s="1256"/>
      <c r="AN66" s="1256"/>
      <c r="AO66" s="1256"/>
      <c r="AP66" s="860"/>
      <c r="AQ66" s="860"/>
      <c r="AR66" s="860"/>
      <c r="AS66" s="874" t="s">
        <v>417</v>
      </c>
    </row>
    <row r="67" spans="2:45" ht="30" hidden="1" customHeight="1" outlineLevel="1">
      <c r="B67" s="872"/>
      <c r="C67" s="993"/>
      <c r="D67" s="872"/>
      <c r="E67" s="872"/>
      <c r="F67" s="872"/>
      <c r="G67" s="872"/>
      <c r="H67" s="872"/>
      <c r="I67" s="872"/>
      <c r="J67" s="872"/>
      <c r="K67" s="872"/>
      <c r="L67" s="872"/>
      <c r="M67" s="872"/>
      <c r="N67" s="872"/>
      <c r="O67" s="872"/>
      <c r="P67" s="872"/>
      <c r="Q67" s="872"/>
      <c r="R67" s="872"/>
      <c r="S67" s="872"/>
      <c r="T67" s="872"/>
      <c r="U67" s="872"/>
      <c r="V67" s="872"/>
      <c r="W67" s="872"/>
      <c r="X67" s="872"/>
      <c r="Y67" s="872"/>
      <c r="Z67" s="872"/>
      <c r="AA67" s="872"/>
      <c r="AB67" s="872"/>
      <c r="AC67" s="873"/>
      <c r="AD67" s="873"/>
      <c r="AE67" s="861"/>
      <c r="AF67" s="861"/>
      <c r="AG67" s="861"/>
      <c r="AH67" s="873"/>
      <c r="AI67" s="861"/>
      <c r="AJ67" s="861"/>
      <c r="AK67" s="861"/>
      <c r="AL67" s="873"/>
      <c r="AM67" s="861"/>
      <c r="AN67" s="861"/>
      <c r="AO67" s="861"/>
      <c r="AP67" s="873"/>
      <c r="AQ67" s="860"/>
      <c r="AR67" s="860"/>
    </row>
    <row r="68" spans="2:45" ht="30" hidden="1" customHeight="1" outlineLevel="1">
      <c r="B68" s="875"/>
      <c r="C68" s="876"/>
      <c r="D68" s="876"/>
      <c r="E68" s="876"/>
      <c r="F68" s="877" t="s">
        <v>960</v>
      </c>
      <c r="G68" s="877"/>
      <c r="H68" s="877"/>
      <c r="I68" s="877"/>
      <c r="J68" s="877"/>
      <c r="K68" s="1247" t="s">
        <v>956</v>
      </c>
      <c r="L68" s="1247"/>
      <c r="M68" s="1247"/>
      <c r="N68" s="1247"/>
      <c r="O68" s="1247"/>
      <c r="P68" s="1247"/>
      <c r="Q68" s="1248" t="str">
        <f>IF(入力シート!F40="","",入力シート!F40)</f>
        <v/>
      </c>
      <c r="R68" s="1248"/>
      <c r="S68" s="1248"/>
      <c r="T68" s="1248"/>
      <c r="U68" s="1248"/>
      <c r="V68" s="1248"/>
      <c r="W68" s="1248"/>
      <c r="X68" s="1248"/>
      <c r="Y68" s="1248"/>
      <c r="Z68" s="1248"/>
      <c r="AA68" s="1248"/>
      <c r="AB68" s="1248"/>
      <c r="AC68" s="1248"/>
      <c r="AD68" s="1248"/>
      <c r="AE68" s="1248"/>
      <c r="AF68" s="1248"/>
      <c r="AG68" s="1248"/>
      <c r="AH68" s="1248"/>
      <c r="AI68" s="1248"/>
      <c r="AJ68" s="1248"/>
      <c r="AK68" s="1248"/>
      <c r="AL68" s="1248"/>
      <c r="AM68" s="1248"/>
      <c r="AN68" s="1248"/>
      <c r="AO68" s="1248"/>
      <c r="AP68" s="860"/>
      <c r="AQ68" s="860"/>
      <c r="AR68" s="860"/>
    </row>
    <row r="69" spans="2:45" ht="30" hidden="1" customHeight="1" outlineLevel="1">
      <c r="B69" s="875"/>
      <c r="C69" s="876"/>
      <c r="D69" s="876"/>
      <c r="E69" s="876"/>
      <c r="F69" s="877"/>
      <c r="G69" s="877"/>
      <c r="H69" s="877"/>
      <c r="I69" s="877"/>
      <c r="J69" s="877"/>
      <c r="K69" s="1247" t="s">
        <v>957</v>
      </c>
      <c r="L69" s="1247"/>
      <c r="M69" s="1247"/>
      <c r="N69" s="1247"/>
      <c r="O69" s="1247"/>
      <c r="P69" s="998"/>
      <c r="Q69" s="1249" t="s">
        <v>958</v>
      </c>
      <c r="R69" s="1250"/>
      <c r="S69" s="1251" t="str">
        <f>IF(入力シート!F41="","",入力シート!F41)</f>
        <v/>
      </c>
      <c r="T69" s="1252"/>
      <c r="U69" s="1252"/>
      <c r="V69" s="1252"/>
      <c r="W69" s="1252"/>
      <c r="X69" s="1253"/>
      <c r="Y69" s="1254" t="s">
        <v>959</v>
      </c>
      <c r="Z69" s="1255"/>
      <c r="AA69" s="1256" t="str">
        <f>IF(入力シート!F43="","",入力シート!F43&amp;入力シート!J43)</f>
        <v/>
      </c>
      <c r="AB69" s="1256"/>
      <c r="AC69" s="1256"/>
      <c r="AD69" s="1256"/>
      <c r="AE69" s="1256"/>
      <c r="AF69" s="1256"/>
      <c r="AG69" s="1256"/>
      <c r="AH69" s="1256"/>
      <c r="AI69" s="1256"/>
      <c r="AJ69" s="1256"/>
      <c r="AK69" s="1256"/>
      <c r="AL69" s="1256"/>
      <c r="AM69" s="1256"/>
      <c r="AN69" s="1256"/>
      <c r="AO69" s="1256"/>
      <c r="AP69" s="860"/>
      <c r="AQ69" s="860"/>
      <c r="AR69" s="860"/>
      <c r="AS69" s="874" t="s">
        <v>417</v>
      </c>
    </row>
    <row r="70" spans="2:45" ht="18" customHeight="1" collapsed="1">
      <c r="AS70" s="874" t="s">
        <v>961</v>
      </c>
    </row>
    <row r="71" spans="2:45" ht="30" hidden="1" customHeight="1" outlineLevel="1">
      <c r="B71" s="872"/>
      <c r="C71" s="993"/>
      <c r="D71" s="872"/>
      <c r="E71" s="872"/>
      <c r="F71" s="872"/>
      <c r="G71" s="872"/>
      <c r="H71" s="872"/>
      <c r="I71" s="872"/>
      <c r="J71" s="872"/>
      <c r="K71" s="872"/>
      <c r="L71" s="872"/>
      <c r="M71" s="872"/>
      <c r="N71" s="872"/>
      <c r="O71" s="872"/>
      <c r="P71" s="872"/>
      <c r="Q71" s="872"/>
      <c r="R71" s="872"/>
      <c r="S71" s="872"/>
      <c r="T71" s="872"/>
      <c r="U71" s="872"/>
      <c r="V71" s="872"/>
      <c r="W71" s="872"/>
      <c r="X71" s="872"/>
      <c r="Y71" s="872"/>
      <c r="Z71" s="872"/>
      <c r="AA71" s="872"/>
      <c r="AB71" s="872"/>
      <c r="AC71" s="873"/>
      <c r="AD71" s="873"/>
      <c r="AE71" s="861"/>
      <c r="AF71" s="861"/>
      <c r="AG71" s="861"/>
      <c r="AH71" s="873"/>
      <c r="AI71" s="861"/>
      <c r="AJ71" s="861"/>
      <c r="AK71" s="861"/>
      <c r="AL71" s="873"/>
      <c r="AM71" s="861"/>
      <c r="AN71" s="861"/>
      <c r="AO71" s="861"/>
      <c r="AP71" s="873"/>
      <c r="AQ71" s="860"/>
      <c r="AR71" s="860"/>
    </row>
    <row r="72" spans="2:45" ht="30" hidden="1" customHeight="1" outlineLevel="1">
      <c r="B72" s="875"/>
      <c r="C72" s="876"/>
      <c r="D72" s="876"/>
      <c r="E72" s="876"/>
      <c r="F72" s="877" t="s">
        <v>962</v>
      </c>
      <c r="G72" s="877"/>
      <c r="H72" s="877"/>
      <c r="I72" s="877"/>
      <c r="J72" s="877"/>
      <c r="K72" s="1247" t="s">
        <v>956</v>
      </c>
      <c r="L72" s="1247"/>
      <c r="M72" s="1247"/>
      <c r="N72" s="1247"/>
      <c r="O72" s="1247"/>
      <c r="P72" s="1247"/>
      <c r="Q72" s="1248" t="str">
        <f>IF(入力シート!F53="","",入力シート!F53)</f>
        <v/>
      </c>
      <c r="R72" s="1248"/>
      <c r="S72" s="1248"/>
      <c r="T72" s="1248"/>
      <c r="U72" s="1248"/>
      <c r="V72" s="1248"/>
      <c r="W72" s="1248"/>
      <c r="X72" s="1248"/>
      <c r="Y72" s="1248"/>
      <c r="Z72" s="1248"/>
      <c r="AA72" s="1248"/>
      <c r="AB72" s="1248"/>
      <c r="AC72" s="1248"/>
      <c r="AD72" s="1248"/>
      <c r="AE72" s="1248"/>
      <c r="AF72" s="1248"/>
      <c r="AG72" s="1248"/>
      <c r="AH72" s="1248"/>
      <c r="AI72" s="1248"/>
      <c r="AJ72" s="1248"/>
      <c r="AK72" s="1248"/>
      <c r="AL72" s="1248"/>
      <c r="AM72" s="1248"/>
      <c r="AN72" s="1248"/>
      <c r="AO72" s="1248"/>
      <c r="AP72" s="860"/>
      <c r="AQ72" s="860"/>
      <c r="AR72" s="860"/>
    </row>
    <row r="73" spans="2:45" ht="30" hidden="1" customHeight="1" outlineLevel="1">
      <c r="B73" s="875"/>
      <c r="C73" s="876"/>
      <c r="D73" s="876"/>
      <c r="E73" s="876"/>
      <c r="F73" s="877"/>
      <c r="G73" s="877"/>
      <c r="H73" s="877"/>
      <c r="I73" s="877"/>
      <c r="J73" s="877"/>
      <c r="K73" s="1247" t="s">
        <v>957</v>
      </c>
      <c r="L73" s="1247"/>
      <c r="M73" s="1247"/>
      <c r="N73" s="1247"/>
      <c r="O73" s="1247"/>
      <c r="P73" s="998"/>
      <c r="Q73" s="1249" t="s">
        <v>958</v>
      </c>
      <c r="R73" s="1250"/>
      <c r="S73" s="1251" t="str">
        <f>IF(入力シート!F54="","",入力シート!F54)</f>
        <v/>
      </c>
      <c r="T73" s="1252"/>
      <c r="U73" s="1252"/>
      <c r="V73" s="1252"/>
      <c r="W73" s="1252"/>
      <c r="X73" s="1253"/>
      <c r="Y73" s="1254" t="s">
        <v>959</v>
      </c>
      <c r="Z73" s="1255"/>
      <c r="AA73" s="1256" t="str">
        <f>IF(入力シート!F56="","",入力シート!F56&amp;入力シート!J56)</f>
        <v/>
      </c>
      <c r="AB73" s="1256"/>
      <c r="AC73" s="1256"/>
      <c r="AD73" s="1256"/>
      <c r="AE73" s="1256"/>
      <c r="AF73" s="1256"/>
      <c r="AG73" s="1256"/>
      <c r="AH73" s="1256"/>
      <c r="AI73" s="1256"/>
      <c r="AJ73" s="1256"/>
      <c r="AK73" s="1256"/>
      <c r="AL73" s="1256"/>
      <c r="AM73" s="1256"/>
      <c r="AN73" s="1256"/>
      <c r="AO73" s="1256"/>
      <c r="AP73" s="860"/>
      <c r="AQ73" s="860"/>
      <c r="AR73" s="860"/>
      <c r="AS73" s="874" t="s">
        <v>417</v>
      </c>
    </row>
    <row r="74" spans="2:45" ht="18" customHeight="1" collapsed="1">
      <c r="AS74" s="874" t="s">
        <v>961</v>
      </c>
    </row>
    <row r="75" spans="2:45" ht="30" hidden="1" customHeight="1" outlineLevel="1">
      <c r="B75" s="872"/>
      <c r="C75" s="993"/>
      <c r="D75" s="872"/>
      <c r="E75" s="872"/>
      <c r="F75" s="872"/>
      <c r="G75" s="872"/>
      <c r="H75" s="872"/>
      <c r="I75" s="872"/>
      <c r="J75" s="872"/>
      <c r="K75" s="872"/>
      <c r="L75" s="872"/>
      <c r="M75" s="872"/>
      <c r="N75" s="872"/>
      <c r="O75" s="872"/>
      <c r="P75" s="872"/>
      <c r="Q75" s="872"/>
      <c r="R75" s="872"/>
      <c r="S75" s="872"/>
      <c r="T75" s="872"/>
      <c r="U75" s="872"/>
      <c r="V75" s="872"/>
      <c r="W75" s="872"/>
      <c r="X75" s="872"/>
      <c r="Y75" s="872"/>
      <c r="Z75" s="872"/>
      <c r="AA75" s="872"/>
      <c r="AB75" s="872"/>
      <c r="AC75" s="873"/>
      <c r="AD75" s="873"/>
      <c r="AE75" s="861"/>
      <c r="AF75" s="861"/>
      <c r="AG75" s="861"/>
      <c r="AH75" s="873"/>
      <c r="AI75" s="861"/>
      <c r="AJ75" s="861"/>
      <c r="AK75" s="861"/>
      <c r="AL75" s="873"/>
      <c r="AM75" s="861"/>
      <c r="AN75" s="861"/>
      <c r="AO75" s="861"/>
      <c r="AP75" s="873"/>
      <c r="AQ75" s="860"/>
      <c r="AR75" s="860"/>
    </row>
    <row r="76" spans="2:45" ht="30" hidden="1" customHeight="1" outlineLevel="1">
      <c r="B76" s="875"/>
      <c r="C76" s="876"/>
      <c r="D76" s="876"/>
      <c r="E76" s="876"/>
      <c r="F76" s="877" t="s">
        <v>963</v>
      </c>
      <c r="G76" s="877"/>
      <c r="H76" s="877"/>
      <c r="I76" s="877"/>
      <c r="J76" s="877"/>
      <c r="K76" s="1247" t="s">
        <v>956</v>
      </c>
      <c r="L76" s="1247"/>
      <c r="M76" s="1247"/>
      <c r="N76" s="1247"/>
      <c r="O76" s="1247"/>
      <c r="P76" s="1247"/>
      <c r="Q76" s="1248" t="str">
        <f>IF(入力シート!F66="","",入力シート!F66)</f>
        <v/>
      </c>
      <c r="R76" s="1248"/>
      <c r="S76" s="1248"/>
      <c r="T76" s="1248"/>
      <c r="U76" s="1248"/>
      <c r="V76" s="1248"/>
      <c r="W76" s="1248"/>
      <c r="X76" s="1248"/>
      <c r="Y76" s="1248"/>
      <c r="Z76" s="1248"/>
      <c r="AA76" s="1248"/>
      <c r="AB76" s="1248"/>
      <c r="AC76" s="1248"/>
      <c r="AD76" s="1248"/>
      <c r="AE76" s="1248"/>
      <c r="AF76" s="1248"/>
      <c r="AG76" s="1248"/>
      <c r="AH76" s="1248"/>
      <c r="AI76" s="1248"/>
      <c r="AJ76" s="1248"/>
      <c r="AK76" s="1248"/>
      <c r="AL76" s="1248"/>
      <c r="AM76" s="1248"/>
      <c r="AN76" s="1248"/>
      <c r="AO76" s="1248"/>
      <c r="AP76" s="860"/>
      <c r="AQ76" s="860"/>
      <c r="AR76" s="860"/>
    </row>
    <row r="77" spans="2:45" ht="30" hidden="1" customHeight="1" outlineLevel="1">
      <c r="B77" s="875"/>
      <c r="C77" s="876"/>
      <c r="D77" s="876"/>
      <c r="E77" s="876"/>
      <c r="F77" s="877"/>
      <c r="G77" s="877"/>
      <c r="H77" s="877"/>
      <c r="I77" s="877"/>
      <c r="J77" s="877"/>
      <c r="K77" s="1247" t="s">
        <v>957</v>
      </c>
      <c r="L77" s="1247"/>
      <c r="M77" s="1247"/>
      <c r="N77" s="1247"/>
      <c r="O77" s="1247"/>
      <c r="P77" s="998"/>
      <c r="Q77" s="1249" t="s">
        <v>958</v>
      </c>
      <c r="R77" s="1250"/>
      <c r="S77" s="1251" t="str">
        <f>IF(入力シート!F67="","",入力シート!F67)</f>
        <v/>
      </c>
      <c r="T77" s="1252"/>
      <c r="U77" s="1252"/>
      <c r="V77" s="1252"/>
      <c r="W77" s="1252"/>
      <c r="X77" s="1253"/>
      <c r="Y77" s="1254" t="s">
        <v>959</v>
      </c>
      <c r="Z77" s="1255"/>
      <c r="AA77" s="1256" t="str">
        <f>IF(入力シート!F69="","",入力シート!F69&amp;入力シート!J69)</f>
        <v/>
      </c>
      <c r="AB77" s="1256"/>
      <c r="AC77" s="1256"/>
      <c r="AD77" s="1256"/>
      <c r="AE77" s="1256"/>
      <c r="AF77" s="1256"/>
      <c r="AG77" s="1256"/>
      <c r="AH77" s="1256"/>
      <c r="AI77" s="1256"/>
      <c r="AJ77" s="1256"/>
      <c r="AK77" s="1256"/>
      <c r="AL77" s="1256"/>
      <c r="AM77" s="1256"/>
      <c r="AN77" s="1256"/>
      <c r="AO77" s="1256"/>
      <c r="AP77" s="860"/>
      <c r="AQ77" s="860"/>
      <c r="AR77" s="860"/>
      <c r="AS77" s="874" t="s">
        <v>417</v>
      </c>
    </row>
    <row r="78" spans="2:45" ht="18" customHeight="1" collapsed="1">
      <c r="AS78" s="874" t="s">
        <v>961</v>
      </c>
    </row>
  </sheetData>
  <sheetProtection algorithmName="SHA-512" hashValue="i8Gvghzih+oUK6fxi4D+MwuhiRQoappwKJET1mk3n8gWCE3GTL10jNtTHkB8JvXEcKyUXY2p6otXiCBnltDPCw==" saltValue="m38h3XTKtANrE3C/AeU2VA==" spinCount="100000" sheet="1" formatCells="0" formatRows="0" insertRows="0" deleteRows="0" selectLockedCells="1" autoFilter="0" pivotTables="0"/>
  <mergeCells count="39">
    <mergeCell ref="B10:AR10"/>
    <mergeCell ref="D13:AR13"/>
    <mergeCell ref="B61:AR61"/>
    <mergeCell ref="AH63:AO63"/>
    <mergeCell ref="B3:AR3"/>
    <mergeCell ref="AL4:AM4"/>
    <mergeCell ref="AO4:AP4"/>
    <mergeCell ref="B5:N5"/>
    <mergeCell ref="B6:N6"/>
    <mergeCell ref="B7:AR8"/>
    <mergeCell ref="B9:AR9"/>
    <mergeCell ref="K65:P65"/>
    <mergeCell ref="Q65:AO65"/>
    <mergeCell ref="K66:O66"/>
    <mergeCell ref="Q66:R66"/>
    <mergeCell ref="S66:X66"/>
    <mergeCell ref="Y66:Z66"/>
    <mergeCell ref="AA66:AO66"/>
    <mergeCell ref="K68:P68"/>
    <mergeCell ref="Q68:AO68"/>
    <mergeCell ref="K69:O69"/>
    <mergeCell ref="Q69:R69"/>
    <mergeCell ref="S69:X69"/>
    <mergeCell ref="Y69:Z69"/>
    <mergeCell ref="AA69:AO69"/>
    <mergeCell ref="K72:P72"/>
    <mergeCell ref="Q72:AO72"/>
    <mergeCell ref="K73:O73"/>
    <mergeCell ref="Q73:R73"/>
    <mergeCell ref="S73:X73"/>
    <mergeCell ref="Y73:Z73"/>
    <mergeCell ref="AA73:AO73"/>
    <mergeCell ref="K76:P76"/>
    <mergeCell ref="Q76:AO76"/>
    <mergeCell ref="K77:O77"/>
    <mergeCell ref="Q77:R77"/>
    <mergeCell ref="S77:X77"/>
    <mergeCell ref="Y77:Z77"/>
    <mergeCell ref="AA77:AO77"/>
  </mergeCells>
  <phoneticPr fontId="18"/>
  <conditionalFormatting sqref="B4:AK4 AQ4:AS4 AN4 B62:AC64 AS3 B79:AS1048576 B70:AR70 AR62:AS62 AR63:AR64 B10:AS51 B59:AS61 Q5:AS6 B74:AR74 B78:AR78 B7 B9 AS7:AS9">
    <cfRule type="expression" priority="24">
      <formula>CELL("protect",B3)=0</formula>
    </cfRule>
  </conditionalFormatting>
  <conditionalFormatting sqref="B65:P66 AP65:AR66">
    <cfRule type="expression" priority="22">
      <formula>CELL("protect",B65)=0</formula>
    </cfRule>
  </conditionalFormatting>
  <conditionalFormatting sqref="B3">
    <cfRule type="expression" priority="23">
      <formula>CELL("protect",B3)=0</formula>
    </cfRule>
  </conditionalFormatting>
  <conditionalFormatting sqref="B67:AC67 AR67">
    <cfRule type="expression" priority="21">
      <formula>CELL("protect",B67)=0</formula>
    </cfRule>
  </conditionalFormatting>
  <conditionalFormatting sqref="B68:P69 AP68:AR69">
    <cfRule type="expression" priority="20">
      <formula>CELL("protect",B68)=0</formula>
    </cfRule>
  </conditionalFormatting>
  <conditionalFormatting sqref="B52:AS54 B58:AS58">
    <cfRule type="expression" priority="19">
      <formula>CELL("protect",B52)=0</formula>
    </cfRule>
  </conditionalFormatting>
  <conditionalFormatting sqref="B55:AS56">
    <cfRule type="expression" priority="18">
      <formula>CELL("protect",B55)=0</formula>
    </cfRule>
  </conditionalFormatting>
  <conditionalFormatting sqref="B57:AS57">
    <cfRule type="expression" priority="17">
      <formula>CELL("protect",B57)=0</formula>
    </cfRule>
  </conditionalFormatting>
  <conditionalFormatting sqref="B71:AC71 AR71">
    <cfRule type="expression" priority="16">
      <formula>CELL("protect",B71)=0</formula>
    </cfRule>
  </conditionalFormatting>
  <conditionalFormatting sqref="B72:P73 AP72:AR73">
    <cfRule type="expression" priority="15">
      <formula>CELL("protect",B72)=0</formula>
    </cfRule>
  </conditionalFormatting>
  <conditionalFormatting sqref="B75:AC75 AR75">
    <cfRule type="expression" priority="14">
      <formula>CELL("protect",B75)=0</formula>
    </cfRule>
  </conditionalFormatting>
  <conditionalFormatting sqref="B76:P77 AP76:AR77">
    <cfRule type="expression" priority="13">
      <formula>CELL("protect",B76)=0</formula>
    </cfRule>
  </conditionalFormatting>
  <conditionalFormatting sqref="Q66">
    <cfRule type="containsBlanks" dxfId="448" priority="8">
      <formula>LEN(TRIM(Q66))=0</formula>
    </cfRule>
  </conditionalFormatting>
  <conditionalFormatting sqref="Y66">
    <cfRule type="containsBlanks" dxfId="447" priority="7">
      <formula>LEN(TRIM(Y66))=0</formula>
    </cfRule>
  </conditionalFormatting>
  <conditionalFormatting sqref="Q69">
    <cfRule type="containsBlanks" dxfId="446" priority="6">
      <formula>LEN(TRIM(Q69))=0</formula>
    </cfRule>
  </conditionalFormatting>
  <conditionalFormatting sqref="Y69">
    <cfRule type="containsBlanks" dxfId="445" priority="5">
      <formula>LEN(TRIM(Y69))=0</formula>
    </cfRule>
  </conditionalFormatting>
  <conditionalFormatting sqref="Q73">
    <cfRule type="containsBlanks" dxfId="444" priority="4">
      <formula>LEN(TRIM(Q73))=0</formula>
    </cfRule>
  </conditionalFormatting>
  <conditionalFormatting sqref="Y73">
    <cfRule type="containsBlanks" dxfId="443" priority="3">
      <formula>LEN(TRIM(Y73))=0</formula>
    </cfRule>
  </conditionalFormatting>
  <conditionalFormatting sqref="Q77">
    <cfRule type="containsBlanks" dxfId="442" priority="2">
      <formula>LEN(TRIM(Q77))=0</formula>
    </cfRule>
  </conditionalFormatting>
  <conditionalFormatting sqref="Y77">
    <cfRule type="containsBlanks" dxfId="441" priority="1">
      <formula>LEN(TRIM(Y77))=0</formula>
    </cfRule>
  </conditionalFormatting>
  <dataValidations count="2">
    <dataValidation imeMode="hiragana" allowBlank="1" showInputMessage="1" showErrorMessage="1" sqref="Q65 Q72 Q68 Q76" xr:uid="{0C23781F-41F2-4FB6-A2EA-DB4A4AC7A82D}"/>
    <dataValidation imeMode="disabled" allowBlank="1" showInputMessage="1" showErrorMessage="1" sqref="AF63:AH63" xr:uid="{A05C956C-873D-427A-8266-8BA47AC8B5FF}"/>
  </dataValidations>
  <pageMargins left="0.9055118110236221" right="0.47244094488188981" top="0.70866141732283472" bottom="0.19685039370078741" header="0.19685039370078741" footer="0.19685039370078741"/>
  <pageSetup paperSize="9" scale="52" orientation="portrait" r:id="rId1"/>
  <headerFooter scaleWithDoc="0">
    <oddFooter>&amp;R&amp;"ＭＳ 明朝,標準"&amp;8&amp;K01+021R5中層ZEH-M_ver.1.2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0EB59-6EA7-4970-A699-7CBBB7BD86A6}">
  <sheetPr codeName="Sheet5"/>
  <dimension ref="A1:K143"/>
  <sheetViews>
    <sheetView showGridLines="0" view="pageBreakPreview" zoomScale="85" zoomScaleNormal="70" zoomScaleSheetLayoutView="85" workbookViewId="0">
      <selection activeCell="I142" sqref="I142"/>
    </sheetView>
  </sheetViews>
  <sheetFormatPr defaultColWidth="9" defaultRowHeight="21"/>
  <cols>
    <col min="1" max="1" width="2.625" style="5" customWidth="1"/>
    <col min="2" max="2" width="30.625" style="6" customWidth="1"/>
    <col min="3" max="3" width="20.625" style="6" customWidth="1"/>
    <col min="4" max="4" width="10.625" style="6" customWidth="1"/>
    <col min="5" max="5" width="6.625" style="6" customWidth="1"/>
    <col min="6" max="6" width="15.625" style="6" customWidth="1"/>
    <col min="7" max="7" width="20.625" style="6" customWidth="1"/>
    <col min="8" max="8" width="10.625" style="6" customWidth="1"/>
    <col min="9" max="9" width="6.625" style="6" customWidth="1"/>
    <col min="10" max="10" width="2.625" style="6" customWidth="1"/>
    <col min="11" max="11" width="9" style="258"/>
    <col min="12" max="16384" width="9" style="6"/>
  </cols>
  <sheetData>
    <row r="1" spans="1:11" s="255" customFormat="1" ht="18.75">
      <c r="A1" s="256" t="s">
        <v>93</v>
      </c>
      <c r="B1" s="256"/>
      <c r="C1" s="256"/>
      <c r="D1" s="256"/>
      <c r="E1" s="256"/>
      <c r="F1" s="256"/>
      <c r="G1" s="256"/>
      <c r="H1" s="256"/>
      <c r="I1" s="256"/>
      <c r="J1" s="256"/>
      <c r="K1" s="258"/>
    </row>
    <row r="2" spans="1:11" s="255" customFormat="1" ht="18.75">
      <c r="A2" s="256" t="s">
        <v>441</v>
      </c>
      <c r="B2" s="256"/>
      <c r="C2" s="256"/>
      <c r="D2" s="256"/>
      <c r="E2" s="256"/>
      <c r="F2" s="256"/>
      <c r="G2" s="256"/>
      <c r="H2" s="256"/>
      <c r="I2" s="256"/>
      <c r="J2" s="256"/>
      <c r="K2" s="258"/>
    </row>
    <row r="3" spans="1:11" ht="24.75" customHeight="1">
      <c r="A3" s="1273" t="s">
        <v>94</v>
      </c>
      <c r="B3" s="1273"/>
      <c r="C3" s="1273"/>
      <c r="D3" s="1273"/>
      <c r="E3" s="1273"/>
      <c r="F3" s="1273"/>
      <c r="G3" s="1273"/>
      <c r="H3" s="1273"/>
      <c r="I3" s="1273"/>
    </row>
    <row r="4" spans="1:11" ht="24.75" customHeight="1">
      <c r="B4" s="9" t="s">
        <v>427</v>
      </c>
    </row>
    <row r="5" spans="1:11" ht="24.75" customHeight="1">
      <c r="B5" s="6" t="s">
        <v>95</v>
      </c>
    </row>
    <row r="6" spans="1:11" ht="24.75" customHeight="1">
      <c r="A6" s="7"/>
      <c r="B6" s="227" t="s">
        <v>97</v>
      </c>
      <c r="C6" s="1270" t="str">
        <f>IF(入力シート!F26="","",入力シート!F26)</f>
        <v/>
      </c>
      <c r="D6" s="1270"/>
      <c r="E6" s="1270"/>
      <c r="F6" s="1270"/>
      <c r="G6" s="1270"/>
      <c r="H6" s="1270"/>
      <c r="I6" s="1270"/>
      <c r="K6" s="259" t="s">
        <v>346</v>
      </c>
    </row>
    <row r="7" spans="1:11" ht="24.75" customHeight="1">
      <c r="A7" s="7"/>
      <c r="B7" s="227" t="s">
        <v>98</v>
      </c>
      <c r="C7" s="1270" t="str">
        <f>IF(入力シート!F27="","",入力シート!F27)</f>
        <v/>
      </c>
      <c r="D7" s="1270"/>
      <c r="E7" s="1270"/>
      <c r="F7" s="1270"/>
      <c r="G7" s="1270"/>
      <c r="H7" s="1270"/>
      <c r="I7" s="1270"/>
      <c r="K7" s="259"/>
    </row>
    <row r="8" spans="1:11" ht="24.75" customHeight="1">
      <c r="A8" s="7"/>
      <c r="B8" s="227" t="s">
        <v>99</v>
      </c>
      <c r="C8" s="1266" t="str">
        <f>IF(入力シート!F37="","",入力シート!F37)</f>
        <v/>
      </c>
      <c r="D8" s="1266"/>
      <c r="E8" s="1266"/>
      <c r="F8" s="1266"/>
      <c r="G8" s="1266"/>
      <c r="H8" s="1266"/>
      <c r="I8" s="1266"/>
    </row>
    <row r="9" spans="1:11" ht="24.75" customHeight="1">
      <c r="A9" s="7"/>
      <c r="B9" s="227" t="s">
        <v>100</v>
      </c>
      <c r="C9" s="1266" t="str">
        <f>IF(入力シート!F28="","",入力シート!F28)</f>
        <v/>
      </c>
      <c r="D9" s="1266"/>
      <c r="E9" s="1266"/>
      <c r="F9" s="1266"/>
      <c r="G9" s="1266"/>
      <c r="H9" s="1266"/>
      <c r="I9" s="1266"/>
    </row>
    <row r="10" spans="1:11" ht="24.75" customHeight="1">
      <c r="A10" s="7"/>
      <c r="B10" s="227" t="s">
        <v>97</v>
      </c>
      <c r="C10" s="1266" t="str">
        <f>IF(入力シート!F29="","",入力シート!F29&amp;入力シート!J29)</f>
        <v/>
      </c>
      <c r="D10" s="1266"/>
      <c r="E10" s="1266"/>
      <c r="F10" s="1266"/>
      <c r="G10" s="1266"/>
      <c r="H10" s="1266"/>
      <c r="I10" s="1266"/>
    </row>
    <row r="11" spans="1:11" ht="24.75" customHeight="1">
      <c r="A11" s="7"/>
      <c r="B11" s="227" t="s">
        <v>101</v>
      </c>
      <c r="C11" s="1266" t="str">
        <f>IF(入力シート!F30="","",入力シート!F30&amp;入力シート!J30)</f>
        <v/>
      </c>
      <c r="D11" s="1266"/>
      <c r="E11" s="1266"/>
      <c r="F11" s="1266"/>
      <c r="G11" s="1266"/>
      <c r="H11" s="1266"/>
      <c r="I11" s="1266"/>
    </row>
    <row r="12" spans="1:11" ht="24.75" customHeight="1">
      <c r="A12" s="7"/>
      <c r="B12" s="1267" t="s">
        <v>102</v>
      </c>
      <c r="C12" s="1268" t="str">
        <f>IF(入力シート!F32="","",入力シート!F32)</f>
        <v/>
      </c>
      <c r="D12" s="1268"/>
      <c r="E12" s="1268"/>
      <c r="F12" s="1268"/>
      <c r="G12" s="1268"/>
      <c r="H12" s="1268"/>
      <c r="I12" s="1268"/>
    </row>
    <row r="13" spans="1:11" ht="24.75" customHeight="1">
      <c r="A13" s="7"/>
      <c r="B13" s="1267"/>
      <c r="C13" s="1266" t="str">
        <f>IF(入力シート!F33="","",入力シート!F33&amp;入力シート!G33&amp;入力シート!H33&amp;入力シート!I33&amp;入力シート!J33&amp;入力シート!F34)</f>
        <v/>
      </c>
      <c r="D13" s="1266"/>
      <c r="E13" s="1266"/>
      <c r="F13" s="1266"/>
      <c r="G13" s="1266"/>
      <c r="H13" s="1266"/>
      <c r="I13" s="1266"/>
    </row>
    <row r="14" spans="1:11" ht="24.75" customHeight="1">
      <c r="A14" s="7"/>
      <c r="B14" s="227" t="s">
        <v>11</v>
      </c>
      <c r="C14" s="1266" t="str">
        <f>IF(入力シート!F35="","",入力シート!F35)</f>
        <v/>
      </c>
      <c r="D14" s="1266"/>
      <c r="E14" s="1266"/>
      <c r="F14" s="1266"/>
      <c r="G14" s="1266"/>
      <c r="H14" s="1266"/>
      <c r="I14" s="1266"/>
    </row>
    <row r="15" spans="1:11" ht="24.75" customHeight="1">
      <c r="A15" s="7"/>
      <c r="B15" s="227" t="s">
        <v>237</v>
      </c>
      <c r="C15" s="1266" t="str">
        <f>IF(入力シート!F36="","",入力シート!F36)</f>
        <v/>
      </c>
      <c r="D15" s="1266"/>
      <c r="E15" s="1266"/>
      <c r="F15" s="1266"/>
      <c r="G15" s="1266"/>
      <c r="H15" s="1266"/>
      <c r="I15" s="1266"/>
    </row>
    <row r="16" spans="1:11" ht="7.5" customHeight="1">
      <c r="A16" s="7"/>
      <c r="B16" s="133"/>
      <c r="C16" s="134"/>
      <c r="D16" s="134"/>
      <c r="E16" s="134"/>
      <c r="F16" s="134"/>
      <c r="G16" s="134"/>
      <c r="H16" s="134"/>
      <c r="I16" s="134"/>
    </row>
    <row r="17" spans="1:11" ht="24.75" customHeight="1">
      <c r="A17" s="50"/>
      <c r="B17" s="1271" t="s">
        <v>103</v>
      </c>
      <c r="C17" s="1271"/>
    </row>
    <row r="18" spans="1:11" ht="24.75" customHeight="1">
      <c r="A18" s="7"/>
      <c r="B18" s="227" t="s">
        <v>18</v>
      </c>
      <c r="C18" s="1266" t="str">
        <f>IF(入力シート!F79="","",入力シート!F79)</f>
        <v/>
      </c>
      <c r="D18" s="1266"/>
      <c r="E18" s="1266"/>
      <c r="F18" s="1266"/>
      <c r="G18" s="1266"/>
      <c r="H18" s="1266"/>
      <c r="I18" s="1266"/>
      <c r="K18" s="254"/>
    </row>
    <row r="19" spans="1:11" ht="24.75" customHeight="1">
      <c r="A19" s="7"/>
      <c r="B19" s="227" t="s">
        <v>20</v>
      </c>
      <c r="C19" s="1266" t="str">
        <f>IF(入力シート!F80="","",入力シート!F80)</f>
        <v/>
      </c>
      <c r="D19" s="1266"/>
      <c r="E19" s="1266"/>
      <c r="F19" s="1266"/>
      <c r="G19" s="1266"/>
      <c r="H19" s="1266"/>
      <c r="I19" s="1266"/>
    </row>
    <row r="20" spans="1:11" ht="24.75" customHeight="1">
      <c r="A20" s="7"/>
      <c r="B20" s="227" t="s">
        <v>19</v>
      </c>
      <c r="C20" s="1266" t="str">
        <f>IF(入力シート!F81="","",入力シート!F81)</f>
        <v/>
      </c>
      <c r="D20" s="1266"/>
      <c r="E20" s="1266"/>
      <c r="F20" s="1266"/>
      <c r="G20" s="1266"/>
      <c r="H20" s="1266"/>
      <c r="I20" s="1266"/>
    </row>
    <row r="21" spans="1:11" ht="7.5" customHeight="1">
      <c r="A21" s="7"/>
      <c r="B21" s="133"/>
      <c r="C21" s="134"/>
      <c r="D21" s="134"/>
      <c r="E21" s="134"/>
      <c r="F21" s="134"/>
      <c r="G21" s="134"/>
      <c r="H21" s="134"/>
      <c r="I21" s="134"/>
    </row>
    <row r="22" spans="1:11" ht="24.75" customHeight="1">
      <c r="A22" s="7"/>
      <c r="B22" s="1271" t="s">
        <v>104</v>
      </c>
      <c r="C22" s="1271"/>
    </row>
    <row r="23" spans="1:11" ht="24.75" customHeight="1">
      <c r="A23" s="7"/>
      <c r="B23" s="227" t="s">
        <v>96</v>
      </c>
      <c r="C23" s="238" t="s">
        <v>238</v>
      </c>
      <c r="D23" s="128" t="str">
        <f>IF(入力シート!F84="","",入力シート!F84)</f>
        <v/>
      </c>
    </row>
    <row r="24" spans="1:11" ht="24.75" customHeight="1">
      <c r="A24" s="7"/>
      <c r="B24" s="227" t="s">
        <v>105</v>
      </c>
      <c r="C24" s="1266" t="str">
        <f>IF(入力シート!F85="","",入力シート!F85)</f>
        <v/>
      </c>
      <c r="D24" s="1266"/>
      <c r="E24" s="1266"/>
      <c r="F24" s="1266"/>
      <c r="G24" s="1266"/>
      <c r="H24" s="1266"/>
      <c r="I24" s="1266"/>
    </row>
    <row r="25" spans="1:11" ht="24.75" customHeight="1">
      <c r="A25" s="7"/>
      <c r="B25" s="227" t="s">
        <v>106</v>
      </c>
      <c r="C25" s="1266" t="str">
        <f>IF(入力シート!F86="","",入力シート!F86)</f>
        <v/>
      </c>
      <c r="D25" s="1266"/>
      <c r="E25" s="1266"/>
      <c r="F25" s="1266"/>
      <c r="G25" s="1266"/>
      <c r="H25" s="1266"/>
      <c r="I25" s="1266"/>
    </row>
    <row r="26" spans="1:11" ht="24.75" customHeight="1">
      <c r="A26" s="7"/>
      <c r="B26" s="227" t="s">
        <v>97</v>
      </c>
      <c r="C26" s="1266" t="str">
        <f>IF(入力シート!F87="","",入力シート!F87&amp;入力シート!J87)</f>
        <v/>
      </c>
      <c r="D26" s="1266"/>
      <c r="E26" s="1266"/>
      <c r="F26" s="1266"/>
      <c r="G26" s="1266"/>
      <c r="H26" s="1266"/>
      <c r="I26" s="1266"/>
    </row>
    <row r="27" spans="1:11" ht="24.75" customHeight="1">
      <c r="A27" s="7"/>
      <c r="B27" s="227" t="s">
        <v>23</v>
      </c>
      <c r="C27" s="1266" t="str">
        <f>IF(入力シート!F88="","",入力シート!F88&amp;入力シート!J88)</f>
        <v/>
      </c>
      <c r="D27" s="1266"/>
      <c r="E27" s="1266"/>
      <c r="F27" s="1266"/>
      <c r="G27" s="1266"/>
      <c r="H27" s="1266"/>
      <c r="I27" s="1266"/>
    </row>
    <row r="28" spans="1:11" s="48" customFormat="1" ht="24.75" customHeight="1">
      <c r="B28" s="1267" t="s">
        <v>102</v>
      </c>
      <c r="C28" s="1268" t="str">
        <f>IF(入力シート!F89="","",入力シート!F89)</f>
        <v/>
      </c>
      <c r="D28" s="1268"/>
      <c r="E28" s="1268"/>
      <c r="F28" s="1268"/>
      <c r="G28" s="1268"/>
      <c r="H28" s="1268"/>
      <c r="I28" s="1268"/>
      <c r="K28" s="258"/>
    </row>
    <row r="29" spans="1:11" s="129" customFormat="1" ht="24.75" customHeight="1">
      <c r="B29" s="1267"/>
      <c r="C29" s="1266" t="str">
        <f>IF(入力シート!F90="","",入力シート!F90&amp;入力シート!G90&amp;入力シート!H90&amp;入力シート!I90&amp;入力シート!J90&amp;入力シート!F91)</f>
        <v/>
      </c>
      <c r="D29" s="1266"/>
      <c r="E29" s="1266"/>
      <c r="F29" s="1266"/>
      <c r="G29" s="1266"/>
      <c r="H29" s="1266"/>
      <c r="I29" s="1266"/>
      <c r="K29" s="258"/>
    </row>
    <row r="30" spans="1:11" s="129" customFormat="1" ht="24.75" customHeight="1">
      <c r="B30" s="227" t="s">
        <v>11</v>
      </c>
      <c r="C30" s="1266" t="str">
        <f>IF(入力シート!F92="","",入力シート!F92)</f>
        <v/>
      </c>
      <c r="D30" s="1266"/>
      <c r="E30" s="1266"/>
      <c r="F30" s="1266"/>
      <c r="G30" s="1266"/>
      <c r="H30" s="1266"/>
      <c r="I30" s="1266"/>
      <c r="K30" s="258"/>
    </row>
    <row r="31" spans="1:11" s="129" customFormat="1" ht="24.75" customHeight="1">
      <c r="B31" s="227" t="s">
        <v>107</v>
      </c>
      <c r="C31" s="1266" t="str">
        <f>IF(入力シート!F93="","",入力シート!F93)</f>
        <v/>
      </c>
      <c r="D31" s="1266"/>
      <c r="E31" s="1266"/>
      <c r="F31" s="1266"/>
      <c r="G31" s="1266"/>
      <c r="H31" s="1266"/>
      <c r="I31" s="1266"/>
      <c r="K31" s="258"/>
    </row>
    <row r="32" spans="1:11" s="129" customFormat="1" ht="24.75" customHeight="1">
      <c r="B32" s="227" t="s">
        <v>1053</v>
      </c>
      <c r="C32" s="1266" t="str">
        <f>IF(入力シート!F94="","",入力シート!F94)</f>
        <v/>
      </c>
      <c r="D32" s="1266"/>
      <c r="E32" s="1266"/>
      <c r="F32" s="1266"/>
      <c r="G32" s="1266"/>
      <c r="H32" s="1266"/>
      <c r="I32" s="1266"/>
      <c r="K32" s="258"/>
    </row>
    <row r="33" spans="2:11" s="155" customFormat="1" ht="8.25" customHeight="1">
      <c r="B33" s="1271"/>
      <c r="C33" s="1271"/>
      <c r="D33" s="990"/>
      <c r="E33" s="990"/>
      <c r="F33" s="990"/>
      <c r="G33" s="990"/>
      <c r="H33" s="990"/>
      <c r="I33" s="990"/>
      <c r="K33" s="258"/>
    </row>
    <row r="34" spans="2:11" s="155" customFormat="1" ht="24.75" customHeight="1">
      <c r="B34" s="1271" t="s">
        <v>886</v>
      </c>
      <c r="C34" s="1271"/>
      <c r="D34" s="990"/>
      <c r="E34" s="990"/>
      <c r="F34" s="990"/>
      <c r="G34" s="990"/>
      <c r="H34" s="990"/>
      <c r="I34" s="990"/>
      <c r="K34" s="258"/>
    </row>
    <row r="35" spans="2:11" s="155" customFormat="1" ht="24.75" customHeight="1">
      <c r="B35" s="983" t="s">
        <v>872</v>
      </c>
      <c r="C35" s="1269" t="str">
        <f>IF(入力シート!F133="","",入力シート!F133)</f>
        <v/>
      </c>
      <c r="D35" s="1269"/>
      <c r="E35" s="1269"/>
      <c r="F35" s="1269"/>
      <c r="G35" s="1269"/>
      <c r="H35" s="1269"/>
      <c r="I35" s="1269"/>
      <c r="K35" s="258"/>
    </row>
    <row r="36" spans="2:11" s="155" customFormat="1" ht="24.75" customHeight="1">
      <c r="B36" s="983" t="s">
        <v>887</v>
      </c>
      <c r="C36" s="1269" t="str">
        <f>IF(入力シート!F134="","",入力シート!F134)</f>
        <v/>
      </c>
      <c r="D36" s="1269"/>
      <c r="E36" s="1269"/>
      <c r="F36" s="1269"/>
      <c r="G36" s="1269"/>
      <c r="H36" s="1269"/>
      <c r="I36" s="1269"/>
      <c r="K36" s="258"/>
    </row>
    <row r="37" spans="2:11" s="155" customFormat="1" ht="24.75" customHeight="1">
      <c r="B37" s="983" t="s">
        <v>888</v>
      </c>
      <c r="C37" s="1269" t="str">
        <f>IF(入力シート!F135="","",入力シート!F135)</f>
        <v/>
      </c>
      <c r="D37" s="1269"/>
      <c r="E37" s="1269"/>
      <c r="F37" s="1269"/>
      <c r="G37" s="1269"/>
      <c r="H37" s="1269"/>
      <c r="I37" s="1269"/>
      <c r="K37" s="258"/>
    </row>
    <row r="38" spans="2:11" s="155" customFormat="1" ht="24.75" customHeight="1">
      <c r="B38" s="983" t="s">
        <v>97</v>
      </c>
      <c r="C38" s="1269" t="str">
        <f>IF(入力シート!F136="","",入力シート!F136&amp;入力シート!J136)</f>
        <v/>
      </c>
      <c r="D38" s="1269"/>
      <c r="E38" s="1269"/>
      <c r="F38" s="1269"/>
      <c r="G38" s="1269"/>
      <c r="H38" s="1269"/>
      <c r="I38" s="1269"/>
      <c r="K38" s="258"/>
    </row>
    <row r="39" spans="2:11" s="155" customFormat="1" ht="24.75" customHeight="1">
      <c r="B39" s="983" t="s">
        <v>889</v>
      </c>
      <c r="C39" s="1269" t="str">
        <f>IF(入力シート!F137="","",入力シート!F137&amp;入力シート!J137)</f>
        <v/>
      </c>
      <c r="D39" s="1269"/>
      <c r="E39" s="1269"/>
      <c r="F39" s="1269"/>
      <c r="G39" s="1269"/>
      <c r="H39" s="1269"/>
      <c r="I39" s="1269"/>
      <c r="K39" s="258"/>
    </row>
    <row r="40" spans="2:11" s="155" customFormat="1" ht="24.75" customHeight="1">
      <c r="B40" s="1267" t="s">
        <v>890</v>
      </c>
      <c r="C40" s="1269" t="str">
        <f>IF(入力シート!F138="","",入力シート!F138)</f>
        <v/>
      </c>
      <c r="D40" s="1269"/>
      <c r="E40" s="1269"/>
      <c r="F40" s="1269"/>
      <c r="G40" s="1269"/>
      <c r="H40" s="1269"/>
      <c r="I40" s="1269"/>
      <c r="K40" s="258"/>
    </row>
    <row r="41" spans="2:11" s="155" customFormat="1" ht="24.75" customHeight="1">
      <c r="B41" s="1267"/>
      <c r="C41" s="1269" t="str">
        <f>IF(入力シート!F139="","",入力シート!F139&amp;入力シート!G139&amp;入力シート!H139&amp;入力シート!I139&amp;入力シート!J139&amp;入力シート!F140)</f>
        <v/>
      </c>
      <c r="D41" s="1269"/>
      <c r="E41" s="1269"/>
      <c r="F41" s="1269"/>
      <c r="G41" s="1269"/>
      <c r="H41" s="1269"/>
      <c r="I41" s="1269"/>
      <c r="K41" s="258"/>
    </row>
    <row r="42" spans="2:11" s="155" customFormat="1" ht="24.75" customHeight="1">
      <c r="B42" s="983" t="s">
        <v>875</v>
      </c>
      <c r="C42" s="1269" t="str">
        <f>IF(入力シート!F141="","",入力シート!F141)</f>
        <v/>
      </c>
      <c r="D42" s="1269"/>
      <c r="E42" s="1269"/>
      <c r="F42" s="1269"/>
      <c r="G42" s="1269"/>
      <c r="H42" s="1269"/>
      <c r="I42" s="1269"/>
      <c r="K42" s="258"/>
    </row>
    <row r="43" spans="2:11" s="155" customFormat="1" ht="24.75" customHeight="1">
      <c r="B43" s="983" t="s">
        <v>891</v>
      </c>
      <c r="C43" s="1269" t="str">
        <f>IF(入力シート!F142="","",入力シート!F142)</f>
        <v/>
      </c>
      <c r="D43" s="1269"/>
      <c r="E43" s="1269"/>
      <c r="F43" s="1269"/>
      <c r="G43" s="1269"/>
      <c r="H43" s="1269"/>
      <c r="I43" s="1269"/>
      <c r="K43" s="258"/>
    </row>
    <row r="44" spans="2:11" s="155" customFormat="1" ht="24.75" customHeight="1">
      <c r="B44" s="983" t="s">
        <v>892</v>
      </c>
      <c r="C44" s="1269" t="str">
        <f>IF(入力シート!F143="","",入力シート!F143)</f>
        <v/>
      </c>
      <c r="D44" s="1269"/>
      <c r="E44" s="1269"/>
      <c r="F44" s="1269"/>
      <c r="G44" s="1269"/>
      <c r="H44" s="1269"/>
      <c r="I44" s="1269"/>
      <c r="K44" s="258"/>
    </row>
    <row r="45" spans="2:11" s="155" customFormat="1" ht="8.25" customHeight="1">
      <c r="B45" s="991"/>
      <c r="C45" s="990"/>
      <c r="D45" s="990"/>
      <c r="E45" s="990"/>
      <c r="F45" s="990"/>
      <c r="G45" s="990"/>
      <c r="H45" s="990"/>
      <c r="I45" s="990"/>
      <c r="K45" s="258"/>
    </row>
    <row r="46" spans="2:11" s="129" customFormat="1" ht="24.75" customHeight="1">
      <c r="B46" s="1271" t="s">
        <v>893</v>
      </c>
      <c r="C46" s="1271"/>
      <c r="D46" s="6"/>
      <c r="E46" s="6"/>
      <c r="F46" s="6"/>
      <c r="G46" s="6"/>
      <c r="H46" s="6"/>
      <c r="I46" s="6"/>
      <c r="K46" s="258"/>
    </row>
    <row r="47" spans="2:11" s="129" customFormat="1" ht="24.75" customHeight="1">
      <c r="B47" s="227" t="s">
        <v>108</v>
      </c>
      <c r="C47" s="1272" t="str">
        <f>IF(入力シート!F146="","",入力シート!F146)</f>
        <v/>
      </c>
      <c r="D47" s="1272"/>
      <c r="E47" s="1272"/>
      <c r="F47" s="1272"/>
      <c r="G47" s="1272"/>
      <c r="H47" s="1272"/>
      <c r="I47" s="1272"/>
      <c r="K47" s="258"/>
    </row>
    <row r="48" spans="2:11" s="129" customFormat="1" ht="24.75" customHeight="1">
      <c r="B48" s="227" t="s">
        <v>109</v>
      </c>
      <c r="C48" s="1270" t="str">
        <f>IF(入力シート!F147="","",入力シート!F147)</f>
        <v/>
      </c>
      <c r="D48" s="1270"/>
      <c r="E48" s="1270"/>
      <c r="F48" s="1270"/>
      <c r="G48" s="1270"/>
      <c r="H48" s="1270"/>
      <c r="I48" s="1270"/>
      <c r="K48" s="258"/>
    </row>
    <row r="49" spans="2:11" s="129" customFormat="1" ht="24.75" customHeight="1">
      <c r="B49" s="228" t="s">
        <v>109</v>
      </c>
      <c r="C49" s="1270" t="str">
        <f>IF(入力シート!F148="","",入力シート!F148)</f>
        <v/>
      </c>
      <c r="D49" s="1270"/>
      <c r="E49" s="1270"/>
      <c r="F49" s="1270"/>
      <c r="G49" s="1270"/>
      <c r="H49" s="1270"/>
      <c r="I49" s="1270"/>
      <c r="K49" s="258"/>
    </row>
    <row r="50" spans="2:11" s="129" customFormat="1" ht="24.75" customHeight="1">
      <c r="B50" s="228" t="s">
        <v>109</v>
      </c>
      <c r="C50" s="1270" t="str">
        <f>IF(入力シート!F149="","",入力シート!F149)</f>
        <v/>
      </c>
      <c r="D50" s="1270"/>
      <c r="E50" s="1270"/>
      <c r="F50" s="1270"/>
      <c r="G50" s="1270"/>
      <c r="H50" s="1270"/>
      <c r="I50" s="1270"/>
      <c r="K50" s="258"/>
    </row>
    <row r="51" spans="2:11" s="132" customFormat="1" ht="7.5" customHeight="1">
      <c r="B51" s="49"/>
      <c r="K51" s="258"/>
    </row>
    <row r="52" spans="2:11" s="132" customFormat="1" ht="24.75" customHeight="1">
      <c r="B52" s="1271" t="s">
        <v>894</v>
      </c>
      <c r="C52" s="1271"/>
      <c r="D52" s="6"/>
      <c r="E52" s="6"/>
      <c r="F52" s="6"/>
      <c r="G52" s="6"/>
      <c r="H52" s="6"/>
      <c r="I52" s="6"/>
      <c r="K52" s="258"/>
    </row>
    <row r="53" spans="2:11" s="132" customFormat="1" ht="24.75" customHeight="1">
      <c r="B53" s="1274" t="s">
        <v>398</v>
      </c>
      <c r="C53" s="1274"/>
      <c r="D53" s="1274"/>
      <c r="E53" s="1274"/>
      <c r="F53" s="1274"/>
      <c r="G53" s="1274"/>
      <c r="H53" s="1274"/>
      <c r="I53" s="215"/>
      <c r="K53" s="259" t="s">
        <v>678</v>
      </c>
    </row>
    <row r="54" spans="2:11" s="129" customFormat="1" ht="7.5" customHeight="1">
      <c r="B54" s="49"/>
      <c r="K54" s="258"/>
    </row>
    <row r="55" spans="2:11" s="396" customFormat="1" ht="7.5" customHeight="1">
      <c r="B55" s="415"/>
      <c r="K55" s="414"/>
    </row>
    <row r="56" spans="2:11" s="129" customFormat="1" ht="7.5" customHeight="1">
      <c r="B56" s="49"/>
      <c r="K56" s="258"/>
    </row>
    <row r="57" spans="2:11" s="129" customFormat="1" ht="24.75" customHeight="1">
      <c r="B57" s="9" t="s">
        <v>391</v>
      </c>
      <c r="K57" s="259" t="s">
        <v>346</v>
      </c>
    </row>
    <row r="58" spans="2:11" s="129" customFormat="1" ht="24.75" customHeight="1">
      <c r="B58" s="6" t="s">
        <v>95</v>
      </c>
      <c r="C58" s="6"/>
      <c r="D58" s="6"/>
      <c r="E58" s="6"/>
      <c r="F58" s="6"/>
      <c r="G58" s="6"/>
      <c r="H58" s="6"/>
      <c r="I58" s="6"/>
      <c r="K58" s="259"/>
    </row>
    <row r="59" spans="2:11" s="129" customFormat="1" ht="24.75" customHeight="1">
      <c r="B59" s="227" t="s">
        <v>97</v>
      </c>
      <c r="C59" s="1270" t="str">
        <f>IF(入力シート!F39="","",入力シート!F39)</f>
        <v/>
      </c>
      <c r="D59" s="1270"/>
      <c r="E59" s="1270"/>
      <c r="F59" s="1270"/>
      <c r="G59" s="1270"/>
      <c r="H59" s="1270"/>
      <c r="I59" s="1270"/>
      <c r="K59" s="258"/>
    </row>
    <row r="60" spans="2:11" s="129" customFormat="1" ht="24.75" customHeight="1">
      <c r="B60" s="227" t="s">
        <v>98</v>
      </c>
      <c r="C60" s="1270" t="str">
        <f>IF(入力シート!F40="","",入力シート!F40)</f>
        <v/>
      </c>
      <c r="D60" s="1270"/>
      <c r="E60" s="1270"/>
      <c r="F60" s="1270"/>
      <c r="G60" s="1270"/>
      <c r="H60" s="1270"/>
      <c r="I60" s="1270"/>
      <c r="K60" s="258"/>
    </row>
    <row r="61" spans="2:11" s="129" customFormat="1" ht="24.75" customHeight="1">
      <c r="B61" s="227" t="s">
        <v>99</v>
      </c>
      <c r="C61" s="1270" t="str">
        <f>IF(入力シート!F50="","",入力シート!F50)</f>
        <v/>
      </c>
      <c r="D61" s="1270"/>
      <c r="E61" s="1270"/>
      <c r="F61" s="1270"/>
      <c r="G61" s="1270"/>
      <c r="H61" s="1270"/>
      <c r="I61" s="1270"/>
      <c r="K61" s="258"/>
    </row>
    <row r="62" spans="2:11" s="129" customFormat="1" ht="24.75" customHeight="1">
      <c r="B62" s="227" t="s">
        <v>100</v>
      </c>
      <c r="C62" s="1270" t="str">
        <f>IF(入力シート!F41="","",入力シート!F41)</f>
        <v/>
      </c>
      <c r="D62" s="1270"/>
      <c r="E62" s="1270"/>
      <c r="F62" s="1270"/>
      <c r="G62" s="1270"/>
      <c r="H62" s="1270"/>
      <c r="I62" s="1270"/>
      <c r="K62" s="258"/>
    </row>
    <row r="63" spans="2:11" s="129" customFormat="1" ht="24.75" customHeight="1">
      <c r="B63" s="227" t="s">
        <v>97</v>
      </c>
      <c r="C63" s="1270" t="str">
        <f>IF(入力シート!F42="","",入力シート!F42&amp;入力シート!J42)</f>
        <v/>
      </c>
      <c r="D63" s="1270"/>
      <c r="E63" s="1270"/>
      <c r="F63" s="1270"/>
      <c r="G63" s="1270"/>
      <c r="H63" s="1270"/>
      <c r="I63" s="1270"/>
      <c r="K63" s="258"/>
    </row>
    <row r="64" spans="2:11" s="129" customFormat="1" ht="24.75" customHeight="1">
      <c r="B64" s="227" t="s">
        <v>101</v>
      </c>
      <c r="C64" s="1270" t="str">
        <f>IF(入力シート!F43="","",入力シート!F43&amp;入力シート!J43)</f>
        <v/>
      </c>
      <c r="D64" s="1270"/>
      <c r="E64" s="1270"/>
      <c r="F64" s="1270"/>
      <c r="G64" s="1270"/>
      <c r="H64" s="1270"/>
      <c r="I64" s="1270"/>
      <c r="K64" s="258"/>
    </row>
    <row r="65" spans="2:11" s="129" customFormat="1" ht="24.75" customHeight="1">
      <c r="B65" s="1267" t="s">
        <v>102</v>
      </c>
      <c r="C65" s="1268" t="str">
        <f>IF(入力シート!F45="","",入力シート!F45)</f>
        <v/>
      </c>
      <c r="D65" s="1268"/>
      <c r="E65" s="1268"/>
      <c r="F65" s="1268"/>
      <c r="G65" s="1268"/>
      <c r="H65" s="1268"/>
      <c r="I65" s="1268"/>
      <c r="K65" s="258"/>
    </row>
    <row r="66" spans="2:11" s="129" customFormat="1" ht="24.75" customHeight="1">
      <c r="B66" s="1267"/>
      <c r="C66" s="1270" t="str">
        <f>IF(入力シート!F46="","",入力シート!F46&amp;入力シート!G46&amp;入力シート!H46&amp;入力シート!I46&amp;入力シート!J46&amp;入力シート!F47)</f>
        <v/>
      </c>
      <c r="D66" s="1270"/>
      <c r="E66" s="1270"/>
      <c r="F66" s="1270"/>
      <c r="G66" s="1270"/>
      <c r="H66" s="1270"/>
      <c r="I66" s="1270"/>
      <c r="K66" s="258"/>
    </row>
    <row r="67" spans="2:11" s="129" customFormat="1" ht="24.75" customHeight="1">
      <c r="B67" s="227" t="s">
        <v>11</v>
      </c>
      <c r="C67" s="1270" t="str">
        <f>IF(入力シート!F48="","",入力シート!F48)</f>
        <v/>
      </c>
      <c r="D67" s="1270"/>
      <c r="E67" s="1270"/>
      <c r="F67" s="1270"/>
      <c r="G67" s="1270"/>
      <c r="H67" s="1270"/>
      <c r="I67" s="1270"/>
      <c r="K67" s="258"/>
    </row>
    <row r="68" spans="2:11" s="129" customFormat="1" ht="24.75" customHeight="1">
      <c r="B68" s="227" t="s">
        <v>237</v>
      </c>
      <c r="C68" s="1270" t="str">
        <f>IF(入力シート!F49="","",入力シート!F49)</f>
        <v/>
      </c>
      <c r="D68" s="1270"/>
      <c r="E68" s="1270"/>
      <c r="F68" s="1270"/>
      <c r="G68" s="1270"/>
      <c r="H68" s="1270"/>
      <c r="I68" s="1270"/>
      <c r="K68" s="258"/>
    </row>
    <row r="69" spans="2:11" s="48" customFormat="1" ht="7.5" customHeight="1">
      <c r="K69" s="258"/>
    </row>
    <row r="70" spans="2:11" s="8" customFormat="1" ht="24.75" customHeight="1">
      <c r="B70" s="1271" t="s">
        <v>390</v>
      </c>
      <c r="C70" s="1271"/>
      <c r="D70" s="6"/>
      <c r="E70" s="6"/>
      <c r="F70" s="6"/>
      <c r="G70" s="6"/>
      <c r="H70" s="6"/>
      <c r="I70" s="6"/>
      <c r="K70" s="258"/>
    </row>
    <row r="71" spans="2:11" ht="24.75" customHeight="1">
      <c r="B71" s="227" t="s">
        <v>411</v>
      </c>
      <c r="C71" s="227" t="s">
        <v>238</v>
      </c>
      <c r="D71" s="128" t="str">
        <f>IF(入力シート!F96="","",入力シート!F96)</f>
        <v/>
      </c>
    </row>
    <row r="72" spans="2:11" ht="24.75" customHeight="1">
      <c r="B72" s="227" t="s">
        <v>105</v>
      </c>
      <c r="C72" s="1266" t="str">
        <f>IF(入力シート!F97="","",入力シート!F97)</f>
        <v/>
      </c>
      <c r="D72" s="1266"/>
      <c r="E72" s="1266"/>
      <c r="F72" s="1266"/>
      <c r="G72" s="1266"/>
      <c r="H72" s="1266"/>
      <c r="I72" s="1266"/>
    </row>
    <row r="73" spans="2:11" ht="24.75" customHeight="1">
      <c r="B73" s="227" t="s">
        <v>106</v>
      </c>
      <c r="C73" s="1266" t="str">
        <f>IF(入力シート!F98="","",入力シート!F98)</f>
        <v/>
      </c>
      <c r="D73" s="1266"/>
      <c r="E73" s="1266"/>
      <c r="F73" s="1266"/>
      <c r="G73" s="1266"/>
      <c r="H73" s="1266"/>
      <c r="I73" s="1266"/>
    </row>
    <row r="74" spans="2:11" ht="24.75" customHeight="1">
      <c r="B74" s="227" t="s">
        <v>97</v>
      </c>
      <c r="C74" s="1266" t="str">
        <f>IF(入力シート!F99="","",入力シート!F99&amp;入力シート!J99)</f>
        <v/>
      </c>
      <c r="D74" s="1266"/>
      <c r="E74" s="1266"/>
      <c r="F74" s="1266"/>
      <c r="G74" s="1266"/>
      <c r="H74" s="1266"/>
      <c r="I74" s="1266"/>
    </row>
    <row r="75" spans="2:11" ht="24.75" customHeight="1">
      <c r="B75" s="227" t="s">
        <v>23</v>
      </c>
      <c r="C75" s="1266" t="str">
        <f>IF(入力シート!F100="","",入力シート!F100&amp;入力シート!J100)</f>
        <v/>
      </c>
      <c r="D75" s="1266"/>
      <c r="E75" s="1266"/>
      <c r="F75" s="1266"/>
      <c r="G75" s="1266"/>
      <c r="H75" s="1266"/>
      <c r="I75" s="1266"/>
    </row>
    <row r="76" spans="2:11" ht="24.75" customHeight="1">
      <c r="B76" s="1267" t="s">
        <v>102</v>
      </c>
      <c r="C76" s="1268" t="str">
        <f>IF(入力シート!F101="","",入力シート!F101)</f>
        <v/>
      </c>
      <c r="D76" s="1268"/>
      <c r="E76" s="1268"/>
      <c r="F76" s="1268"/>
      <c r="G76" s="1268"/>
      <c r="H76" s="1268"/>
      <c r="I76" s="1268"/>
    </row>
    <row r="77" spans="2:11" ht="24.75" customHeight="1">
      <c r="B77" s="1267"/>
      <c r="C77" s="1266" t="str">
        <f>IF(入力シート!F102="","",入力シート!F102&amp;入力シート!G102&amp;入力シート!H102&amp;入力シート!I102&amp;入力シート!I102&amp;入力シート!J102&amp;入力シート!F103)</f>
        <v/>
      </c>
      <c r="D77" s="1266"/>
      <c r="E77" s="1266"/>
      <c r="F77" s="1266"/>
      <c r="G77" s="1266"/>
      <c r="H77" s="1266"/>
      <c r="I77" s="1266"/>
    </row>
    <row r="78" spans="2:11" ht="24.75" customHeight="1">
      <c r="B78" s="227" t="s">
        <v>11</v>
      </c>
      <c r="C78" s="1266" t="str">
        <f>IF(入力シート!F104="","",入力シート!F104)</f>
        <v/>
      </c>
      <c r="D78" s="1266"/>
      <c r="E78" s="1266"/>
      <c r="F78" s="1266"/>
      <c r="G78" s="1266"/>
      <c r="H78" s="1266"/>
      <c r="I78" s="1266"/>
    </row>
    <row r="79" spans="2:11" ht="24.75" customHeight="1">
      <c r="B79" s="227" t="s">
        <v>107</v>
      </c>
      <c r="C79" s="1266" t="str">
        <f>IF(入力シート!F105="","",入力シート!F105)</f>
        <v/>
      </c>
      <c r="D79" s="1266"/>
      <c r="E79" s="1266"/>
      <c r="F79" s="1266"/>
      <c r="G79" s="1266"/>
      <c r="H79" s="1266"/>
      <c r="I79" s="1266"/>
    </row>
    <row r="80" spans="2:11" ht="24.75" customHeight="1">
      <c r="B80" s="227" t="s">
        <v>1053</v>
      </c>
      <c r="C80" s="1266" t="str">
        <f>IF(入力シート!F106="","",入力シート!F106)</f>
        <v/>
      </c>
      <c r="D80" s="1266"/>
      <c r="E80" s="1266"/>
      <c r="F80" s="1266"/>
      <c r="G80" s="1266"/>
      <c r="H80" s="1266"/>
      <c r="I80" s="1266"/>
    </row>
    <row r="81" spans="2:11" ht="9" customHeight="1"/>
    <row r="82" spans="2:11" s="132" customFormat="1" ht="24.75" customHeight="1">
      <c r="B82" s="1271" t="s">
        <v>607</v>
      </c>
      <c r="C82" s="1271"/>
      <c r="D82" s="6"/>
      <c r="E82" s="6"/>
      <c r="F82" s="6"/>
      <c r="G82" s="6"/>
      <c r="H82" s="6"/>
      <c r="I82" s="6"/>
      <c r="K82" s="258"/>
    </row>
    <row r="83" spans="2:11" s="132" customFormat="1" ht="24.75" customHeight="1">
      <c r="B83" s="1265" t="s">
        <v>398</v>
      </c>
      <c r="C83" s="1265"/>
      <c r="D83" s="1265"/>
      <c r="E83" s="1265"/>
      <c r="F83" s="1265"/>
      <c r="G83" s="1265"/>
      <c r="H83" s="1265"/>
      <c r="I83" s="215"/>
      <c r="K83" s="259" t="s">
        <v>678</v>
      </c>
    </row>
    <row r="84" spans="2:11" s="132" customFormat="1" ht="8.25" customHeight="1">
      <c r="B84" s="170"/>
      <c r="C84" s="170"/>
      <c r="D84" s="170"/>
      <c r="E84" s="170"/>
      <c r="F84" s="170"/>
      <c r="G84" s="170"/>
      <c r="H84" s="170"/>
      <c r="I84" s="170"/>
      <c r="K84" s="258"/>
    </row>
    <row r="85" spans="2:11" s="396" customFormat="1" ht="7.5" customHeight="1">
      <c r="B85" s="415"/>
      <c r="K85" s="414"/>
    </row>
    <row r="86" spans="2:11" s="129" customFormat="1" ht="24.75" customHeight="1">
      <c r="B86" s="9" t="s">
        <v>393</v>
      </c>
      <c r="K86" s="259" t="s">
        <v>346</v>
      </c>
    </row>
    <row r="87" spans="2:11" s="129" customFormat="1" ht="24.75" customHeight="1">
      <c r="B87" s="6" t="s">
        <v>95</v>
      </c>
      <c r="C87" s="6"/>
      <c r="D87" s="6"/>
      <c r="E87" s="6"/>
      <c r="F87" s="6"/>
      <c r="G87" s="6"/>
      <c r="H87" s="6"/>
      <c r="I87" s="6"/>
      <c r="K87" s="259"/>
    </row>
    <row r="88" spans="2:11" s="129" customFormat="1" ht="24.75" customHeight="1">
      <c r="B88" s="227" t="s">
        <v>97</v>
      </c>
      <c r="C88" s="1270" t="str">
        <f>IF(入力シート!F52="","",入力シート!F52)</f>
        <v/>
      </c>
      <c r="D88" s="1270"/>
      <c r="E88" s="1270"/>
      <c r="F88" s="1270"/>
      <c r="G88" s="1270"/>
      <c r="H88" s="1270"/>
      <c r="I88" s="1270"/>
      <c r="K88" s="258"/>
    </row>
    <row r="89" spans="2:11" s="129" customFormat="1" ht="24.75" customHeight="1">
      <c r="B89" s="227" t="s">
        <v>98</v>
      </c>
      <c r="C89" s="1270" t="str">
        <f>IF(入力シート!F53="","",入力シート!F53)</f>
        <v/>
      </c>
      <c r="D89" s="1270"/>
      <c r="E89" s="1270"/>
      <c r="F89" s="1270"/>
      <c r="G89" s="1270"/>
      <c r="H89" s="1270"/>
      <c r="I89" s="1270"/>
      <c r="K89" s="258"/>
    </row>
    <row r="90" spans="2:11" s="129" customFormat="1" ht="24.75" customHeight="1">
      <c r="B90" s="227" t="s">
        <v>99</v>
      </c>
      <c r="C90" s="1266" t="str">
        <f>IF(入力シート!F63="","",入力シート!F63)</f>
        <v/>
      </c>
      <c r="D90" s="1266"/>
      <c r="E90" s="1266"/>
      <c r="F90" s="1266"/>
      <c r="G90" s="1266"/>
      <c r="H90" s="1266"/>
      <c r="I90" s="1266"/>
      <c r="K90" s="258"/>
    </row>
    <row r="91" spans="2:11" s="129" customFormat="1" ht="24.75" customHeight="1">
      <c r="B91" s="227" t="s">
        <v>100</v>
      </c>
      <c r="C91" s="1270" t="str">
        <f>IF(入力シート!F54="","",入力シート!F54)</f>
        <v/>
      </c>
      <c r="D91" s="1270"/>
      <c r="E91" s="1270"/>
      <c r="F91" s="1270"/>
      <c r="G91" s="1270"/>
      <c r="H91" s="1270"/>
      <c r="I91" s="1270"/>
      <c r="K91" s="258"/>
    </row>
    <row r="92" spans="2:11" s="129" customFormat="1" ht="24.75" customHeight="1">
      <c r="B92" s="227" t="s">
        <v>97</v>
      </c>
      <c r="C92" s="1270" t="str">
        <f>IF(入力シート!F55="","",入力シート!F55&amp;入力シート!J55)</f>
        <v/>
      </c>
      <c r="D92" s="1270"/>
      <c r="E92" s="1270"/>
      <c r="F92" s="1270"/>
      <c r="G92" s="1270"/>
      <c r="H92" s="1270"/>
      <c r="I92" s="1270"/>
      <c r="K92" s="258"/>
    </row>
    <row r="93" spans="2:11" s="129" customFormat="1" ht="24.75" customHeight="1">
      <c r="B93" s="227" t="s">
        <v>101</v>
      </c>
      <c r="C93" s="1270" t="str">
        <f>IF(入力シート!F56="","",入力シート!F56&amp;入力シート!J56)</f>
        <v/>
      </c>
      <c r="D93" s="1270"/>
      <c r="E93" s="1270"/>
      <c r="F93" s="1270"/>
      <c r="G93" s="1270"/>
      <c r="H93" s="1270"/>
      <c r="I93" s="1270"/>
      <c r="K93" s="258"/>
    </row>
    <row r="94" spans="2:11" s="129" customFormat="1" ht="24.75" customHeight="1">
      <c r="B94" s="1267" t="s">
        <v>102</v>
      </c>
      <c r="C94" s="1268" t="str">
        <f>IF(入力シート!F58="","",入力シート!F58)</f>
        <v/>
      </c>
      <c r="D94" s="1268"/>
      <c r="E94" s="1268"/>
      <c r="F94" s="1268"/>
      <c r="G94" s="1268"/>
      <c r="H94" s="1268"/>
      <c r="I94" s="1268"/>
      <c r="K94" s="258"/>
    </row>
    <row r="95" spans="2:11" s="129" customFormat="1" ht="24.75" customHeight="1">
      <c r="B95" s="1267"/>
      <c r="C95" s="1270" t="str">
        <f>IF(入力シート!F59="","",入力シート!F59&amp;入力シート!G59&amp;入力シート!H59&amp;入力シート!I59&amp;入力シート!J59&amp;入力シート!F60)</f>
        <v/>
      </c>
      <c r="D95" s="1270"/>
      <c r="E95" s="1270"/>
      <c r="F95" s="1270"/>
      <c r="G95" s="1270"/>
      <c r="H95" s="1270"/>
      <c r="I95" s="1270"/>
      <c r="K95" s="258"/>
    </row>
    <row r="96" spans="2:11" s="129" customFormat="1" ht="24.75" customHeight="1">
      <c r="B96" s="227" t="s">
        <v>11</v>
      </c>
      <c r="C96" s="1270" t="str">
        <f>IF(入力シート!F61="","",入力シート!F61)</f>
        <v/>
      </c>
      <c r="D96" s="1270"/>
      <c r="E96" s="1270"/>
      <c r="F96" s="1270"/>
      <c r="G96" s="1270"/>
      <c r="H96" s="1270"/>
      <c r="I96" s="1270"/>
      <c r="K96" s="258"/>
    </row>
    <row r="97" spans="2:11" s="129" customFormat="1" ht="24.75" customHeight="1">
      <c r="B97" s="227" t="s">
        <v>237</v>
      </c>
      <c r="C97" s="1270" t="str">
        <f>IF(入力シート!F62="","",入力シート!F62)</f>
        <v/>
      </c>
      <c r="D97" s="1270"/>
      <c r="E97" s="1270"/>
      <c r="F97" s="1270"/>
      <c r="G97" s="1270"/>
      <c r="H97" s="1270"/>
      <c r="I97" s="1270"/>
      <c r="K97" s="258"/>
    </row>
    <row r="98" spans="2:11" s="129" customFormat="1" ht="7.5" customHeight="1">
      <c r="K98" s="258"/>
    </row>
    <row r="99" spans="2:11" s="8" customFormat="1" ht="24.75" customHeight="1">
      <c r="B99" s="1271" t="s">
        <v>390</v>
      </c>
      <c r="C99" s="1271"/>
      <c r="D99" s="6"/>
      <c r="E99" s="6"/>
      <c r="F99" s="6"/>
      <c r="G99" s="6"/>
      <c r="H99" s="6"/>
      <c r="I99" s="6"/>
      <c r="K99" s="258"/>
    </row>
    <row r="100" spans="2:11" ht="24.75" customHeight="1">
      <c r="B100" s="227" t="s">
        <v>412</v>
      </c>
      <c r="C100" s="227" t="s">
        <v>238</v>
      </c>
      <c r="D100" s="128" t="str">
        <f>IF(入力シート!F108="","",入力シート!F108)</f>
        <v/>
      </c>
    </row>
    <row r="101" spans="2:11" ht="24.75" customHeight="1">
      <c r="B101" s="227" t="s">
        <v>105</v>
      </c>
      <c r="C101" s="1266" t="str">
        <f>IF(入力シート!F109="","",入力シート!F109)</f>
        <v/>
      </c>
      <c r="D101" s="1266"/>
      <c r="E101" s="1266"/>
      <c r="F101" s="1266"/>
      <c r="G101" s="1266"/>
      <c r="H101" s="1266"/>
      <c r="I101" s="1266"/>
    </row>
    <row r="102" spans="2:11" ht="24.75" customHeight="1">
      <c r="B102" s="227" t="s">
        <v>106</v>
      </c>
      <c r="C102" s="1266" t="str">
        <f>IF(入力シート!F110="","",入力シート!F110)</f>
        <v/>
      </c>
      <c r="D102" s="1266"/>
      <c r="E102" s="1266"/>
      <c r="F102" s="1266"/>
      <c r="G102" s="1266"/>
      <c r="H102" s="1266"/>
      <c r="I102" s="1266"/>
    </row>
    <row r="103" spans="2:11" ht="24.75" customHeight="1">
      <c r="B103" s="227" t="s">
        <v>97</v>
      </c>
      <c r="C103" s="1266" t="str">
        <f>IF(入力シート!F111="","",入力シート!F111&amp;入力シート!J111)</f>
        <v/>
      </c>
      <c r="D103" s="1266"/>
      <c r="E103" s="1266"/>
      <c r="F103" s="1266"/>
      <c r="G103" s="1266"/>
      <c r="H103" s="1266"/>
      <c r="I103" s="1266"/>
    </row>
    <row r="104" spans="2:11" ht="24.75" customHeight="1">
      <c r="B104" s="227" t="s">
        <v>23</v>
      </c>
      <c r="C104" s="1266" t="str">
        <f>IF(入力シート!F112="","",入力シート!F112&amp;入力シート!J112)</f>
        <v/>
      </c>
      <c r="D104" s="1266"/>
      <c r="E104" s="1266"/>
      <c r="F104" s="1266"/>
      <c r="G104" s="1266"/>
      <c r="H104" s="1266"/>
      <c r="I104" s="1266"/>
    </row>
    <row r="105" spans="2:11" ht="24.75" customHeight="1">
      <c r="B105" s="1267" t="s">
        <v>102</v>
      </c>
      <c r="C105" s="1268" t="str">
        <f>IF(入力シート!F113="","",入力シート!F113)</f>
        <v/>
      </c>
      <c r="D105" s="1268"/>
      <c r="E105" s="1268"/>
      <c r="F105" s="1268"/>
      <c r="G105" s="1268"/>
      <c r="H105" s="1268"/>
      <c r="I105" s="1268"/>
    </row>
    <row r="106" spans="2:11" ht="24.75" customHeight="1">
      <c r="B106" s="1267"/>
      <c r="C106" s="1266" t="str">
        <f>IF(入力シート!F114="","",入力シート!F114&amp;入力シート!G114&amp;入力シート!H114&amp;入力シート!I114&amp;入力シート!J114&amp;入力シート!F115)</f>
        <v/>
      </c>
      <c r="D106" s="1266"/>
      <c r="E106" s="1266"/>
      <c r="F106" s="1266"/>
      <c r="G106" s="1266"/>
      <c r="H106" s="1266"/>
      <c r="I106" s="1266"/>
    </row>
    <row r="107" spans="2:11" ht="24.75" customHeight="1">
      <c r="B107" s="227" t="s">
        <v>11</v>
      </c>
      <c r="C107" s="1266" t="str">
        <f>IF(入力シート!F116="","",入力シート!F116)</f>
        <v/>
      </c>
      <c r="D107" s="1266"/>
      <c r="E107" s="1266"/>
      <c r="F107" s="1266"/>
      <c r="G107" s="1266"/>
      <c r="H107" s="1266"/>
      <c r="I107" s="1266"/>
    </row>
    <row r="108" spans="2:11" ht="24.75" customHeight="1">
      <c r="B108" s="227" t="s">
        <v>107</v>
      </c>
      <c r="C108" s="1266" t="str">
        <f>IF(入力シート!F117="","",入力シート!F117)</f>
        <v/>
      </c>
      <c r="D108" s="1266"/>
      <c r="E108" s="1266"/>
      <c r="F108" s="1266"/>
      <c r="G108" s="1266"/>
      <c r="H108" s="1266"/>
      <c r="I108" s="1266"/>
    </row>
    <row r="109" spans="2:11" ht="24.75" customHeight="1">
      <c r="B109" s="227" t="s">
        <v>1053</v>
      </c>
      <c r="C109" s="1266" t="str">
        <f>IF(入力シート!F118="","",入力シート!F118)</f>
        <v/>
      </c>
      <c r="D109" s="1266"/>
      <c r="E109" s="1266"/>
      <c r="F109" s="1266"/>
      <c r="G109" s="1266"/>
      <c r="H109" s="1266"/>
      <c r="I109" s="1266"/>
    </row>
    <row r="110" spans="2:11" ht="9" customHeight="1"/>
    <row r="111" spans="2:11" s="132" customFormat="1" ht="24.75" customHeight="1">
      <c r="B111" s="1271" t="s">
        <v>607</v>
      </c>
      <c r="C111" s="1271"/>
      <c r="D111" s="6"/>
      <c r="E111" s="6"/>
      <c r="F111" s="6"/>
      <c r="G111" s="6"/>
      <c r="H111" s="6"/>
      <c r="I111" s="6"/>
      <c r="K111" s="258"/>
    </row>
    <row r="112" spans="2:11" s="132" customFormat="1" ht="24.75" customHeight="1">
      <c r="B112" s="1265" t="s">
        <v>398</v>
      </c>
      <c r="C112" s="1265"/>
      <c r="D112" s="1265"/>
      <c r="E112" s="1265"/>
      <c r="F112" s="1265"/>
      <c r="G112" s="1265"/>
      <c r="H112" s="1265"/>
      <c r="I112" s="215"/>
      <c r="K112" s="259" t="s">
        <v>678</v>
      </c>
    </row>
    <row r="113" spans="2:11" s="129" customFormat="1" ht="7.5" customHeight="1">
      <c r="B113" s="49"/>
      <c r="K113" s="258"/>
    </row>
    <row r="114" spans="2:11" s="396" customFormat="1" ht="7.5" customHeight="1">
      <c r="B114" s="415"/>
      <c r="K114" s="414"/>
    </row>
    <row r="115" spans="2:11" s="132" customFormat="1" ht="7.5" customHeight="1">
      <c r="B115" s="49"/>
      <c r="K115" s="258"/>
    </row>
    <row r="116" spans="2:11" s="129" customFormat="1" ht="24.75" customHeight="1">
      <c r="B116" s="9" t="s">
        <v>392</v>
      </c>
      <c r="K116" s="259" t="s">
        <v>346</v>
      </c>
    </row>
    <row r="117" spans="2:11" s="129" customFormat="1" ht="24.75" customHeight="1">
      <c r="B117" s="6" t="s">
        <v>95</v>
      </c>
      <c r="C117" s="6"/>
      <c r="D117" s="6"/>
      <c r="E117" s="6"/>
      <c r="F117" s="6"/>
      <c r="G117" s="6"/>
      <c r="H117" s="6"/>
      <c r="I117" s="6"/>
      <c r="K117" s="259"/>
    </row>
    <row r="118" spans="2:11" s="129" customFormat="1" ht="24.75" customHeight="1">
      <c r="B118" s="227" t="s">
        <v>97</v>
      </c>
      <c r="C118" s="1270" t="str">
        <f>IF(入力シート!F65="","",入力シート!F65)</f>
        <v/>
      </c>
      <c r="D118" s="1270"/>
      <c r="E118" s="1270"/>
      <c r="F118" s="1270"/>
      <c r="G118" s="1270"/>
      <c r="H118" s="1270"/>
      <c r="I118" s="1270"/>
      <c r="K118" s="258"/>
    </row>
    <row r="119" spans="2:11" s="129" customFormat="1" ht="24.75" customHeight="1">
      <c r="B119" s="227" t="s">
        <v>98</v>
      </c>
      <c r="C119" s="1270" t="str">
        <f>IF(入力シート!F66="","",入力シート!F66)</f>
        <v/>
      </c>
      <c r="D119" s="1270"/>
      <c r="E119" s="1270"/>
      <c r="F119" s="1270"/>
      <c r="G119" s="1270"/>
      <c r="H119" s="1270"/>
      <c r="I119" s="1270"/>
      <c r="K119" s="258"/>
    </row>
    <row r="120" spans="2:11" s="129" customFormat="1" ht="24.75" customHeight="1">
      <c r="B120" s="227" t="s">
        <v>99</v>
      </c>
      <c r="C120" s="1270" t="str">
        <f>IF(入力シート!F76="","",入力シート!F76)</f>
        <v/>
      </c>
      <c r="D120" s="1270"/>
      <c r="E120" s="1270"/>
      <c r="F120" s="1270"/>
      <c r="G120" s="1270"/>
      <c r="H120" s="1270"/>
      <c r="I120" s="1270"/>
      <c r="K120" s="258"/>
    </row>
    <row r="121" spans="2:11" s="129" customFormat="1" ht="24.75" customHeight="1">
      <c r="B121" s="227" t="s">
        <v>100</v>
      </c>
      <c r="C121" s="1270" t="str">
        <f>IF(入力シート!F67="","",入力シート!F67)</f>
        <v/>
      </c>
      <c r="D121" s="1270"/>
      <c r="E121" s="1270"/>
      <c r="F121" s="1270"/>
      <c r="G121" s="1270"/>
      <c r="H121" s="1270"/>
      <c r="I121" s="1270"/>
      <c r="K121" s="258"/>
    </row>
    <row r="122" spans="2:11" s="129" customFormat="1" ht="24.75" customHeight="1">
      <c r="B122" s="227" t="s">
        <v>97</v>
      </c>
      <c r="C122" s="1270" t="str">
        <f>IF(入力シート!F68="","",入力シート!F68&amp;入力シート!J68)</f>
        <v/>
      </c>
      <c r="D122" s="1270"/>
      <c r="E122" s="1270"/>
      <c r="F122" s="1270"/>
      <c r="G122" s="1270"/>
      <c r="H122" s="1270"/>
      <c r="I122" s="1270"/>
      <c r="K122" s="258"/>
    </row>
    <row r="123" spans="2:11" s="129" customFormat="1" ht="24.75" customHeight="1">
      <c r="B123" s="227" t="s">
        <v>101</v>
      </c>
      <c r="C123" s="1270" t="str">
        <f>IF(入力シート!F69="","",入力シート!F69&amp;入力シート!J69)</f>
        <v/>
      </c>
      <c r="D123" s="1270"/>
      <c r="E123" s="1270"/>
      <c r="F123" s="1270"/>
      <c r="G123" s="1270"/>
      <c r="H123" s="1270"/>
      <c r="I123" s="1270"/>
      <c r="K123" s="258"/>
    </row>
    <row r="124" spans="2:11" s="129" customFormat="1" ht="24.75" customHeight="1">
      <c r="B124" s="1267" t="s">
        <v>102</v>
      </c>
      <c r="C124" s="1268" t="str">
        <f>IF(入力シート!F71="","",入力シート!F71)</f>
        <v/>
      </c>
      <c r="D124" s="1268"/>
      <c r="E124" s="1268"/>
      <c r="F124" s="1268"/>
      <c r="G124" s="1268"/>
      <c r="H124" s="1268"/>
      <c r="I124" s="1268"/>
      <c r="K124" s="258"/>
    </row>
    <row r="125" spans="2:11" s="129" customFormat="1" ht="24.75" customHeight="1">
      <c r="B125" s="1267"/>
      <c r="C125" s="1270" t="str">
        <f>IF(入力シート!F72="","",入力シート!F72&amp;入力シート!G72&amp;入力シート!H72&amp;入力シート!I72&amp;入力シート!J72&amp;入力シート!F73)</f>
        <v/>
      </c>
      <c r="D125" s="1270"/>
      <c r="E125" s="1270"/>
      <c r="F125" s="1270"/>
      <c r="G125" s="1270"/>
      <c r="H125" s="1270"/>
      <c r="I125" s="1270"/>
      <c r="K125" s="258"/>
    </row>
    <row r="126" spans="2:11" s="129" customFormat="1" ht="24.75" customHeight="1">
      <c r="B126" s="227" t="s">
        <v>11</v>
      </c>
      <c r="C126" s="1270" t="str">
        <f>IF(入力シート!F74="","",入力シート!F74)</f>
        <v/>
      </c>
      <c r="D126" s="1270"/>
      <c r="E126" s="1270"/>
      <c r="F126" s="1270"/>
      <c r="G126" s="1270"/>
      <c r="H126" s="1270"/>
      <c r="I126" s="1270"/>
      <c r="K126" s="258"/>
    </row>
    <row r="127" spans="2:11" s="129" customFormat="1" ht="24.75" customHeight="1">
      <c r="B127" s="227" t="s">
        <v>237</v>
      </c>
      <c r="C127" s="1270" t="str">
        <f>IF(入力シート!F75="","",入力シート!F75)</f>
        <v/>
      </c>
      <c r="D127" s="1270"/>
      <c r="E127" s="1270"/>
      <c r="F127" s="1270"/>
      <c r="G127" s="1270"/>
      <c r="H127" s="1270"/>
      <c r="I127" s="1270"/>
      <c r="K127" s="258"/>
    </row>
    <row r="128" spans="2:11" s="129" customFormat="1" ht="7.5" customHeight="1">
      <c r="K128" s="258"/>
    </row>
    <row r="129" spans="2:11" s="8" customFormat="1" ht="24.75" customHeight="1">
      <c r="B129" s="1271" t="s">
        <v>390</v>
      </c>
      <c r="C129" s="1271"/>
      <c r="D129" s="6"/>
      <c r="E129" s="6"/>
      <c r="F129" s="6"/>
      <c r="G129" s="6"/>
      <c r="H129" s="6"/>
      <c r="I129" s="6"/>
      <c r="K129" s="258"/>
    </row>
    <row r="130" spans="2:11" ht="24.75" customHeight="1">
      <c r="B130" s="227" t="s">
        <v>413</v>
      </c>
      <c r="C130" s="227" t="s">
        <v>238</v>
      </c>
      <c r="D130" s="128" t="str">
        <f>IF(入力シート!F120="","",入力シート!F120)</f>
        <v/>
      </c>
    </row>
    <row r="131" spans="2:11" ht="24.75" customHeight="1">
      <c r="B131" s="227" t="s">
        <v>105</v>
      </c>
      <c r="C131" s="1266" t="str">
        <f>IF(入力シート!F121="","",入力シート!F121)</f>
        <v/>
      </c>
      <c r="D131" s="1266"/>
      <c r="E131" s="1266"/>
      <c r="F131" s="1266"/>
      <c r="G131" s="1266"/>
      <c r="H131" s="1266"/>
      <c r="I131" s="1266"/>
    </row>
    <row r="132" spans="2:11" ht="24.75" customHeight="1">
      <c r="B132" s="227" t="s">
        <v>106</v>
      </c>
      <c r="C132" s="1266" t="str">
        <f>IF(入力シート!F122="","",入力シート!F122)</f>
        <v/>
      </c>
      <c r="D132" s="1266"/>
      <c r="E132" s="1266"/>
      <c r="F132" s="1266"/>
      <c r="G132" s="1266"/>
      <c r="H132" s="1266"/>
      <c r="I132" s="1266"/>
    </row>
    <row r="133" spans="2:11" ht="24.75" customHeight="1">
      <c r="B133" s="227" t="s">
        <v>97</v>
      </c>
      <c r="C133" s="1266" t="str">
        <f>IF(入力シート!F123="","",入力シート!F123&amp;入力シート!J123)</f>
        <v/>
      </c>
      <c r="D133" s="1266"/>
      <c r="E133" s="1266"/>
      <c r="F133" s="1266"/>
      <c r="G133" s="1266"/>
      <c r="H133" s="1266"/>
      <c r="I133" s="1266"/>
    </row>
    <row r="134" spans="2:11" ht="24.75" customHeight="1">
      <c r="B134" s="227" t="s">
        <v>23</v>
      </c>
      <c r="C134" s="1266" t="str">
        <f>IF(入力シート!F124="","",入力シート!F124&amp;入力シート!J124)</f>
        <v/>
      </c>
      <c r="D134" s="1266"/>
      <c r="E134" s="1266"/>
      <c r="F134" s="1266"/>
      <c r="G134" s="1266"/>
      <c r="H134" s="1266"/>
      <c r="I134" s="1266"/>
    </row>
    <row r="135" spans="2:11" ht="24.75" customHeight="1">
      <c r="B135" s="1267" t="s">
        <v>102</v>
      </c>
      <c r="C135" s="1268" t="str">
        <f>IF(入力シート!F125="","",入力シート!F125)</f>
        <v/>
      </c>
      <c r="D135" s="1268"/>
      <c r="E135" s="1268"/>
      <c r="F135" s="1268"/>
      <c r="G135" s="1268"/>
      <c r="H135" s="1268"/>
      <c r="I135" s="1268"/>
    </row>
    <row r="136" spans="2:11" ht="24.75" customHeight="1">
      <c r="B136" s="1267"/>
      <c r="C136" s="1266" t="str">
        <f>IF(入力シート!F126="","",入力シート!F126&amp;入力シート!G126&amp;入力シート!H126&amp;入力シート!I126&amp;入力シート!J126&amp;入力シート!F127)</f>
        <v/>
      </c>
      <c r="D136" s="1266"/>
      <c r="E136" s="1266"/>
      <c r="F136" s="1266"/>
      <c r="G136" s="1266"/>
      <c r="H136" s="1266"/>
      <c r="I136" s="1266"/>
    </row>
    <row r="137" spans="2:11" ht="24.75" customHeight="1">
      <c r="B137" s="227" t="s">
        <v>11</v>
      </c>
      <c r="C137" s="1266" t="str">
        <f>IF(入力シート!F128="","",入力シート!F128)</f>
        <v/>
      </c>
      <c r="D137" s="1266"/>
      <c r="E137" s="1266"/>
      <c r="F137" s="1266"/>
      <c r="G137" s="1266"/>
      <c r="H137" s="1266"/>
      <c r="I137" s="1266"/>
    </row>
    <row r="138" spans="2:11" ht="24.75" customHeight="1">
      <c r="B138" s="227" t="s">
        <v>107</v>
      </c>
      <c r="C138" s="1266" t="str">
        <f>IF(入力シート!F129="","",入力シート!F129)</f>
        <v/>
      </c>
      <c r="D138" s="1266"/>
      <c r="E138" s="1266"/>
      <c r="F138" s="1266"/>
      <c r="G138" s="1266"/>
      <c r="H138" s="1266"/>
      <c r="I138" s="1266"/>
    </row>
    <row r="139" spans="2:11" ht="24.75" customHeight="1">
      <c r="B139" s="227" t="s">
        <v>1053</v>
      </c>
      <c r="C139" s="1266" t="str">
        <f>IF(入力シート!F130="","",入力シート!F130)</f>
        <v/>
      </c>
      <c r="D139" s="1266"/>
      <c r="E139" s="1266"/>
      <c r="F139" s="1266"/>
      <c r="G139" s="1266"/>
      <c r="H139" s="1266"/>
      <c r="I139" s="1266"/>
    </row>
    <row r="140" spans="2:11" ht="9" customHeight="1"/>
    <row r="141" spans="2:11" s="155" customFormat="1" ht="24.75" customHeight="1">
      <c r="B141" s="1271" t="s">
        <v>607</v>
      </c>
      <c r="C141" s="1271"/>
      <c r="D141" s="6"/>
      <c r="E141" s="6"/>
      <c r="F141" s="6"/>
      <c r="G141" s="6"/>
      <c r="H141" s="6"/>
      <c r="I141" s="6"/>
      <c r="K141" s="258"/>
    </row>
    <row r="142" spans="2:11" s="155" customFormat="1" ht="24.75" customHeight="1">
      <c r="B142" s="1265" t="s">
        <v>398</v>
      </c>
      <c r="C142" s="1265"/>
      <c r="D142" s="1265"/>
      <c r="E142" s="1265"/>
      <c r="F142" s="1265"/>
      <c r="G142" s="1265"/>
      <c r="H142" s="1265"/>
      <c r="I142" s="215"/>
      <c r="K142" s="259" t="s">
        <v>678</v>
      </c>
    </row>
    <row r="143" spans="2:11" s="155" customFormat="1" ht="7.5" customHeight="1">
      <c r="B143" s="49"/>
      <c r="K143" s="258"/>
    </row>
  </sheetData>
  <sheetProtection algorithmName="SHA-512" hashValue="GLzwoQ/Fj21XYWKWe+8iPcGjf7xB+6QOalynlnFckjE5V6p/wrkolyx6ONKQl+sgbw6VAFp/FDnqWIhjoTSw5g==" saltValue="ulrRES7R1f5WGc38W8+iKQ==" spinCount="100000" sheet="1" formatCells="0" insertRows="0" deleteRows="0" selectLockedCells="1" autoFilter="0" pivotTables="0"/>
  <mergeCells count="119">
    <mergeCell ref="C103:I103"/>
    <mergeCell ref="C104:I104"/>
    <mergeCell ref="C43:I43"/>
    <mergeCell ref="C44:I44"/>
    <mergeCell ref="C49:I49"/>
    <mergeCell ref="C67:I67"/>
    <mergeCell ref="C96:I96"/>
    <mergeCell ref="B82:C82"/>
    <mergeCell ref="B83:H83"/>
    <mergeCell ref="B76:B77"/>
    <mergeCell ref="C77:I77"/>
    <mergeCell ref="C63:I63"/>
    <mergeCell ref="C64:I64"/>
    <mergeCell ref="B65:B66"/>
    <mergeCell ref="C65:I65"/>
    <mergeCell ref="C66:I66"/>
    <mergeCell ref="C72:I72"/>
    <mergeCell ref="C91:I91"/>
    <mergeCell ref="C92:I92"/>
    <mergeCell ref="C93:I93"/>
    <mergeCell ref="B94:B95"/>
    <mergeCell ref="C94:I94"/>
    <mergeCell ref="B52:C52"/>
    <mergeCell ref="B53:H53"/>
    <mergeCell ref="B142:H142"/>
    <mergeCell ref="C122:I122"/>
    <mergeCell ref="C123:I123"/>
    <mergeCell ref="B124:B125"/>
    <mergeCell ref="C124:I124"/>
    <mergeCell ref="C125:I125"/>
    <mergeCell ref="C118:I118"/>
    <mergeCell ref="C119:I119"/>
    <mergeCell ref="C120:I120"/>
    <mergeCell ref="C121:I121"/>
    <mergeCell ref="C133:I133"/>
    <mergeCell ref="C134:I134"/>
    <mergeCell ref="B135:B136"/>
    <mergeCell ref="C135:I135"/>
    <mergeCell ref="C136:I136"/>
    <mergeCell ref="C126:I126"/>
    <mergeCell ref="C127:I127"/>
    <mergeCell ref="B129:C129"/>
    <mergeCell ref="C131:I131"/>
    <mergeCell ref="C132:I132"/>
    <mergeCell ref="C137:I137"/>
    <mergeCell ref="C138:I138"/>
    <mergeCell ref="C139:I139"/>
    <mergeCell ref="B141:C141"/>
    <mergeCell ref="C95:I95"/>
    <mergeCell ref="C88:I88"/>
    <mergeCell ref="C89:I89"/>
    <mergeCell ref="C79:I79"/>
    <mergeCell ref="C78:I78"/>
    <mergeCell ref="C80:I80"/>
    <mergeCell ref="C30:I30"/>
    <mergeCell ref="C31:I31"/>
    <mergeCell ref="C32:I32"/>
    <mergeCell ref="C50:I50"/>
    <mergeCell ref="C59:I59"/>
    <mergeCell ref="C90:I90"/>
    <mergeCell ref="B33:C33"/>
    <mergeCell ref="B34:C34"/>
    <mergeCell ref="B40:B41"/>
    <mergeCell ref="C35:I35"/>
    <mergeCell ref="C36:I36"/>
    <mergeCell ref="C68:I68"/>
    <mergeCell ref="B70:C70"/>
    <mergeCell ref="C39:I39"/>
    <mergeCell ref="C40:I40"/>
    <mergeCell ref="C41:I41"/>
    <mergeCell ref="C42:I42"/>
    <mergeCell ref="C14:I14"/>
    <mergeCell ref="C15:I15"/>
    <mergeCell ref="B17:C17"/>
    <mergeCell ref="C28:I28"/>
    <mergeCell ref="C18:I18"/>
    <mergeCell ref="C19:I19"/>
    <mergeCell ref="C20:I20"/>
    <mergeCell ref="C24:I24"/>
    <mergeCell ref="C25:I25"/>
    <mergeCell ref="C26:I26"/>
    <mergeCell ref="C27:I27"/>
    <mergeCell ref="B22:C22"/>
    <mergeCell ref="B28:B29"/>
    <mergeCell ref="C29:I29"/>
    <mergeCell ref="A3:I3"/>
    <mergeCell ref="B12:B13"/>
    <mergeCell ref="C6:I6"/>
    <mergeCell ref="C7:I7"/>
    <mergeCell ref="C8:I8"/>
    <mergeCell ref="C9:I9"/>
    <mergeCell ref="C12:I12"/>
    <mergeCell ref="C10:I10"/>
    <mergeCell ref="C11:I11"/>
    <mergeCell ref="C13:I13"/>
    <mergeCell ref="B112:H112"/>
    <mergeCell ref="C106:I106"/>
    <mergeCell ref="B105:B106"/>
    <mergeCell ref="C105:I105"/>
    <mergeCell ref="C37:I37"/>
    <mergeCell ref="C38:I38"/>
    <mergeCell ref="C97:I97"/>
    <mergeCell ref="B99:C99"/>
    <mergeCell ref="C101:I101"/>
    <mergeCell ref="C102:I102"/>
    <mergeCell ref="C107:I107"/>
    <mergeCell ref="C108:I108"/>
    <mergeCell ref="C109:I109"/>
    <mergeCell ref="C73:I73"/>
    <mergeCell ref="C74:I74"/>
    <mergeCell ref="C75:I75"/>
    <mergeCell ref="C76:I76"/>
    <mergeCell ref="C60:I60"/>
    <mergeCell ref="C61:I61"/>
    <mergeCell ref="C62:I62"/>
    <mergeCell ref="B46:C46"/>
    <mergeCell ref="C47:I47"/>
    <mergeCell ref="C48:I48"/>
    <mergeCell ref="B111:C111"/>
  </mergeCells>
  <phoneticPr fontId="18"/>
  <conditionalFormatting sqref="A6:J7 L6:XFD7 A57:J58 L57:XFD58 A86:J87 L86:XFD87 A116:J117 L116:XFD117 A53:B54 I53:J53 A144:XFD1048576 A1:XFD1 A118:XFD140 A3:XFD5 B2:XFD2 L53:XFD54 A54:H54 J54:XFD54 A88:XFD110 A55:XFD56 A85:XFD85 A113:XFD115 A8:XFD34 A45:XFD52 A41 A36:B40 A35:C35 A42:B44 J35:XFD44 A59:XFD82">
    <cfRule type="containsText" dxfId="440" priority="45" operator="containsText" text="(例)">
      <formula>NOT(ISERROR(SEARCH("(例)",A1)))</formula>
    </cfRule>
    <cfRule type="expression" dxfId="439" priority="50">
      <formula>_xlfn.ISFORMULA(A1)=TRUE</formula>
    </cfRule>
  </conditionalFormatting>
  <conditionalFormatting sqref="I53 C48:I52 C82:I82">
    <cfRule type="expression" dxfId="438" priority="118">
      <formula>#REF!="無し"</formula>
    </cfRule>
  </conditionalFormatting>
  <conditionalFormatting sqref="C70:I80">
    <cfRule type="containsText" dxfId="437" priority="36" operator="containsText" text="(例)">
      <formula>NOT(ISERROR(SEARCH("(例)",C70)))</formula>
    </cfRule>
  </conditionalFormatting>
  <conditionalFormatting sqref="C99:I109">
    <cfRule type="containsText" dxfId="436" priority="35" operator="containsText" text="(例)">
      <formula>NOT(ISERROR(SEARCH("(例)",C99)))</formula>
    </cfRule>
  </conditionalFormatting>
  <conditionalFormatting sqref="C129:I139">
    <cfRule type="containsText" dxfId="435" priority="34" operator="containsText" text="(例)">
      <formula>NOT(ISERROR(SEARCH("(例)",C129)))</formula>
    </cfRule>
  </conditionalFormatting>
  <conditionalFormatting sqref="I53">
    <cfRule type="containsBlanks" dxfId="434" priority="33">
      <formula>LEN(TRIM(I53))=0</formula>
    </cfRule>
  </conditionalFormatting>
  <conditionalFormatting sqref="A83:B84 I83:J83 J84:XFD84 L83:XFD83">
    <cfRule type="containsText" dxfId="433" priority="30" operator="containsText" text="(例)">
      <formula>NOT(ISERROR(SEARCH("(例)",A83)))</formula>
    </cfRule>
    <cfRule type="expression" dxfId="432" priority="31">
      <formula>_xlfn.ISFORMULA(A83)=TRUE</formula>
    </cfRule>
  </conditionalFormatting>
  <conditionalFormatting sqref="I83">
    <cfRule type="expression" dxfId="431" priority="32">
      <formula>#REF!="無し"</formula>
    </cfRule>
  </conditionalFormatting>
  <conditionalFormatting sqref="I83">
    <cfRule type="containsBlanks" dxfId="430" priority="29">
      <formula>LEN(TRIM(I83))=0</formula>
    </cfRule>
  </conditionalFormatting>
  <conditionalFormatting sqref="A111:XFD111 A112:B112 I112:J112 L112:XFD112">
    <cfRule type="containsText" dxfId="429" priority="26" operator="containsText" text="(例)">
      <formula>NOT(ISERROR(SEARCH("(例)",A111)))</formula>
    </cfRule>
    <cfRule type="expression" dxfId="428" priority="27">
      <formula>_xlfn.ISFORMULA(A111)=TRUE</formula>
    </cfRule>
  </conditionalFormatting>
  <conditionalFormatting sqref="C111:I111 I112">
    <cfRule type="expression" dxfId="427" priority="28">
      <formula>#REF!="無し"</formula>
    </cfRule>
  </conditionalFormatting>
  <conditionalFormatting sqref="I112">
    <cfRule type="containsBlanks" dxfId="426" priority="25">
      <formula>LEN(TRIM(I112))=0</formula>
    </cfRule>
  </conditionalFormatting>
  <conditionalFormatting sqref="A2">
    <cfRule type="containsText" dxfId="425" priority="18" operator="containsText" text="(例)">
      <formula>NOT(ISERROR(SEARCH("(例)",A2)))</formula>
    </cfRule>
    <cfRule type="expression" dxfId="424" priority="19">
      <formula>_xlfn.ISFORMULA(A2)=TRUE</formula>
    </cfRule>
  </conditionalFormatting>
  <conditionalFormatting sqref="C23">
    <cfRule type="containsText" dxfId="423" priority="17" operator="containsText" text="(例)">
      <formula>NOT(ISERROR(SEARCH("(例)",C23)))</formula>
    </cfRule>
  </conditionalFormatting>
  <conditionalFormatting sqref="A143:XFD143">
    <cfRule type="containsText" dxfId="422" priority="9" operator="containsText" text="(例)">
      <formula>NOT(ISERROR(SEARCH("(例)",A143)))</formula>
    </cfRule>
    <cfRule type="expression" dxfId="421" priority="10">
      <formula>_xlfn.ISFORMULA(A143)=TRUE</formula>
    </cfRule>
  </conditionalFormatting>
  <conditionalFormatting sqref="A141:XFD141 A142:B142 I142:J142 L142:XFD142">
    <cfRule type="containsText" dxfId="420" priority="6" operator="containsText" text="(例)">
      <formula>NOT(ISERROR(SEARCH("(例)",A141)))</formula>
    </cfRule>
    <cfRule type="expression" dxfId="419" priority="7">
      <formula>_xlfn.ISFORMULA(A141)=TRUE</formula>
    </cfRule>
  </conditionalFormatting>
  <conditionalFormatting sqref="C141:I141 I142">
    <cfRule type="expression" dxfId="418" priority="8">
      <formula>#REF!="無し"</formula>
    </cfRule>
  </conditionalFormatting>
  <conditionalFormatting sqref="I142">
    <cfRule type="containsBlanks" dxfId="417" priority="5">
      <formula>LEN(TRIM(I142))=0</formula>
    </cfRule>
  </conditionalFormatting>
  <dataValidations count="1">
    <dataValidation type="list" allowBlank="1" showInputMessage="1" showErrorMessage="1" sqref="I83 I53 I112 I142" xr:uid="{CFF20C06-30C8-4F36-AEE5-F36AF2191249}">
      <formula1>"☑"</formula1>
    </dataValidation>
  </dataValidations>
  <printOptions horizontalCentered="1"/>
  <pageMargins left="0.51181102362204722" right="0.11811023622047245" top="0.35433070866141736" bottom="0.35433070866141736" header="0.31496062992125984" footer="0.11811023622047245"/>
  <pageSetup paperSize="9" scale="65" orientation="portrait" r:id="rId1"/>
  <headerFooter scaleWithDoc="0">
    <oddFooter>&amp;R&amp;K00-044R5中層ZEH-M_ver.1.2</oddFooter>
  </headerFooter>
  <rowBreaks count="3" manualBreakCount="3">
    <brk id="55" max="9" man="1"/>
    <brk id="85" max="9" man="1"/>
    <brk id="114" max="9"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271E0-4397-448A-A5A8-E3A8CA8297BB}">
  <sheetPr codeName="Sheet6">
    <pageSetUpPr fitToPage="1"/>
  </sheetPr>
  <dimension ref="A1:AL65"/>
  <sheetViews>
    <sheetView showGridLines="0" view="pageBreakPreview" zoomScale="70" zoomScaleNormal="70" zoomScaleSheetLayoutView="70" workbookViewId="0">
      <selection activeCell="C13" sqref="C13:D13"/>
    </sheetView>
  </sheetViews>
  <sheetFormatPr defaultColWidth="9" defaultRowHeight="21"/>
  <cols>
    <col min="1" max="1" width="2.625" style="10" customWidth="1"/>
    <col min="2" max="2" width="19.75" style="35" customWidth="1"/>
    <col min="3" max="3" width="6" style="35" bestFit="1" customWidth="1"/>
    <col min="4" max="4" width="5.625" style="35" customWidth="1"/>
    <col min="5" max="5" width="4.625" style="35" bestFit="1" customWidth="1"/>
    <col min="6" max="6" width="2.625" style="35" customWidth="1"/>
    <col min="7" max="7" width="4.75" style="35" bestFit="1" customWidth="1"/>
    <col min="8" max="8" width="4.625" style="35" customWidth="1"/>
    <col min="9" max="9" width="7.75" style="35" customWidth="1"/>
    <col min="10" max="10" width="4.75" style="35" bestFit="1" customWidth="1"/>
    <col min="11" max="11" width="4.625" style="35" bestFit="1" customWidth="1"/>
    <col min="12" max="12" width="13.375" style="35" customWidth="1"/>
    <col min="13" max="15" width="4.625" style="35" customWidth="1"/>
    <col min="16" max="16" width="3.625" style="35" customWidth="1"/>
    <col min="17" max="17" width="8.375" style="35" customWidth="1"/>
    <col min="18" max="18" width="4.625" style="35" customWidth="1"/>
    <col min="19" max="19" width="7.625" style="35" customWidth="1"/>
    <col min="20" max="20" width="4.625" style="35" customWidth="1"/>
    <col min="21" max="21" width="3.625" style="35" customWidth="1"/>
    <col min="22" max="22" width="4.625" style="35" bestFit="1" customWidth="1"/>
    <col min="23" max="23" width="7.75" style="35" customWidth="1"/>
    <col min="24" max="24" width="4.625" style="35" bestFit="1" customWidth="1"/>
    <col min="25" max="25" width="6.625" style="35" customWidth="1"/>
    <col min="26" max="26" width="2.625" style="35" customWidth="1"/>
    <col min="27" max="27" width="10.625" style="35" customWidth="1"/>
    <col min="28" max="28" width="20.625" style="35" customWidth="1"/>
    <col min="29" max="29" width="5.625" style="65" customWidth="1"/>
    <col min="30" max="30" width="20.625" style="35" customWidth="1"/>
    <col min="31" max="31" width="25.25" style="35" customWidth="1"/>
    <col min="32" max="32" width="18.375" style="35" customWidth="1"/>
    <col min="33" max="33" width="18.375" style="65" customWidth="1"/>
    <col min="34" max="34" width="18.375" style="35" customWidth="1"/>
    <col min="35" max="35" width="11.25" style="35" customWidth="1"/>
    <col min="36" max="36" width="7.125" style="35" bestFit="1" customWidth="1"/>
    <col min="37" max="37" width="2.625" style="35" customWidth="1"/>
    <col min="38" max="38" width="14.25" style="13" bestFit="1" customWidth="1"/>
    <col min="39" max="16384" width="9" style="35"/>
  </cols>
  <sheetData>
    <row r="1" spans="1:38" s="261" customFormat="1" ht="17.25">
      <c r="A1" s="260" t="s">
        <v>410</v>
      </c>
      <c r="B1" s="260"/>
      <c r="C1" s="260"/>
      <c r="D1" s="260"/>
      <c r="E1" s="260"/>
      <c r="F1" s="260"/>
      <c r="G1" s="260"/>
      <c r="H1" s="260"/>
      <c r="I1" s="260"/>
      <c r="J1" s="260"/>
      <c r="K1" s="260"/>
      <c r="L1" s="260"/>
      <c r="M1" s="260"/>
      <c r="N1" s="260"/>
      <c r="O1" s="260"/>
      <c r="P1" s="260"/>
      <c r="Q1" s="260"/>
      <c r="R1" s="260"/>
      <c r="S1" s="260"/>
      <c r="T1" s="260"/>
      <c r="U1" s="260"/>
      <c r="V1" s="260"/>
      <c r="W1" s="260"/>
      <c r="X1" s="260"/>
      <c r="Y1" s="260"/>
      <c r="AL1" s="262"/>
    </row>
    <row r="2" spans="1:38" s="261" customFormat="1" ht="17.25">
      <c r="A2" s="260" t="s">
        <v>359</v>
      </c>
      <c r="B2" s="260"/>
      <c r="C2" s="260"/>
      <c r="D2" s="260"/>
      <c r="E2" s="260"/>
      <c r="F2" s="260"/>
      <c r="G2" s="260"/>
      <c r="H2" s="260"/>
      <c r="I2" s="260"/>
      <c r="J2" s="260"/>
      <c r="K2" s="260"/>
      <c r="L2" s="260"/>
      <c r="M2" s="260"/>
      <c r="N2" s="260"/>
      <c r="O2" s="260"/>
      <c r="P2" s="260"/>
      <c r="Q2" s="260"/>
      <c r="R2" s="260"/>
      <c r="S2" s="260"/>
      <c r="T2" s="260"/>
      <c r="U2" s="260"/>
      <c r="V2" s="260"/>
      <c r="W2" s="260"/>
      <c r="X2" s="260"/>
      <c r="Y2" s="260"/>
      <c r="AL2" s="262"/>
    </row>
    <row r="3" spans="1:38" s="261" customFormat="1" ht="20.25">
      <c r="A3" s="260" t="s">
        <v>1021</v>
      </c>
      <c r="B3" s="260"/>
      <c r="C3" s="260"/>
      <c r="D3" s="260"/>
      <c r="E3" s="260"/>
      <c r="F3" s="260"/>
      <c r="G3" s="260"/>
      <c r="H3" s="260"/>
      <c r="I3" s="260"/>
      <c r="J3" s="260"/>
      <c r="K3" s="260"/>
      <c r="L3" s="260"/>
      <c r="M3" s="260"/>
      <c r="N3" s="260"/>
      <c r="O3" s="260"/>
      <c r="P3" s="260"/>
      <c r="Q3" s="260"/>
      <c r="R3" s="260"/>
      <c r="S3" s="260"/>
      <c r="T3" s="260"/>
      <c r="U3" s="260"/>
      <c r="V3" s="260"/>
      <c r="W3" s="260"/>
      <c r="X3" s="260"/>
      <c r="Y3" s="260"/>
      <c r="AL3" s="262"/>
    </row>
    <row r="4" spans="1:38" ht="21" customHeight="1">
      <c r="A4" s="135"/>
      <c r="B4" s="157" t="s">
        <v>36</v>
      </c>
      <c r="C4" s="157"/>
      <c r="D4" s="157"/>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row>
    <row r="5" spans="1:38" ht="21" customHeight="1" thickBot="1">
      <c r="A5" s="135"/>
      <c r="B5" s="139" t="s">
        <v>37</v>
      </c>
      <c r="C5" s="139"/>
      <c r="D5" s="139"/>
      <c r="E5" s="136"/>
      <c r="F5" s="136"/>
      <c r="G5" s="136"/>
      <c r="H5" s="136"/>
      <c r="I5" s="136"/>
      <c r="J5" s="136"/>
      <c r="K5" s="136"/>
      <c r="L5" s="136"/>
      <c r="M5" s="136"/>
      <c r="N5" s="136"/>
      <c r="O5" s="136"/>
      <c r="P5" s="136"/>
      <c r="Q5" s="136"/>
      <c r="R5" s="136"/>
      <c r="S5" s="136"/>
      <c r="T5" s="136"/>
      <c r="U5" s="136"/>
      <c r="V5" s="136"/>
      <c r="W5" s="136"/>
      <c r="X5" s="136"/>
      <c r="Y5" s="136"/>
      <c r="Z5" s="136"/>
      <c r="AA5" s="219" t="s">
        <v>522</v>
      </c>
      <c r="AB5" s="220"/>
      <c r="AC5" s="220"/>
      <c r="AD5" s="220"/>
      <c r="AE5" s="220"/>
      <c r="AF5" s="220"/>
      <c r="AG5" s="220"/>
      <c r="AH5" s="220"/>
      <c r="AI5" s="220"/>
      <c r="AJ5" s="220"/>
    </row>
    <row r="6" spans="1:38" ht="21" customHeight="1">
      <c r="A6" s="135"/>
      <c r="B6" s="163" t="s">
        <v>38</v>
      </c>
      <c r="C6" s="1435" t="str">
        <f>IF(入力シート!F13="","",入力シート!F13)</f>
        <v/>
      </c>
      <c r="D6" s="1436"/>
      <c r="E6" s="1436"/>
      <c r="F6" s="1436"/>
      <c r="G6" s="1436"/>
      <c r="H6" s="1436"/>
      <c r="I6" s="1436"/>
      <c r="J6" s="1436"/>
      <c r="K6" s="1437"/>
      <c r="L6" s="1438" t="s">
        <v>394</v>
      </c>
      <c r="M6" s="1439"/>
      <c r="N6" s="1439"/>
      <c r="O6" s="1440"/>
      <c r="P6" s="1478" t="str">
        <f>IF(様式第1_交付申請書!H64="","",様式第1_交付申請書!H64)</f>
        <v/>
      </c>
      <c r="Q6" s="1479"/>
      <c r="R6" s="1479"/>
      <c r="S6" s="1479"/>
      <c r="T6" s="1479"/>
      <c r="U6" s="1479"/>
      <c r="V6" s="1479"/>
      <c r="W6" s="1479"/>
      <c r="X6" s="1479"/>
      <c r="Y6" s="1480"/>
      <c r="Z6" s="136"/>
      <c r="AA6" s="1567" t="s">
        <v>415</v>
      </c>
      <c r="AB6" s="1568"/>
      <c r="AC6" s="1568"/>
      <c r="AD6" s="1568"/>
      <c r="AE6" s="1568"/>
      <c r="AF6" s="1568"/>
      <c r="AG6" s="1568"/>
      <c r="AH6" s="1568"/>
      <c r="AI6" s="1568"/>
      <c r="AJ6" s="1569"/>
    </row>
    <row r="7" spans="1:38" ht="21" customHeight="1">
      <c r="A7" s="138"/>
      <c r="B7" s="164" t="s">
        <v>0</v>
      </c>
      <c r="C7" s="1447" t="str">
        <f>IF(様式第1_交付申請書!B51="","",様式第1_交付申請書!B51)</f>
        <v/>
      </c>
      <c r="D7" s="1448"/>
      <c r="E7" s="1448"/>
      <c r="F7" s="1448"/>
      <c r="G7" s="1448"/>
      <c r="H7" s="1448"/>
      <c r="I7" s="1448"/>
      <c r="J7" s="1448"/>
      <c r="K7" s="1448"/>
      <c r="L7" s="1448"/>
      <c r="M7" s="1448"/>
      <c r="N7" s="1448"/>
      <c r="O7" s="1448"/>
      <c r="P7" s="1448"/>
      <c r="Q7" s="1448"/>
      <c r="R7" s="1448"/>
      <c r="S7" s="1448"/>
      <c r="T7" s="1287" t="s">
        <v>764</v>
      </c>
      <c r="U7" s="1287"/>
      <c r="V7" s="1287"/>
      <c r="W7" s="1287"/>
      <c r="X7" s="1287"/>
      <c r="Y7" s="1288"/>
      <c r="Z7" s="136"/>
      <c r="AA7" s="171" t="s">
        <v>248</v>
      </c>
      <c r="AB7" s="1570" t="s">
        <v>404</v>
      </c>
      <c r="AC7" s="1571"/>
      <c r="AD7" s="1571"/>
      <c r="AE7" s="1571"/>
      <c r="AF7" s="1571"/>
      <c r="AG7" s="1571"/>
      <c r="AH7" s="1571"/>
      <c r="AI7" s="1571"/>
      <c r="AJ7" s="1572"/>
    </row>
    <row r="8" spans="1:38" ht="21" customHeight="1" thickBot="1">
      <c r="A8" s="138"/>
      <c r="B8" s="165" t="s">
        <v>39</v>
      </c>
      <c r="C8" s="1472">
        <f>IF(入力シート!F40="",入力シート!F27,IF(入力シート!F53="",入力シート!F27&amp;" / "&amp;入力シート!F40,IF(入力シート!F66="",入力シート!F27&amp;" / "&amp;入力シート!F40&amp;" / "&amp;入力シート!F53,入力シート!F27&amp;" / "&amp;入力シート!F40&amp;" / "&amp;入力シート!F53&amp;" / "&amp;入力シート!F66)))</f>
        <v>0</v>
      </c>
      <c r="D8" s="1473"/>
      <c r="E8" s="1473"/>
      <c r="F8" s="1473"/>
      <c r="G8" s="1473"/>
      <c r="H8" s="1473"/>
      <c r="I8" s="1473"/>
      <c r="J8" s="1473"/>
      <c r="K8" s="1473"/>
      <c r="L8" s="1473"/>
      <c r="M8" s="1473"/>
      <c r="N8" s="1473"/>
      <c r="O8" s="1473"/>
      <c r="P8" s="1473"/>
      <c r="Q8" s="1473"/>
      <c r="R8" s="1473"/>
      <c r="S8" s="1473"/>
      <c r="T8" s="1473"/>
      <c r="U8" s="1473"/>
      <c r="V8" s="1473"/>
      <c r="W8" s="1473"/>
      <c r="X8" s="1473"/>
      <c r="Y8" s="1474"/>
      <c r="Z8" s="136"/>
      <c r="AA8" s="171" t="s">
        <v>248</v>
      </c>
      <c r="AB8" s="1570" t="s">
        <v>405</v>
      </c>
      <c r="AC8" s="1571"/>
      <c r="AD8" s="1571"/>
      <c r="AE8" s="1571"/>
      <c r="AF8" s="1571"/>
      <c r="AG8" s="1571"/>
      <c r="AH8" s="1571"/>
      <c r="AI8" s="1571"/>
      <c r="AJ8" s="1572"/>
    </row>
    <row r="9" spans="1:38" ht="21" customHeight="1" thickBot="1">
      <c r="A9" s="135"/>
      <c r="B9" s="139" t="s">
        <v>360</v>
      </c>
      <c r="C9" s="139"/>
      <c r="D9" s="139"/>
      <c r="E9" s="136"/>
      <c r="F9" s="136"/>
      <c r="G9" s="136"/>
      <c r="H9" s="136"/>
      <c r="I9" s="136"/>
      <c r="J9" s="136"/>
      <c r="K9" s="136"/>
      <c r="L9" s="136"/>
      <c r="M9" s="136"/>
      <c r="N9" s="136"/>
      <c r="O9" s="136"/>
      <c r="P9" s="136"/>
      <c r="Q9" s="136"/>
      <c r="R9" s="136"/>
      <c r="S9" s="136"/>
      <c r="T9" s="136"/>
      <c r="U9" s="136"/>
      <c r="V9" s="136"/>
      <c r="W9" s="136"/>
      <c r="X9" s="136"/>
      <c r="Y9" s="136"/>
      <c r="Z9" s="136"/>
      <c r="AA9" s="1601"/>
      <c r="AB9" s="1602"/>
      <c r="AC9" s="1602"/>
      <c r="AD9" s="1602"/>
      <c r="AE9" s="1602"/>
      <c r="AF9" s="1602"/>
      <c r="AG9" s="1602"/>
      <c r="AH9" s="1602"/>
      <c r="AI9" s="1602"/>
      <c r="AJ9" s="1603"/>
    </row>
    <row r="10" spans="1:38" ht="21" customHeight="1" thickBot="1">
      <c r="A10" s="135"/>
      <c r="B10" s="163" t="s">
        <v>40</v>
      </c>
      <c r="C10" s="1463" t="str">
        <f>IF(入力シート!F79="","",入力シート!F79)</f>
        <v/>
      </c>
      <c r="D10" s="1464"/>
      <c r="E10" s="1464"/>
      <c r="F10" s="1464"/>
      <c r="G10" s="1464"/>
      <c r="H10" s="1464"/>
      <c r="I10" s="1464"/>
      <c r="J10" s="1464"/>
      <c r="K10" s="1465"/>
      <c r="L10" s="167" t="s">
        <v>19</v>
      </c>
      <c r="M10" s="1444" t="str">
        <f>IF(入力シート!F81="","",入力シート!F81)</f>
        <v/>
      </c>
      <c r="N10" s="1445"/>
      <c r="O10" s="1445"/>
      <c r="P10" s="1445"/>
      <c r="Q10" s="1445"/>
      <c r="R10" s="1445"/>
      <c r="S10" s="1445"/>
      <c r="T10" s="1445"/>
      <c r="U10" s="1445"/>
      <c r="V10" s="1445"/>
      <c r="W10" s="1445"/>
      <c r="X10" s="1445"/>
      <c r="Y10" s="1446"/>
      <c r="Z10" s="136"/>
      <c r="AA10" s="1604"/>
      <c r="AB10" s="1605"/>
      <c r="AC10" s="1605"/>
      <c r="AD10" s="1605"/>
      <c r="AE10" s="1605"/>
      <c r="AF10" s="1605"/>
      <c r="AG10" s="1605"/>
      <c r="AH10" s="1605"/>
      <c r="AI10" s="1605"/>
      <c r="AJ10" s="1606"/>
    </row>
    <row r="11" spans="1:38" ht="21" customHeight="1" thickBot="1">
      <c r="A11" s="135"/>
      <c r="B11" s="165" t="s">
        <v>20</v>
      </c>
      <c r="C11" s="1469" t="str">
        <f>IF(入力シート!F80="","",入力シート!F80)</f>
        <v/>
      </c>
      <c r="D11" s="1470"/>
      <c r="E11" s="1470"/>
      <c r="F11" s="1470"/>
      <c r="G11" s="1470"/>
      <c r="H11" s="1470"/>
      <c r="I11" s="1470"/>
      <c r="J11" s="1470"/>
      <c r="K11" s="1471"/>
      <c r="L11" s="1462"/>
      <c r="M11" s="1462"/>
      <c r="N11" s="1462"/>
      <c r="O11" s="1462"/>
      <c r="P11" s="1462"/>
      <c r="Q11" s="1462"/>
      <c r="R11" s="1462"/>
      <c r="S11" s="1462"/>
      <c r="T11" s="1462"/>
      <c r="U11" s="1462"/>
      <c r="V11" s="1462"/>
      <c r="W11" s="1462"/>
      <c r="X11" s="1462"/>
      <c r="Y11" s="1462"/>
      <c r="Z11" s="136"/>
      <c r="AA11" s="1604"/>
      <c r="AB11" s="1605"/>
      <c r="AC11" s="1605"/>
      <c r="AD11" s="1605"/>
      <c r="AE11" s="1605"/>
      <c r="AF11" s="1605"/>
      <c r="AG11" s="1605"/>
      <c r="AH11" s="1605"/>
      <c r="AI11" s="1605"/>
      <c r="AJ11" s="1606"/>
    </row>
    <row r="12" spans="1:38" ht="21" customHeight="1" thickBot="1">
      <c r="A12" s="135"/>
      <c r="B12" s="139" t="s">
        <v>361</v>
      </c>
      <c r="C12" s="139"/>
      <c r="D12" s="139"/>
      <c r="E12" s="136"/>
      <c r="F12" s="136"/>
      <c r="G12" s="136"/>
      <c r="H12" s="136"/>
      <c r="I12" s="136"/>
      <c r="J12" s="136"/>
      <c r="K12" s="136"/>
      <c r="L12" s="136"/>
      <c r="M12" s="136"/>
      <c r="N12" s="136"/>
      <c r="O12" s="136"/>
      <c r="P12" s="136"/>
      <c r="Q12" s="136"/>
      <c r="R12" s="136"/>
      <c r="S12" s="136"/>
      <c r="T12" s="136"/>
      <c r="U12" s="136"/>
      <c r="V12" s="136"/>
      <c r="W12" s="136"/>
      <c r="X12" s="136"/>
      <c r="Y12" s="136"/>
      <c r="Z12" s="136"/>
      <c r="AA12" s="1604"/>
      <c r="AB12" s="1605"/>
      <c r="AC12" s="1605"/>
      <c r="AD12" s="1605"/>
      <c r="AE12" s="1605"/>
      <c r="AF12" s="1605"/>
      <c r="AG12" s="1605"/>
      <c r="AH12" s="1605"/>
      <c r="AI12" s="1605"/>
      <c r="AJ12" s="1606"/>
    </row>
    <row r="13" spans="1:38" ht="21" customHeight="1">
      <c r="A13" s="135"/>
      <c r="B13" s="163" t="s">
        <v>587</v>
      </c>
      <c r="C13" s="1481"/>
      <c r="D13" s="1482"/>
      <c r="E13" s="902" t="s">
        <v>824</v>
      </c>
      <c r="F13" s="1483"/>
      <c r="G13" s="1483"/>
      <c r="H13" s="1483"/>
      <c r="I13" s="903" t="s">
        <v>823</v>
      </c>
      <c r="J13" s="1484"/>
      <c r="K13" s="1485"/>
      <c r="L13" s="1485"/>
      <c r="M13" s="1485"/>
      <c r="N13" s="1486"/>
      <c r="O13" s="1579" t="s">
        <v>397</v>
      </c>
      <c r="P13" s="1580"/>
      <c r="Q13" s="1581"/>
      <c r="R13" s="1582"/>
      <c r="S13" s="1583"/>
      <c r="T13" s="1580" t="s">
        <v>553</v>
      </c>
      <c r="U13" s="1580"/>
      <c r="V13" s="1580"/>
      <c r="W13" s="1580"/>
      <c r="X13" s="1584"/>
      <c r="Y13" s="1585"/>
      <c r="Z13" s="136"/>
      <c r="AA13" s="1604"/>
      <c r="AB13" s="1605"/>
      <c r="AC13" s="1605"/>
      <c r="AD13" s="1605"/>
      <c r="AE13" s="1605"/>
      <c r="AF13" s="1605"/>
      <c r="AG13" s="1605"/>
      <c r="AH13" s="1605"/>
      <c r="AI13" s="1605"/>
      <c r="AJ13" s="1606"/>
    </row>
    <row r="14" spans="1:38" ht="21" customHeight="1">
      <c r="A14" s="135"/>
      <c r="B14" s="164" t="s">
        <v>42</v>
      </c>
      <c r="C14" s="1457" t="s">
        <v>675</v>
      </c>
      <c r="D14" s="1458"/>
      <c r="E14" s="1458"/>
      <c r="F14" s="1459" t="s">
        <v>606</v>
      </c>
      <c r="G14" s="1460"/>
      <c r="H14" s="1460"/>
      <c r="I14" s="1460"/>
      <c r="J14" s="1460"/>
      <c r="K14" s="1461"/>
      <c r="L14" s="1454" t="str">
        <f>IF(入力シート!F12="","",入力シート!F12)</f>
        <v/>
      </c>
      <c r="M14" s="1455"/>
      <c r="N14" s="1456"/>
      <c r="O14" s="1453" t="s">
        <v>43</v>
      </c>
      <c r="P14" s="1342"/>
      <c r="Q14" s="1343"/>
      <c r="R14" s="1449"/>
      <c r="S14" s="1450"/>
      <c r="T14" s="1450"/>
      <c r="U14" s="1450"/>
      <c r="V14" s="1450"/>
      <c r="W14" s="1450"/>
      <c r="X14" s="1451"/>
      <c r="Y14" s="1452"/>
      <c r="Z14" s="136"/>
      <c r="AA14" s="1604"/>
      <c r="AB14" s="1605"/>
      <c r="AC14" s="1605"/>
      <c r="AD14" s="1605"/>
      <c r="AE14" s="1605"/>
      <c r="AF14" s="1605"/>
      <c r="AG14" s="1605"/>
      <c r="AH14" s="1605"/>
      <c r="AI14" s="1605"/>
      <c r="AJ14" s="1606"/>
    </row>
    <row r="15" spans="1:38" ht="21" customHeight="1">
      <c r="A15" s="135"/>
      <c r="B15" s="164" t="s">
        <v>44</v>
      </c>
      <c r="C15" s="1442"/>
      <c r="D15" s="1443"/>
      <c r="E15" s="1453" t="s">
        <v>45</v>
      </c>
      <c r="F15" s="1342"/>
      <c r="G15" s="1342"/>
      <c r="H15" s="1343"/>
      <c r="I15" s="1620">
        <f>COUNT('3.住戸情報入力'!$C:$C)</f>
        <v>0</v>
      </c>
      <c r="J15" s="1620"/>
      <c r="K15" s="140" t="s">
        <v>46</v>
      </c>
      <c r="L15" s="1307" t="s">
        <v>47</v>
      </c>
      <c r="M15" s="1625"/>
      <c r="N15" s="1626"/>
      <c r="O15" s="1627"/>
      <c r="P15" s="1298" t="s">
        <v>365</v>
      </c>
      <c r="Q15" s="1299"/>
      <c r="R15" s="1300"/>
      <c r="S15" s="1411">
        <f>SUM('3.住戸情報入力'!F:F)</f>
        <v>0</v>
      </c>
      <c r="T15" s="1412"/>
      <c r="U15" s="141" t="s">
        <v>48</v>
      </c>
      <c r="V15" s="1320" t="s">
        <v>49</v>
      </c>
      <c r="W15" s="1322"/>
      <c r="X15" s="1631">
        <f>IFERROR((IF(OR(S15="",I15=""),0,S15/I15)),0)</f>
        <v>0</v>
      </c>
      <c r="Y15" s="1632"/>
      <c r="Z15" s="136"/>
      <c r="AA15" s="1604"/>
      <c r="AB15" s="1605"/>
      <c r="AC15" s="1605"/>
      <c r="AD15" s="1605"/>
      <c r="AE15" s="1605"/>
      <c r="AF15" s="1605"/>
      <c r="AG15" s="1605"/>
      <c r="AH15" s="1605"/>
      <c r="AI15" s="1605"/>
      <c r="AJ15" s="1606"/>
      <c r="AL15" s="260" t="s">
        <v>422</v>
      </c>
    </row>
    <row r="16" spans="1:38" ht="21" customHeight="1">
      <c r="A16" s="135"/>
      <c r="B16" s="1618" t="s">
        <v>50</v>
      </c>
      <c r="C16" s="1453" t="s">
        <v>51</v>
      </c>
      <c r="D16" s="1343"/>
      <c r="E16" s="1453" t="s">
        <v>52</v>
      </c>
      <c r="F16" s="1342"/>
      <c r="G16" s="142"/>
      <c r="H16" s="141" t="s">
        <v>53</v>
      </c>
      <c r="I16" s="535" t="s">
        <v>54</v>
      </c>
      <c r="J16" s="142"/>
      <c r="K16" s="141" t="s">
        <v>53</v>
      </c>
      <c r="L16" s="1308"/>
      <c r="M16" s="1628"/>
      <c r="N16" s="1629"/>
      <c r="O16" s="1630"/>
      <c r="P16" s="1475" t="s">
        <v>414</v>
      </c>
      <c r="Q16" s="1476"/>
      <c r="R16" s="1477"/>
      <c r="S16" s="1411">
        <f>M15-S15-S17</f>
        <v>0</v>
      </c>
      <c r="T16" s="1412"/>
      <c r="U16" s="141" t="s">
        <v>48</v>
      </c>
      <c r="V16" s="1323"/>
      <c r="W16" s="1325"/>
      <c r="X16" s="1633"/>
      <c r="Y16" s="1634"/>
      <c r="Z16" s="136"/>
      <c r="AA16" s="1604"/>
      <c r="AB16" s="1605"/>
      <c r="AC16" s="1605"/>
      <c r="AD16" s="1605"/>
      <c r="AE16" s="1605"/>
      <c r="AF16" s="1605"/>
      <c r="AG16" s="1605"/>
      <c r="AH16" s="1605"/>
      <c r="AI16" s="1605"/>
      <c r="AJ16" s="1606"/>
    </row>
    <row r="17" spans="1:38" ht="21" customHeight="1" thickBot="1">
      <c r="A17" s="135"/>
      <c r="B17" s="1619"/>
      <c r="C17" s="1441" t="s">
        <v>55</v>
      </c>
      <c r="D17" s="1638"/>
      <c r="E17" s="1441" t="s">
        <v>52</v>
      </c>
      <c r="F17" s="1357"/>
      <c r="G17" s="168"/>
      <c r="H17" s="169" t="s">
        <v>677</v>
      </c>
      <c r="I17" s="534" t="s">
        <v>54</v>
      </c>
      <c r="J17" s="168"/>
      <c r="K17" s="169" t="s">
        <v>56</v>
      </c>
      <c r="L17" s="1637"/>
      <c r="M17" s="1621" t="s">
        <v>48</v>
      </c>
      <c r="N17" s="1623"/>
      <c r="O17" s="1624"/>
      <c r="P17" s="1466" t="s">
        <v>57</v>
      </c>
      <c r="Q17" s="1467"/>
      <c r="R17" s="1468"/>
      <c r="S17" s="1635"/>
      <c r="T17" s="1636"/>
      <c r="U17" s="169" t="s">
        <v>48</v>
      </c>
      <c r="V17" s="1586"/>
      <c r="W17" s="1587"/>
      <c r="X17" s="1621" t="s">
        <v>48</v>
      </c>
      <c r="Y17" s="1622"/>
      <c r="Z17" s="136"/>
      <c r="AA17" s="1607"/>
      <c r="AB17" s="1608"/>
      <c r="AC17" s="1608"/>
      <c r="AD17" s="1608"/>
      <c r="AE17" s="1608"/>
      <c r="AF17" s="1608"/>
      <c r="AG17" s="1608"/>
      <c r="AH17" s="1608"/>
      <c r="AI17" s="1608"/>
      <c r="AJ17" s="1609"/>
    </row>
    <row r="18" spans="1:38" ht="21" customHeight="1" thickBot="1">
      <c r="A18" s="135"/>
      <c r="B18" s="137" t="s">
        <v>362</v>
      </c>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6"/>
      <c r="AA18" s="139" t="s">
        <v>523</v>
      </c>
      <c r="AB18" s="139"/>
      <c r="AC18" s="139"/>
      <c r="AD18" s="139"/>
      <c r="AE18" s="139"/>
      <c r="AF18" s="139"/>
      <c r="AG18" s="139"/>
      <c r="AH18" s="139"/>
      <c r="AI18" s="139"/>
      <c r="AJ18" s="136"/>
    </row>
    <row r="19" spans="1:38" ht="21" customHeight="1">
      <c r="A19" s="135"/>
      <c r="B19" s="1530" t="s">
        <v>395</v>
      </c>
      <c r="C19" s="1531"/>
      <c r="D19" s="1532"/>
      <c r="E19" s="1433" t="s">
        <v>58</v>
      </c>
      <c r="F19" s="1290"/>
      <c r="G19" s="1290"/>
      <c r="H19" s="1434"/>
      <c r="I19" s="1504">
        <f>IFERROR(ROUNDUP(SUM('3.住戸情報入力'!G13:G313)/COUNT('3.住戸情報入力'!G13:G313),2),0)</f>
        <v>0</v>
      </c>
      <c r="J19" s="1505"/>
      <c r="K19" s="1506"/>
      <c r="L19" s="166" t="s">
        <v>59</v>
      </c>
      <c r="M19" s="1408">
        <f>MAX('3.住戸情報入力'!G:G)</f>
        <v>0</v>
      </c>
      <c r="N19" s="1409"/>
      <c r="O19" s="1409"/>
      <c r="P19" s="1409"/>
      <c r="Q19" s="1409"/>
      <c r="R19" s="1410"/>
      <c r="S19" s="1433" t="s">
        <v>60</v>
      </c>
      <c r="T19" s="1290"/>
      <c r="U19" s="1434"/>
      <c r="V19" s="1408">
        <f>MIN('3.住戸情報入力'!G:G)</f>
        <v>0</v>
      </c>
      <c r="W19" s="1409"/>
      <c r="X19" s="1409"/>
      <c r="Y19" s="1432"/>
      <c r="Z19" s="136"/>
      <c r="AA19" s="1347" t="s">
        <v>402</v>
      </c>
      <c r="AB19" s="1573"/>
      <c r="AC19" s="1573"/>
      <c r="AD19" s="1348"/>
      <c r="AE19" s="1393" t="s">
        <v>828</v>
      </c>
      <c r="AF19" s="1393" t="s">
        <v>647</v>
      </c>
      <c r="AG19" s="1597" t="s">
        <v>400</v>
      </c>
      <c r="AH19" s="1393" t="s">
        <v>403</v>
      </c>
      <c r="AI19" s="1597" t="s">
        <v>401</v>
      </c>
      <c r="AJ19" s="1598"/>
    </row>
    <row r="20" spans="1:38" ht="36" customHeight="1">
      <c r="A20" s="143"/>
      <c r="B20" s="1546" t="s">
        <v>240</v>
      </c>
      <c r="C20" s="1547"/>
      <c r="D20" s="1548"/>
      <c r="E20" s="1397">
        <f>T50</f>
        <v>0</v>
      </c>
      <c r="F20" s="1397"/>
      <c r="G20" s="1397"/>
      <c r="H20" s="137" t="s">
        <v>61</v>
      </c>
      <c r="I20" s="1287"/>
      <c r="J20" s="1287"/>
      <c r="K20" s="1407"/>
      <c r="L20" s="1398" t="s">
        <v>62</v>
      </c>
      <c r="M20" s="1399"/>
      <c r="N20" s="1399"/>
      <c r="O20" s="1399"/>
      <c r="P20" s="1399"/>
      <c r="Q20" s="1399"/>
      <c r="R20" s="1400"/>
      <c r="S20" s="1555"/>
      <c r="T20" s="1556"/>
      <c r="U20" s="1556"/>
      <c r="V20" s="531" t="s">
        <v>61</v>
      </c>
      <c r="W20" s="1287"/>
      <c r="X20" s="1287"/>
      <c r="Y20" s="1288"/>
      <c r="Z20" s="136"/>
      <c r="AA20" s="1574"/>
      <c r="AB20" s="1575"/>
      <c r="AC20" s="1575"/>
      <c r="AD20" s="1576"/>
      <c r="AE20" s="1394"/>
      <c r="AF20" s="1394"/>
      <c r="AG20" s="1599"/>
      <c r="AH20" s="1394"/>
      <c r="AI20" s="1599"/>
      <c r="AJ20" s="1600"/>
    </row>
    <row r="21" spans="1:38" ht="21" customHeight="1">
      <c r="A21" s="135"/>
      <c r="B21" s="1291" t="s">
        <v>63</v>
      </c>
      <c r="C21" s="1292"/>
      <c r="D21" s="1396"/>
      <c r="E21" s="144" t="s">
        <v>248</v>
      </c>
      <c r="F21" s="1545" t="s">
        <v>64</v>
      </c>
      <c r="G21" s="1545"/>
      <c r="H21" s="1545"/>
      <c r="I21" s="1545"/>
      <c r="J21" s="1545"/>
      <c r="K21" s="145" t="s">
        <v>248</v>
      </c>
      <c r="L21" s="1401" t="s">
        <v>65</v>
      </c>
      <c r="M21" s="1401"/>
      <c r="N21" s="1401"/>
      <c r="O21" s="145" t="s">
        <v>248</v>
      </c>
      <c r="P21" s="1401" t="s">
        <v>66</v>
      </c>
      <c r="Q21" s="1401"/>
      <c r="R21" s="1401"/>
      <c r="S21" s="1401"/>
      <c r="T21" s="1401"/>
      <c r="U21" s="145" t="s">
        <v>248</v>
      </c>
      <c r="V21" s="1310" t="s">
        <v>67</v>
      </c>
      <c r="W21" s="1310"/>
      <c r="X21" s="1310"/>
      <c r="Y21" s="1311"/>
      <c r="Z21" s="136"/>
      <c r="AA21" s="1349"/>
      <c r="AB21" s="1577"/>
      <c r="AC21" s="1577"/>
      <c r="AD21" s="1350"/>
      <c r="AE21" s="1395"/>
      <c r="AF21" s="1395"/>
      <c r="AG21" s="1599"/>
      <c r="AH21" s="1395"/>
      <c r="AI21" s="1599"/>
      <c r="AJ21" s="1600"/>
    </row>
    <row r="22" spans="1:38" ht="21" customHeight="1">
      <c r="A22" s="135"/>
      <c r="B22" s="1542"/>
      <c r="C22" s="1543"/>
      <c r="D22" s="1544"/>
      <c r="E22" s="146" t="s">
        <v>248</v>
      </c>
      <c r="F22" s="1566" t="s">
        <v>68</v>
      </c>
      <c r="G22" s="1566"/>
      <c r="H22" s="1566"/>
      <c r="I22" s="1318"/>
      <c r="J22" s="1318"/>
      <c r="K22" s="1318"/>
      <c r="L22" s="1318"/>
      <c r="M22" s="1318"/>
      <c r="N22" s="1318"/>
      <c r="O22" s="1318"/>
      <c r="P22" s="1318"/>
      <c r="Q22" s="1318"/>
      <c r="R22" s="1318"/>
      <c r="S22" s="1318"/>
      <c r="T22" s="1318"/>
      <c r="U22" s="1318"/>
      <c r="V22" s="1318"/>
      <c r="W22" s="1318"/>
      <c r="X22" s="1318"/>
      <c r="Y22" s="1319"/>
      <c r="Z22" s="147"/>
      <c r="AA22" s="1390"/>
      <c r="AB22" s="1391"/>
      <c r="AC22" s="1391"/>
      <c r="AD22" s="1392"/>
      <c r="AE22" s="148"/>
      <c r="AF22" s="217"/>
      <c r="AG22" s="148"/>
      <c r="AH22" s="149"/>
      <c r="AI22" s="1377"/>
      <c r="AJ22" s="1378"/>
    </row>
    <row r="23" spans="1:38" ht="21" customHeight="1">
      <c r="A23" s="135"/>
      <c r="B23" s="1302" t="s">
        <v>69</v>
      </c>
      <c r="C23" s="1549"/>
      <c r="D23" s="1550"/>
      <c r="E23" s="1320" t="s">
        <v>70</v>
      </c>
      <c r="F23" s="1321"/>
      <c r="G23" s="1321"/>
      <c r="H23" s="1322"/>
      <c r="I23" s="1557">
        <f>SUM(V23:X25)</f>
        <v>0</v>
      </c>
      <c r="J23" s="1558"/>
      <c r="K23" s="1559"/>
      <c r="L23" s="1307" t="s">
        <v>71</v>
      </c>
      <c r="M23" s="1295" t="s">
        <v>72</v>
      </c>
      <c r="N23" s="1296"/>
      <c r="O23" s="1296"/>
      <c r="P23" s="1297"/>
      <c r="Q23" s="150"/>
      <c r="R23" s="532" t="s">
        <v>46</v>
      </c>
      <c r="S23" s="1420" t="s">
        <v>73</v>
      </c>
      <c r="T23" s="1421"/>
      <c r="U23" s="1422"/>
      <c r="V23" s="1413"/>
      <c r="W23" s="1414"/>
      <c r="X23" s="1414"/>
      <c r="Y23" s="1305" t="s">
        <v>426</v>
      </c>
      <c r="Z23" s="151"/>
      <c r="AA23" s="1390"/>
      <c r="AB23" s="1391"/>
      <c r="AC23" s="1391"/>
      <c r="AD23" s="1392"/>
      <c r="AE23" s="148"/>
      <c r="AF23" s="217"/>
      <c r="AG23" s="148"/>
      <c r="AH23" s="149"/>
      <c r="AI23" s="1377"/>
      <c r="AJ23" s="1378"/>
    </row>
    <row r="24" spans="1:38" ht="21" customHeight="1">
      <c r="A24" s="135"/>
      <c r="B24" s="1303"/>
      <c r="C24" s="1551"/>
      <c r="D24" s="1552"/>
      <c r="E24" s="1323"/>
      <c r="F24" s="1324"/>
      <c r="G24" s="1324"/>
      <c r="H24" s="1325"/>
      <c r="I24" s="1560"/>
      <c r="J24" s="1561"/>
      <c r="K24" s="1562"/>
      <c r="L24" s="1308"/>
      <c r="M24" s="1298" t="s">
        <v>74</v>
      </c>
      <c r="N24" s="1299"/>
      <c r="O24" s="1299"/>
      <c r="P24" s="1300"/>
      <c r="Q24" s="735">
        <f>IF(OR(Q23="",I15=""),0,Q23/I15*100)</f>
        <v>0</v>
      </c>
      <c r="R24" s="532" t="s">
        <v>61</v>
      </c>
      <c r="S24" s="1423"/>
      <c r="T24" s="1424"/>
      <c r="U24" s="1425"/>
      <c r="V24" s="1415"/>
      <c r="W24" s="1416"/>
      <c r="X24" s="1416"/>
      <c r="Y24" s="1306"/>
      <c r="Z24" s="151"/>
      <c r="AA24" s="1390"/>
      <c r="AB24" s="1391"/>
      <c r="AC24" s="1391"/>
      <c r="AD24" s="1392"/>
      <c r="AE24" s="148"/>
      <c r="AF24" s="217"/>
      <c r="AG24" s="148"/>
      <c r="AH24" s="149"/>
      <c r="AI24" s="1377"/>
      <c r="AJ24" s="1378"/>
    </row>
    <row r="25" spans="1:38" ht="21" customHeight="1">
      <c r="A25" s="135"/>
      <c r="B25" s="1304"/>
      <c r="C25" s="1553"/>
      <c r="D25" s="1554"/>
      <c r="E25" s="1326"/>
      <c r="F25" s="1327"/>
      <c r="G25" s="1327"/>
      <c r="H25" s="1328"/>
      <c r="I25" s="1563" t="s">
        <v>426</v>
      </c>
      <c r="J25" s="1564"/>
      <c r="K25" s="1565"/>
      <c r="L25" s="1309"/>
      <c r="M25" s="1417" t="s">
        <v>75</v>
      </c>
      <c r="N25" s="1418"/>
      <c r="O25" s="1418"/>
      <c r="P25" s="1418"/>
      <c r="Q25" s="1418"/>
      <c r="R25" s="1419"/>
      <c r="S25" s="1417" t="s">
        <v>73</v>
      </c>
      <c r="T25" s="1418"/>
      <c r="U25" s="1419"/>
      <c r="V25" s="1413"/>
      <c r="W25" s="1414"/>
      <c r="X25" s="1414"/>
      <c r="Y25" s="533" t="s">
        <v>426</v>
      </c>
      <c r="Z25" s="151"/>
      <c r="AA25" s="1390"/>
      <c r="AB25" s="1391"/>
      <c r="AC25" s="1391"/>
      <c r="AD25" s="1392"/>
      <c r="AE25" s="148"/>
      <c r="AF25" s="217"/>
      <c r="AG25" s="148"/>
      <c r="AH25" s="149"/>
      <c r="AI25" s="1377"/>
      <c r="AJ25" s="1378"/>
    </row>
    <row r="26" spans="1:38" s="65" customFormat="1" ht="21" customHeight="1">
      <c r="A26" s="135"/>
      <c r="B26" s="1642" t="s">
        <v>494</v>
      </c>
      <c r="C26" s="1643"/>
      <c r="D26" s="549" t="s">
        <v>495</v>
      </c>
      <c r="E26" s="550"/>
      <c r="F26" s="551" t="s">
        <v>496</v>
      </c>
      <c r="G26" s="1644" t="s">
        <v>497</v>
      </c>
      <c r="H26" s="1644"/>
      <c r="I26" s="1644"/>
      <c r="J26" s="1644"/>
      <c r="K26" s="1645"/>
      <c r="L26" s="1646"/>
      <c r="M26" s="1647" t="s">
        <v>498</v>
      </c>
      <c r="N26" s="1647"/>
      <c r="O26" s="1647"/>
      <c r="P26" s="1647"/>
      <c r="Q26" s="1021" t="s">
        <v>495</v>
      </c>
      <c r="R26" s="552"/>
      <c r="S26" s="553" t="s">
        <v>496</v>
      </c>
      <c r="T26" s="1459" t="s">
        <v>497</v>
      </c>
      <c r="U26" s="1460"/>
      <c r="V26" s="1461"/>
      <c r="W26" s="1312" t="str">
        <f>IF(R26&gt;=1,"共用部","")</f>
        <v/>
      </c>
      <c r="X26" s="1313"/>
      <c r="Y26" s="1314"/>
      <c r="Z26" s="151"/>
      <c r="AA26" s="1390"/>
      <c r="AB26" s="1391"/>
      <c r="AC26" s="1391"/>
      <c r="AD26" s="1392"/>
      <c r="AE26" s="148"/>
      <c r="AF26" s="217"/>
      <c r="AG26" s="148"/>
      <c r="AH26" s="149"/>
      <c r="AI26" s="1377"/>
      <c r="AJ26" s="1378"/>
      <c r="AL26" s="13"/>
    </row>
    <row r="27" spans="1:38" ht="21" customHeight="1" thickBot="1">
      <c r="A27" s="135"/>
      <c r="B27" s="1507" t="s">
        <v>499</v>
      </c>
      <c r="C27" s="1317"/>
      <c r="D27" s="1402"/>
      <c r="E27" s="1403"/>
      <c r="F27" s="1404"/>
      <c r="G27" s="1315" t="s">
        <v>500</v>
      </c>
      <c r="H27" s="1315"/>
      <c r="I27" s="1315"/>
      <c r="J27" s="1315"/>
      <c r="K27" s="1315"/>
      <c r="L27" s="554"/>
      <c r="M27" s="1316" t="s">
        <v>501</v>
      </c>
      <c r="N27" s="1316"/>
      <c r="O27" s="1316"/>
      <c r="P27" s="1316"/>
      <c r="Q27" s="1317"/>
      <c r="R27" s="1528"/>
      <c r="S27" s="1578"/>
      <c r="T27" s="1405" t="s">
        <v>642</v>
      </c>
      <c r="U27" s="1406"/>
      <c r="V27" s="1406"/>
      <c r="W27" s="1406"/>
      <c r="X27" s="1528"/>
      <c r="Y27" s="1529"/>
      <c r="Z27" s="151"/>
      <c r="AA27" s="1390"/>
      <c r="AB27" s="1391"/>
      <c r="AC27" s="1391"/>
      <c r="AD27" s="1392"/>
      <c r="AE27" s="148"/>
      <c r="AF27" s="217"/>
      <c r="AG27" s="148"/>
      <c r="AH27" s="149"/>
      <c r="AI27" s="1377"/>
      <c r="AJ27" s="1378"/>
    </row>
    <row r="28" spans="1:38" ht="21" customHeight="1" thickBot="1">
      <c r="A28" s="135"/>
      <c r="B28" s="139" t="s">
        <v>363</v>
      </c>
      <c r="C28" s="139"/>
      <c r="D28" s="139"/>
      <c r="E28" s="136"/>
      <c r="F28" s="136"/>
      <c r="G28" s="136"/>
      <c r="H28" s="136"/>
      <c r="I28" s="136"/>
      <c r="J28" s="136"/>
      <c r="K28" s="136"/>
      <c r="L28" s="136"/>
      <c r="M28" s="136"/>
      <c r="N28" s="136"/>
      <c r="O28" s="136"/>
      <c r="P28" s="136"/>
      <c r="Q28" s="136"/>
      <c r="R28" s="136"/>
      <c r="S28" s="136"/>
      <c r="T28" s="136"/>
      <c r="U28" s="136"/>
      <c r="V28" s="136"/>
      <c r="W28" s="136"/>
      <c r="X28" s="136"/>
      <c r="Y28" s="136"/>
      <c r="Z28" s="151"/>
      <c r="AA28" s="1390"/>
      <c r="AB28" s="1391"/>
      <c r="AC28" s="1391"/>
      <c r="AD28" s="1392"/>
      <c r="AE28" s="148"/>
      <c r="AF28" s="217"/>
      <c r="AG28" s="148"/>
      <c r="AH28" s="149"/>
      <c r="AI28" s="1377"/>
      <c r="AJ28" s="1378"/>
    </row>
    <row r="29" spans="1:38" ht="21" customHeight="1">
      <c r="A29" s="135"/>
      <c r="B29" s="1289" t="s">
        <v>76</v>
      </c>
      <c r="C29" s="1290"/>
      <c r="D29" s="1290"/>
      <c r="E29" s="1290"/>
      <c r="F29" s="1290"/>
      <c r="G29" s="1290"/>
      <c r="H29" s="1290"/>
      <c r="I29" s="1290"/>
      <c r="J29" s="1290" t="s">
        <v>77</v>
      </c>
      <c r="K29" s="1290"/>
      <c r="L29" s="1290"/>
      <c r="M29" s="1290"/>
      <c r="N29" s="1290"/>
      <c r="O29" s="1290"/>
      <c r="P29" s="1290"/>
      <c r="Q29" s="1290"/>
      <c r="R29" s="1290"/>
      <c r="S29" s="1290"/>
      <c r="T29" s="1290"/>
      <c r="U29" s="1290"/>
      <c r="V29" s="1290"/>
      <c r="W29" s="1290"/>
      <c r="X29" s="1290"/>
      <c r="Y29" s="1301"/>
      <c r="Z29" s="136"/>
      <c r="AA29" s="1588"/>
      <c r="AB29" s="1589"/>
      <c r="AC29" s="1589"/>
      <c r="AD29" s="1589"/>
      <c r="AE29" s="1589"/>
      <c r="AF29" s="1589"/>
      <c r="AG29" s="1589"/>
      <c r="AH29" s="1589"/>
      <c r="AI29" s="1589"/>
      <c r="AJ29" s="1590"/>
    </row>
    <row r="30" spans="1:38" ht="21" customHeight="1" thickBot="1">
      <c r="A30" s="135"/>
      <c r="B30" s="1291"/>
      <c r="C30" s="1292"/>
      <c r="D30" s="1292"/>
      <c r="E30" s="1292"/>
      <c r="F30" s="1292"/>
      <c r="G30" s="1292"/>
      <c r="H30" s="1292"/>
      <c r="I30" s="1292"/>
      <c r="J30" s="1293" t="s">
        <v>533</v>
      </c>
      <c r="K30" s="1292"/>
      <c r="L30" s="1292"/>
      <c r="M30" s="1292"/>
      <c r="N30" s="1396"/>
      <c r="O30" s="1293" t="s">
        <v>534</v>
      </c>
      <c r="P30" s="1292"/>
      <c r="Q30" s="1292"/>
      <c r="R30" s="1292"/>
      <c r="S30" s="1396"/>
      <c r="T30" s="1293" t="s">
        <v>364</v>
      </c>
      <c r="U30" s="1292"/>
      <c r="V30" s="1292"/>
      <c r="W30" s="1292"/>
      <c r="X30" s="1292"/>
      <c r="Y30" s="1294"/>
      <c r="Z30" s="136"/>
      <c r="AA30" s="1591"/>
      <c r="AB30" s="1592"/>
      <c r="AC30" s="1592"/>
      <c r="AD30" s="1592"/>
      <c r="AE30" s="1592"/>
      <c r="AF30" s="1592"/>
      <c r="AG30" s="1592"/>
      <c r="AH30" s="1592"/>
      <c r="AI30" s="1592"/>
      <c r="AJ30" s="1593"/>
      <c r="AL30" s="260" t="s">
        <v>833</v>
      </c>
    </row>
    <row r="31" spans="1:38" ht="21" customHeight="1">
      <c r="A31" s="135"/>
      <c r="B31" s="1639" t="s">
        <v>78</v>
      </c>
      <c r="C31" s="1648" t="s">
        <v>241</v>
      </c>
      <c r="D31" s="1649"/>
      <c r="E31" s="1650"/>
      <c r="F31" s="1429" t="s">
        <v>79</v>
      </c>
      <c r="G31" s="1430"/>
      <c r="H31" s="1430"/>
      <c r="I31" s="1431"/>
      <c r="J31" s="1512"/>
      <c r="K31" s="1512"/>
      <c r="L31" s="1512"/>
      <c r="M31" s="1512"/>
      <c r="N31" s="1512"/>
      <c r="O31" s="1426"/>
      <c r="P31" s="1427"/>
      <c r="Q31" s="1427"/>
      <c r="R31" s="1427"/>
      <c r="S31" s="1428"/>
      <c r="T31" s="1332">
        <f t="shared" ref="T31:T48" si="0">-J31+O31</f>
        <v>0</v>
      </c>
      <c r="U31" s="1333"/>
      <c r="V31" s="1333"/>
      <c r="W31" s="1333"/>
      <c r="X31" s="1333"/>
      <c r="Y31" s="1334"/>
      <c r="Z31" s="136"/>
      <c r="AA31" s="1591"/>
      <c r="AB31" s="1592"/>
      <c r="AC31" s="1592"/>
      <c r="AD31" s="1592"/>
      <c r="AE31" s="1592"/>
      <c r="AF31" s="1592"/>
      <c r="AG31" s="1592"/>
      <c r="AH31" s="1592"/>
      <c r="AI31" s="1592"/>
      <c r="AJ31" s="1593"/>
    </row>
    <row r="32" spans="1:38" ht="21" customHeight="1">
      <c r="A32" s="135"/>
      <c r="B32" s="1640"/>
      <c r="C32" s="1651"/>
      <c r="D32" s="1652"/>
      <c r="E32" s="1653"/>
      <c r="F32" s="1329" t="s">
        <v>80</v>
      </c>
      <c r="G32" s="1330"/>
      <c r="H32" s="1330"/>
      <c r="I32" s="1331"/>
      <c r="J32" s="1511"/>
      <c r="K32" s="1511"/>
      <c r="L32" s="1511"/>
      <c r="M32" s="1511"/>
      <c r="N32" s="1511"/>
      <c r="O32" s="1362"/>
      <c r="P32" s="1363"/>
      <c r="Q32" s="1363"/>
      <c r="R32" s="1363"/>
      <c r="S32" s="1364"/>
      <c r="T32" s="1335">
        <f t="shared" si="0"/>
        <v>0</v>
      </c>
      <c r="U32" s="1335"/>
      <c r="V32" s="1335"/>
      <c r="W32" s="1335"/>
      <c r="X32" s="1335"/>
      <c r="Y32" s="1335"/>
      <c r="Z32" s="136"/>
      <c r="AA32" s="1591"/>
      <c r="AB32" s="1592"/>
      <c r="AC32" s="1592"/>
      <c r="AD32" s="1592"/>
      <c r="AE32" s="1592"/>
      <c r="AF32" s="1592"/>
      <c r="AG32" s="1592"/>
      <c r="AH32" s="1592"/>
      <c r="AI32" s="1592"/>
      <c r="AJ32" s="1593"/>
    </row>
    <row r="33" spans="1:38" ht="21" customHeight="1">
      <c r="A33" s="135"/>
      <c r="B33" s="1640"/>
      <c r="C33" s="1488" t="s">
        <v>242</v>
      </c>
      <c r="D33" s="1489"/>
      <c r="E33" s="1489"/>
      <c r="F33" s="1489"/>
      <c r="G33" s="1489"/>
      <c r="H33" s="1489"/>
      <c r="I33" s="1490"/>
      <c r="J33" s="1511"/>
      <c r="K33" s="1511"/>
      <c r="L33" s="1511"/>
      <c r="M33" s="1511"/>
      <c r="N33" s="1511"/>
      <c r="O33" s="1362"/>
      <c r="P33" s="1363"/>
      <c r="Q33" s="1363"/>
      <c r="R33" s="1363"/>
      <c r="S33" s="1364"/>
      <c r="T33" s="1335">
        <f t="shared" si="0"/>
        <v>0</v>
      </c>
      <c r="U33" s="1335"/>
      <c r="V33" s="1335"/>
      <c r="W33" s="1335"/>
      <c r="X33" s="1335"/>
      <c r="Y33" s="1335"/>
      <c r="Z33" s="136"/>
      <c r="AA33" s="1591"/>
      <c r="AB33" s="1592"/>
      <c r="AC33" s="1592"/>
      <c r="AD33" s="1592"/>
      <c r="AE33" s="1592"/>
      <c r="AF33" s="1592"/>
      <c r="AG33" s="1592"/>
      <c r="AH33" s="1592"/>
      <c r="AI33" s="1592"/>
      <c r="AJ33" s="1593"/>
    </row>
    <row r="34" spans="1:38" ht="21" customHeight="1" thickBot="1">
      <c r="A34" s="135"/>
      <c r="B34" s="1640"/>
      <c r="C34" s="1488" t="s">
        <v>243</v>
      </c>
      <c r="D34" s="1489"/>
      <c r="E34" s="1489"/>
      <c r="F34" s="1489"/>
      <c r="G34" s="1489"/>
      <c r="H34" s="1489"/>
      <c r="I34" s="1490"/>
      <c r="J34" s="1511"/>
      <c r="K34" s="1511"/>
      <c r="L34" s="1511"/>
      <c r="M34" s="1511"/>
      <c r="N34" s="1511"/>
      <c r="O34" s="1362"/>
      <c r="P34" s="1363"/>
      <c r="Q34" s="1363"/>
      <c r="R34" s="1363"/>
      <c r="S34" s="1364"/>
      <c r="T34" s="1335">
        <f t="shared" si="0"/>
        <v>0</v>
      </c>
      <c r="U34" s="1335"/>
      <c r="V34" s="1335"/>
      <c r="W34" s="1335"/>
      <c r="X34" s="1335"/>
      <c r="Y34" s="1335"/>
      <c r="Z34" s="136"/>
      <c r="AA34" s="1594"/>
      <c r="AB34" s="1595"/>
      <c r="AC34" s="1595"/>
      <c r="AD34" s="1595"/>
      <c r="AE34" s="1595"/>
      <c r="AF34" s="1595"/>
      <c r="AG34" s="1595"/>
      <c r="AH34" s="1595"/>
      <c r="AI34" s="1595"/>
      <c r="AJ34" s="1596"/>
    </row>
    <row r="35" spans="1:38" ht="21" customHeight="1" thickBot="1">
      <c r="A35" s="135"/>
      <c r="B35" s="1641"/>
      <c r="C35" s="1501" t="s">
        <v>244</v>
      </c>
      <c r="D35" s="1502"/>
      <c r="E35" s="1502"/>
      <c r="F35" s="1502"/>
      <c r="G35" s="1502"/>
      <c r="H35" s="1502"/>
      <c r="I35" s="1503"/>
      <c r="J35" s="1541"/>
      <c r="K35" s="1541"/>
      <c r="L35" s="1541"/>
      <c r="M35" s="1541"/>
      <c r="N35" s="1541"/>
      <c r="O35" s="1520"/>
      <c r="P35" s="1521"/>
      <c r="Q35" s="1521"/>
      <c r="R35" s="1521"/>
      <c r="S35" s="1522"/>
      <c r="T35" s="1365">
        <f t="shared" si="0"/>
        <v>0</v>
      </c>
      <c r="U35" s="1365"/>
      <c r="V35" s="1365"/>
      <c r="W35" s="1365"/>
      <c r="X35" s="1365"/>
      <c r="Y35" s="1365"/>
      <c r="Z35" s="136"/>
      <c r="AA35" s="139" t="s">
        <v>524</v>
      </c>
      <c r="AB35" s="139"/>
      <c r="AC35" s="139"/>
      <c r="AD35" s="139"/>
      <c r="AE35" s="139"/>
      <c r="AF35" s="139"/>
      <c r="AG35" s="139"/>
      <c r="AH35" s="139"/>
      <c r="AI35" s="139"/>
      <c r="AJ35" s="139"/>
    </row>
    <row r="36" spans="1:38" ht="21" customHeight="1">
      <c r="A36" s="135"/>
      <c r="B36" s="1508" t="s">
        <v>81</v>
      </c>
      <c r="C36" s="1523" t="s">
        <v>241</v>
      </c>
      <c r="D36" s="1524"/>
      <c r="E36" s="1524"/>
      <c r="F36" s="1524"/>
      <c r="G36" s="1524"/>
      <c r="H36" s="1524"/>
      <c r="I36" s="1525"/>
      <c r="J36" s="1512"/>
      <c r="K36" s="1512"/>
      <c r="L36" s="1512"/>
      <c r="M36" s="1512"/>
      <c r="N36" s="1512"/>
      <c r="O36" s="1426"/>
      <c r="P36" s="1427"/>
      <c r="Q36" s="1427"/>
      <c r="R36" s="1427"/>
      <c r="S36" s="1428"/>
      <c r="T36" s="1487">
        <f t="shared" si="0"/>
        <v>0</v>
      </c>
      <c r="U36" s="1487"/>
      <c r="V36" s="1487"/>
      <c r="W36" s="1487"/>
      <c r="X36" s="1487"/>
      <c r="Y36" s="1487"/>
      <c r="Z36" s="136"/>
      <c r="AA36" s="1347" t="s">
        <v>82</v>
      </c>
      <c r="AB36" s="1348"/>
      <c r="AC36" s="1351" t="s">
        <v>83</v>
      </c>
      <c r="AD36" s="1348"/>
      <c r="AE36" s="1526" t="s">
        <v>84</v>
      </c>
      <c r="AF36" s="1526"/>
      <c r="AG36" s="1526"/>
      <c r="AH36" s="1526"/>
      <c r="AI36" s="1381" t="s">
        <v>343</v>
      </c>
      <c r="AJ36" s="1379" t="s">
        <v>85</v>
      </c>
      <c r="AK36" s="13"/>
      <c r="AL36" s="35"/>
    </row>
    <row r="37" spans="1:38" ht="21" customHeight="1">
      <c r="A37" s="135"/>
      <c r="B37" s="1509"/>
      <c r="C37" s="1488" t="s">
        <v>242</v>
      </c>
      <c r="D37" s="1489"/>
      <c r="E37" s="1489"/>
      <c r="F37" s="1489"/>
      <c r="G37" s="1489"/>
      <c r="H37" s="1489"/>
      <c r="I37" s="1490"/>
      <c r="J37" s="1511"/>
      <c r="K37" s="1511"/>
      <c r="L37" s="1511"/>
      <c r="M37" s="1511"/>
      <c r="N37" s="1511"/>
      <c r="O37" s="1362"/>
      <c r="P37" s="1363"/>
      <c r="Q37" s="1363"/>
      <c r="R37" s="1363"/>
      <c r="S37" s="1364"/>
      <c r="T37" s="1335">
        <f t="shared" si="0"/>
        <v>0</v>
      </c>
      <c r="U37" s="1335"/>
      <c r="V37" s="1335"/>
      <c r="W37" s="1335"/>
      <c r="X37" s="1335"/>
      <c r="Y37" s="1335"/>
      <c r="Z37" s="136"/>
      <c r="AA37" s="1349"/>
      <c r="AB37" s="1350"/>
      <c r="AC37" s="1352"/>
      <c r="AD37" s="1350"/>
      <c r="AE37" s="1527"/>
      <c r="AF37" s="1527"/>
      <c r="AG37" s="1527"/>
      <c r="AH37" s="1527"/>
      <c r="AI37" s="1382"/>
      <c r="AJ37" s="1380"/>
      <c r="AK37" s="13"/>
      <c r="AL37" s="35"/>
    </row>
    <row r="38" spans="1:38" ht="21" customHeight="1">
      <c r="A38" s="135"/>
      <c r="B38" s="1509"/>
      <c r="C38" s="1488" t="s">
        <v>243</v>
      </c>
      <c r="D38" s="1489"/>
      <c r="E38" s="1489"/>
      <c r="F38" s="1489"/>
      <c r="G38" s="1489"/>
      <c r="H38" s="1489"/>
      <c r="I38" s="1490"/>
      <c r="J38" s="1511"/>
      <c r="K38" s="1511"/>
      <c r="L38" s="1511"/>
      <c r="M38" s="1511"/>
      <c r="N38" s="1511"/>
      <c r="O38" s="1362"/>
      <c r="P38" s="1363"/>
      <c r="Q38" s="1363"/>
      <c r="R38" s="1363"/>
      <c r="S38" s="1364"/>
      <c r="T38" s="1335">
        <f t="shared" si="0"/>
        <v>0</v>
      </c>
      <c r="U38" s="1335"/>
      <c r="V38" s="1335"/>
      <c r="W38" s="1335"/>
      <c r="X38" s="1335"/>
      <c r="Y38" s="1335"/>
      <c r="Z38" s="136"/>
      <c r="AA38" s="1374" t="s">
        <v>86</v>
      </c>
      <c r="AB38" s="1375"/>
      <c r="AC38" s="1376"/>
      <c r="AD38" s="1376"/>
      <c r="AE38" s="1346"/>
      <c r="AF38" s="1346"/>
      <c r="AG38" s="1346"/>
      <c r="AH38" s="1346"/>
      <c r="AI38" s="1383"/>
      <c r="AJ38" s="229"/>
      <c r="AK38" s="13"/>
      <c r="AL38" s="35"/>
    </row>
    <row r="39" spans="1:38" ht="21" customHeight="1">
      <c r="A39" s="135"/>
      <c r="B39" s="1509"/>
      <c r="C39" s="1488" t="s">
        <v>244</v>
      </c>
      <c r="D39" s="1489"/>
      <c r="E39" s="1489"/>
      <c r="F39" s="1489"/>
      <c r="G39" s="1489"/>
      <c r="H39" s="1489"/>
      <c r="I39" s="1490"/>
      <c r="J39" s="1511"/>
      <c r="K39" s="1511"/>
      <c r="L39" s="1511"/>
      <c r="M39" s="1511"/>
      <c r="N39" s="1511"/>
      <c r="O39" s="1362"/>
      <c r="P39" s="1363"/>
      <c r="Q39" s="1363"/>
      <c r="R39" s="1363"/>
      <c r="S39" s="1364"/>
      <c r="T39" s="1335">
        <f t="shared" si="0"/>
        <v>0</v>
      </c>
      <c r="U39" s="1335"/>
      <c r="V39" s="1335"/>
      <c r="W39" s="1335"/>
      <c r="X39" s="1335"/>
      <c r="Y39" s="1335"/>
      <c r="Z39" s="136"/>
      <c r="AA39" s="1374"/>
      <c r="AB39" s="1375"/>
      <c r="AC39" s="1346"/>
      <c r="AD39" s="1346"/>
      <c r="AE39" s="1346"/>
      <c r="AF39" s="1346"/>
      <c r="AG39" s="1346"/>
      <c r="AH39" s="1346"/>
      <c r="AI39" s="1384"/>
      <c r="AJ39" s="229"/>
      <c r="AK39" s="13"/>
      <c r="AL39" s="35"/>
    </row>
    <row r="40" spans="1:38" ht="21" customHeight="1" thickBot="1">
      <c r="A40" s="135"/>
      <c r="B40" s="1510"/>
      <c r="C40" s="1501" t="s">
        <v>245</v>
      </c>
      <c r="D40" s="1502"/>
      <c r="E40" s="1502"/>
      <c r="F40" s="1502"/>
      <c r="G40" s="1502"/>
      <c r="H40" s="1502"/>
      <c r="I40" s="1503"/>
      <c r="J40" s="1541"/>
      <c r="K40" s="1541"/>
      <c r="L40" s="1541"/>
      <c r="M40" s="1541"/>
      <c r="N40" s="1541"/>
      <c r="O40" s="1520"/>
      <c r="P40" s="1521"/>
      <c r="Q40" s="1521"/>
      <c r="R40" s="1521"/>
      <c r="S40" s="1522"/>
      <c r="T40" s="1365">
        <f t="shared" si="0"/>
        <v>0</v>
      </c>
      <c r="U40" s="1365"/>
      <c r="V40" s="1365"/>
      <c r="W40" s="1365"/>
      <c r="X40" s="1365"/>
      <c r="Y40" s="1365"/>
      <c r="Z40" s="136"/>
      <c r="AA40" s="1374"/>
      <c r="AB40" s="1375"/>
      <c r="AC40" s="1346"/>
      <c r="AD40" s="1346"/>
      <c r="AE40" s="1346"/>
      <c r="AF40" s="1346"/>
      <c r="AG40" s="1346"/>
      <c r="AH40" s="1346"/>
      <c r="AI40" s="1384"/>
      <c r="AJ40" s="229"/>
      <c r="AK40" s="13"/>
      <c r="AL40" s="35"/>
    </row>
    <row r="41" spans="1:38" ht="21" customHeight="1">
      <c r="A41" s="135"/>
      <c r="B41" s="1513" t="s">
        <v>512</v>
      </c>
      <c r="C41" s="1491" t="s">
        <v>87</v>
      </c>
      <c r="D41" s="1491"/>
      <c r="E41" s="1491"/>
      <c r="F41" s="1494" t="s">
        <v>513</v>
      </c>
      <c r="G41" s="1494"/>
      <c r="H41" s="1494"/>
      <c r="I41" s="1494"/>
      <c r="J41" s="1426"/>
      <c r="K41" s="1427"/>
      <c r="L41" s="1427"/>
      <c r="M41" s="1427"/>
      <c r="N41" s="1428"/>
      <c r="O41" s="1426">
        <v>0</v>
      </c>
      <c r="P41" s="1427"/>
      <c r="Q41" s="1427"/>
      <c r="R41" s="1427"/>
      <c r="S41" s="1428"/>
      <c r="T41" s="1487">
        <f t="shared" si="0"/>
        <v>0</v>
      </c>
      <c r="U41" s="1487"/>
      <c r="V41" s="1487"/>
      <c r="W41" s="1487"/>
      <c r="X41" s="1487"/>
      <c r="Y41" s="1487"/>
      <c r="Z41" s="136"/>
      <c r="AA41" s="1374"/>
      <c r="AB41" s="1375"/>
      <c r="AC41" s="1346"/>
      <c r="AD41" s="1346"/>
      <c r="AE41" s="1346"/>
      <c r="AF41" s="1346"/>
      <c r="AG41" s="1346"/>
      <c r="AH41" s="1346"/>
      <c r="AI41" s="1384"/>
      <c r="AJ41" s="229"/>
      <c r="AK41" s="13"/>
      <c r="AL41" s="35"/>
    </row>
    <row r="42" spans="1:38" ht="21" customHeight="1">
      <c r="A42" s="135"/>
      <c r="B42" s="1514"/>
      <c r="C42" s="1492"/>
      <c r="D42" s="1492"/>
      <c r="E42" s="1492"/>
      <c r="F42" s="1495" t="s">
        <v>514</v>
      </c>
      <c r="G42" s="1496"/>
      <c r="H42" s="1496"/>
      <c r="I42" s="1497"/>
      <c r="J42" s="1498"/>
      <c r="K42" s="1499"/>
      <c r="L42" s="1499"/>
      <c r="M42" s="1499"/>
      <c r="N42" s="1500"/>
      <c r="O42" s="1362">
        <v>0</v>
      </c>
      <c r="P42" s="1363"/>
      <c r="Q42" s="1363"/>
      <c r="R42" s="1363"/>
      <c r="S42" s="1364"/>
      <c r="T42" s="1335">
        <f t="shared" si="0"/>
        <v>0</v>
      </c>
      <c r="U42" s="1335"/>
      <c r="V42" s="1335"/>
      <c r="W42" s="1335"/>
      <c r="X42" s="1335"/>
      <c r="Y42" s="1335"/>
      <c r="Z42" s="136"/>
      <c r="AA42" s="1374"/>
      <c r="AB42" s="1375"/>
      <c r="AC42" s="1346"/>
      <c r="AD42" s="1346"/>
      <c r="AE42" s="1346"/>
      <c r="AF42" s="1346"/>
      <c r="AG42" s="1346"/>
      <c r="AH42" s="1346"/>
      <c r="AI42" s="1384"/>
      <c r="AJ42" s="229"/>
      <c r="AK42" s="13"/>
      <c r="AL42" s="35"/>
    </row>
    <row r="43" spans="1:38" ht="21" customHeight="1">
      <c r="A43" s="135"/>
      <c r="B43" s="1514"/>
      <c r="C43" s="1492"/>
      <c r="D43" s="1492"/>
      <c r="E43" s="1492"/>
      <c r="F43" s="1361" t="s">
        <v>515</v>
      </c>
      <c r="G43" s="1361"/>
      <c r="H43" s="1361"/>
      <c r="I43" s="1361"/>
      <c r="J43" s="1362"/>
      <c r="K43" s="1363"/>
      <c r="L43" s="1363"/>
      <c r="M43" s="1363"/>
      <c r="N43" s="1364"/>
      <c r="O43" s="1362">
        <v>0</v>
      </c>
      <c r="P43" s="1363"/>
      <c r="Q43" s="1363"/>
      <c r="R43" s="1363"/>
      <c r="S43" s="1364"/>
      <c r="T43" s="1335">
        <f t="shared" si="0"/>
        <v>0</v>
      </c>
      <c r="U43" s="1335"/>
      <c r="V43" s="1335"/>
      <c r="W43" s="1335"/>
      <c r="X43" s="1335"/>
      <c r="Y43" s="1335"/>
      <c r="Z43" s="136"/>
      <c r="AA43" s="1374"/>
      <c r="AB43" s="1375"/>
      <c r="AC43" s="1346"/>
      <c r="AD43" s="1346"/>
      <c r="AE43" s="1346"/>
      <c r="AF43" s="1346"/>
      <c r="AG43" s="1346"/>
      <c r="AH43" s="1346"/>
      <c r="AI43" s="1384"/>
      <c r="AJ43" s="229"/>
      <c r="AK43" s="13"/>
      <c r="AL43" s="35"/>
    </row>
    <row r="44" spans="1:38" ht="21" customHeight="1">
      <c r="A44" s="135"/>
      <c r="B44" s="1514"/>
      <c r="C44" s="1492"/>
      <c r="D44" s="1492"/>
      <c r="E44" s="1492"/>
      <c r="F44" s="1361" t="s">
        <v>516</v>
      </c>
      <c r="G44" s="1361"/>
      <c r="H44" s="1361"/>
      <c r="I44" s="1361"/>
      <c r="J44" s="1362"/>
      <c r="K44" s="1363"/>
      <c r="L44" s="1363"/>
      <c r="M44" s="1363"/>
      <c r="N44" s="1364"/>
      <c r="O44" s="1362">
        <v>0</v>
      </c>
      <c r="P44" s="1363"/>
      <c r="Q44" s="1363"/>
      <c r="R44" s="1363"/>
      <c r="S44" s="1364"/>
      <c r="T44" s="1335">
        <f t="shared" si="0"/>
        <v>0</v>
      </c>
      <c r="U44" s="1335"/>
      <c r="V44" s="1335"/>
      <c r="W44" s="1335"/>
      <c r="X44" s="1335"/>
      <c r="Y44" s="1335"/>
      <c r="Z44" s="136"/>
      <c r="AA44" s="1374"/>
      <c r="AB44" s="1375"/>
      <c r="AC44" s="1346"/>
      <c r="AD44" s="1346"/>
      <c r="AE44" s="1346"/>
      <c r="AF44" s="1346"/>
      <c r="AG44" s="1346"/>
      <c r="AH44" s="1346"/>
      <c r="AI44" s="1384"/>
      <c r="AJ44" s="229"/>
      <c r="AK44" s="13"/>
      <c r="AL44" s="35"/>
    </row>
    <row r="45" spans="1:38" ht="21" customHeight="1" thickBot="1">
      <c r="A45" s="135"/>
      <c r="B45" s="1514"/>
      <c r="C45" s="1493"/>
      <c r="D45" s="1493"/>
      <c r="E45" s="1493"/>
      <c r="F45" s="1516" t="s">
        <v>517</v>
      </c>
      <c r="G45" s="1516"/>
      <c r="H45" s="1516"/>
      <c r="I45" s="1516"/>
      <c r="J45" s="1517">
        <f>J41-J42-J43</f>
        <v>0</v>
      </c>
      <c r="K45" s="1518"/>
      <c r="L45" s="1518"/>
      <c r="M45" s="1518"/>
      <c r="N45" s="1519"/>
      <c r="O45" s="1520">
        <v>0</v>
      </c>
      <c r="P45" s="1521"/>
      <c r="Q45" s="1521"/>
      <c r="R45" s="1521"/>
      <c r="S45" s="1522"/>
      <c r="T45" s="1365">
        <f t="shared" si="0"/>
        <v>0</v>
      </c>
      <c r="U45" s="1365"/>
      <c r="V45" s="1365"/>
      <c r="W45" s="1365"/>
      <c r="X45" s="1365"/>
      <c r="Y45" s="1365"/>
      <c r="Z45" s="136"/>
      <c r="AA45" s="1374"/>
      <c r="AB45" s="1375"/>
      <c r="AC45" s="1346"/>
      <c r="AD45" s="1346"/>
      <c r="AE45" s="1346"/>
      <c r="AF45" s="1346"/>
      <c r="AG45" s="1346"/>
      <c r="AH45" s="1346"/>
      <c r="AI45" s="1384"/>
      <c r="AJ45" s="229"/>
      <c r="AK45" s="13"/>
      <c r="AL45" s="35"/>
    </row>
    <row r="46" spans="1:38" ht="21" customHeight="1" thickBot="1">
      <c r="A46" s="135"/>
      <c r="B46" s="1515"/>
      <c r="C46" s="1366" t="s">
        <v>518</v>
      </c>
      <c r="D46" s="1366"/>
      <c r="E46" s="1366"/>
      <c r="F46" s="1367" t="s">
        <v>513</v>
      </c>
      <c r="G46" s="1367"/>
      <c r="H46" s="1367"/>
      <c r="I46" s="1367"/>
      <c r="J46" s="1368"/>
      <c r="K46" s="1369"/>
      <c r="L46" s="1369"/>
      <c r="M46" s="1369"/>
      <c r="N46" s="1370"/>
      <c r="O46" s="1371">
        <v>0</v>
      </c>
      <c r="P46" s="1372"/>
      <c r="Q46" s="1372"/>
      <c r="R46" s="1372"/>
      <c r="S46" s="1373"/>
      <c r="T46" s="1365">
        <f t="shared" si="0"/>
        <v>0</v>
      </c>
      <c r="U46" s="1365"/>
      <c r="V46" s="1365"/>
      <c r="W46" s="1365"/>
      <c r="X46" s="1365"/>
      <c r="Y46" s="1365"/>
      <c r="Z46" s="136"/>
      <c r="AA46" s="1374"/>
      <c r="AB46" s="1375"/>
      <c r="AC46" s="1346"/>
      <c r="AD46" s="1346"/>
      <c r="AE46" s="1346"/>
      <c r="AF46" s="1346"/>
      <c r="AG46" s="1346"/>
      <c r="AH46" s="1346"/>
      <c r="AI46" s="1384"/>
      <c r="AJ46" s="229"/>
      <c r="AK46" s="13"/>
      <c r="AL46" s="35"/>
    </row>
    <row r="47" spans="1:38" ht="21" customHeight="1" thickBot="1">
      <c r="A47" s="135"/>
      <c r="B47" s="1280" t="s">
        <v>573</v>
      </c>
      <c r="C47" s="1281"/>
      <c r="D47" s="1281"/>
      <c r="E47" s="1281"/>
      <c r="F47" s="1281"/>
      <c r="G47" s="1281"/>
      <c r="H47" s="1281"/>
      <c r="I47" s="1281"/>
      <c r="J47" s="1282"/>
      <c r="K47" s="1283"/>
      <c r="L47" s="1283"/>
      <c r="M47" s="1283"/>
      <c r="N47" s="1284"/>
      <c r="O47" s="1386">
        <f>J47</f>
        <v>0</v>
      </c>
      <c r="P47" s="1387"/>
      <c r="Q47" s="1387"/>
      <c r="R47" s="1387"/>
      <c r="S47" s="1388"/>
      <c r="T47" s="1365">
        <f t="shared" si="0"/>
        <v>0</v>
      </c>
      <c r="U47" s="1365"/>
      <c r="V47" s="1365"/>
      <c r="W47" s="1365"/>
      <c r="X47" s="1365"/>
      <c r="Y47" s="1365"/>
      <c r="Z47" s="137"/>
      <c r="AA47" s="1374"/>
      <c r="AB47" s="1375"/>
      <c r="AC47" s="1346"/>
      <c r="AD47" s="1346"/>
      <c r="AE47" s="1346"/>
      <c r="AF47" s="1346"/>
      <c r="AG47" s="1346"/>
      <c r="AH47" s="1346"/>
      <c r="AI47" s="1384"/>
      <c r="AJ47" s="229"/>
      <c r="AK47" s="13"/>
      <c r="AL47" s="35"/>
    </row>
    <row r="48" spans="1:38" ht="21" customHeight="1" thickBot="1">
      <c r="A48" s="135"/>
      <c r="B48" s="1275" t="s">
        <v>88</v>
      </c>
      <c r="C48" s="1276"/>
      <c r="D48" s="1276"/>
      <c r="E48" s="1276"/>
      <c r="F48" s="1276"/>
      <c r="G48" s="1276"/>
      <c r="H48" s="1276"/>
      <c r="I48" s="1276"/>
      <c r="J48" s="1537">
        <f>SUM(J31:N41,J46)</f>
        <v>0</v>
      </c>
      <c r="K48" s="1537"/>
      <c r="L48" s="1537"/>
      <c r="M48" s="1537"/>
      <c r="N48" s="1537"/>
      <c r="O48" s="1538">
        <f>SUM(O31:S46)</f>
        <v>0</v>
      </c>
      <c r="P48" s="1539"/>
      <c r="Q48" s="1539"/>
      <c r="R48" s="1539"/>
      <c r="S48" s="1540"/>
      <c r="T48" s="1277">
        <f t="shared" si="0"/>
        <v>0</v>
      </c>
      <c r="U48" s="1278"/>
      <c r="V48" s="1278"/>
      <c r="W48" s="1278"/>
      <c r="X48" s="1278"/>
      <c r="Y48" s="1279"/>
      <c r="Z48" s="153"/>
      <c r="AA48" s="1374"/>
      <c r="AB48" s="1375"/>
      <c r="AC48" s="1346"/>
      <c r="AD48" s="1346"/>
      <c r="AE48" s="1346"/>
      <c r="AF48" s="1346"/>
      <c r="AG48" s="1346"/>
      <c r="AH48" s="1346"/>
      <c r="AI48" s="1384"/>
      <c r="AJ48" s="229"/>
      <c r="AK48" s="13"/>
      <c r="AL48" s="35"/>
    </row>
    <row r="49" spans="1:38" ht="21" customHeight="1" thickTop="1">
      <c r="A49" s="135"/>
      <c r="B49" s="1338" t="s">
        <v>89</v>
      </c>
      <c r="C49" s="1339"/>
      <c r="D49" s="1339"/>
      <c r="E49" s="1339"/>
      <c r="F49" s="1339"/>
      <c r="G49" s="1339"/>
      <c r="H49" s="1339"/>
      <c r="I49" s="1339"/>
      <c r="J49" s="1339"/>
      <c r="K49" s="1339"/>
      <c r="L49" s="1339"/>
      <c r="M49" s="1339"/>
      <c r="N49" s="1339"/>
      <c r="O49" s="1339"/>
      <c r="P49" s="1339"/>
      <c r="Q49" s="1339"/>
      <c r="R49" s="1339"/>
      <c r="S49" s="1340"/>
      <c r="T49" s="1344">
        <f>IF(SUM(O31:S40,J31:N40)=0,0,ROUNDDOWN(1-SUM(J31:N41,-J45)/SUM(O31:S40),2)*100)</f>
        <v>0</v>
      </c>
      <c r="U49" s="1345"/>
      <c r="V49" s="1345"/>
      <c r="W49" s="1345"/>
      <c r="X49" s="1389" t="s">
        <v>246</v>
      </c>
      <c r="Y49" s="1306"/>
      <c r="Z49" s="153"/>
      <c r="AA49" s="1374"/>
      <c r="AB49" s="1375"/>
      <c r="AC49" s="1346"/>
      <c r="AD49" s="1346"/>
      <c r="AE49" s="1346"/>
      <c r="AF49" s="1346"/>
      <c r="AG49" s="1346"/>
      <c r="AH49" s="1346"/>
      <c r="AI49" s="1385"/>
      <c r="AJ49" s="229"/>
      <c r="AK49" s="13"/>
      <c r="AL49" s="35"/>
    </row>
    <row r="50" spans="1:38" ht="21" customHeight="1">
      <c r="A50" s="135"/>
      <c r="B50" s="1341" t="s">
        <v>90</v>
      </c>
      <c r="C50" s="1342"/>
      <c r="D50" s="1342"/>
      <c r="E50" s="1342"/>
      <c r="F50" s="1342"/>
      <c r="G50" s="1342"/>
      <c r="H50" s="1342"/>
      <c r="I50" s="1342"/>
      <c r="J50" s="1342"/>
      <c r="K50" s="1342"/>
      <c r="L50" s="1342"/>
      <c r="M50" s="1342"/>
      <c r="N50" s="1342"/>
      <c r="O50" s="1342"/>
      <c r="P50" s="1342"/>
      <c r="Q50" s="1342"/>
      <c r="R50" s="1342"/>
      <c r="S50" s="1343"/>
      <c r="T50" s="1285">
        <f>IF(O48=0,0,ROUNDDOWN(1-SUM(J31:N41,J46)/SUM(O31:S40),2)*100)</f>
        <v>0</v>
      </c>
      <c r="U50" s="1286"/>
      <c r="V50" s="1286"/>
      <c r="W50" s="1286"/>
      <c r="X50" s="1287" t="s">
        <v>246</v>
      </c>
      <c r="Y50" s="1288"/>
      <c r="Z50" s="156"/>
      <c r="AA50" s="231" t="s">
        <v>247</v>
      </c>
      <c r="AB50" s="148"/>
      <c r="AC50" s="1346"/>
      <c r="AD50" s="1346"/>
      <c r="AE50" s="1346"/>
      <c r="AF50" s="1346"/>
      <c r="AG50" s="1346"/>
      <c r="AH50" s="1346"/>
      <c r="AI50" s="152"/>
      <c r="AJ50" s="229"/>
      <c r="AK50" s="13"/>
      <c r="AL50" s="35"/>
    </row>
    <row r="51" spans="1:38" ht="21" customHeight="1">
      <c r="A51" s="326"/>
      <c r="B51" s="1341" t="s">
        <v>519</v>
      </c>
      <c r="C51" s="1342"/>
      <c r="D51" s="1342"/>
      <c r="E51" s="1342"/>
      <c r="F51" s="1342"/>
      <c r="G51" s="1342"/>
      <c r="H51" s="1342"/>
      <c r="I51" s="1342"/>
      <c r="J51" s="1342"/>
      <c r="K51" s="1342"/>
      <c r="L51" s="1342"/>
      <c r="M51" s="1342"/>
      <c r="N51" s="1342"/>
      <c r="O51" s="1342"/>
      <c r="P51" s="1342"/>
      <c r="Q51" s="1342"/>
      <c r="R51" s="1342"/>
      <c r="S51" s="1343"/>
      <c r="T51" s="1285">
        <f>IFERROR(ROUNDDOWN((J45+J46)/O48*100,0),0)*-1</f>
        <v>0</v>
      </c>
      <c r="U51" s="1286"/>
      <c r="V51" s="1286"/>
      <c r="W51" s="1286"/>
      <c r="X51" s="1287" t="s">
        <v>246</v>
      </c>
      <c r="Y51" s="1288"/>
      <c r="Z51" s="156"/>
      <c r="AA51" s="231"/>
      <c r="AB51" s="148"/>
      <c r="AC51" s="1346"/>
      <c r="AD51" s="1346"/>
      <c r="AE51" s="1346"/>
      <c r="AF51" s="1346"/>
      <c r="AG51" s="1346"/>
      <c r="AH51" s="1346"/>
      <c r="AI51" s="152"/>
      <c r="AJ51" s="229"/>
      <c r="AK51" s="13"/>
      <c r="AL51" s="35"/>
    </row>
    <row r="52" spans="1:38" ht="21" customHeight="1">
      <c r="A52" s="326"/>
      <c r="B52" s="1341" t="s">
        <v>520</v>
      </c>
      <c r="C52" s="1342"/>
      <c r="D52" s="1342"/>
      <c r="E52" s="1342"/>
      <c r="F52" s="1342"/>
      <c r="G52" s="1342"/>
      <c r="H52" s="1342"/>
      <c r="I52" s="1342"/>
      <c r="J52" s="1342"/>
      <c r="K52" s="1342"/>
      <c r="L52" s="1342"/>
      <c r="M52" s="1342"/>
      <c r="N52" s="1342"/>
      <c r="O52" s="1342"/>
      <c r="P52" s="1342"/>
      <c r="Q52" s="1342"/>
      <c r="R52" s="1342"/>
      <c r="S52" s="1343"/>
      <c r="T52" s="1336">
        <f>IFERROR(ROUNDDOWN(J46/O48*100,1),0)*-1</f>
        <v>0</v>
      </c>
      <c r="U52" s="1337"/>
      <c r="V52" s="1337"/>
      <c r="W52" s="1337"/>
      <c r="X52" s="1287" t="s">
        <v>246</v>
      </c>
      <c r="Y52" s="1288"/>
      <c r="Z52" s="156"/>
      <c r="AA52" s="231"/>
      <c r="AB52" s="148"/>
      <c r="AC52" s="1346"/>
      <c r="AD52" s="1346"/>
      <c r="AE52" s="1346"/>
      <c r="AF52" s="1346"/>
      <c r="AG52" s="1346"/>
      <c r="AH52" s="1346"/>
      <c r="AI52" s="152"/>
      <c r="AJ52" s="229"/>
      <c r="AK52" s="13"/>
      <c r="AL52" s="35"/>
    </row>
    <row r="53" spans="1:38" ht="21" customHeight="1" thickBot="1">
      <c r="A53" s="135"/>
      <c r="B53" s="1356" t="s">
        <v>91</v>
      </c>
      <c r="C53" s="1357"/>
      <c r="D53" s="1357"/>
      <c r="E53" s="1357"/>
      <c r="F53" s="1357"/>
      <c r="G53" s="1357"/>
      <c r="H53" s="1357"/>
      <c r="I53" s="1357"/>
      <c r="J53" s="1357"/>
      <c r="K53" s="1357"/>
      <c r="L53" s="1357"/>
      <c r="M53" s="1357"/>
      <c r="N53" s="1357"/>
      <c r="O53" s="1357"/>
      <c r="P53" s="1357"/>
      <c r="Q53" s="1357"/>
      <c r="R53" s="1357"/>
      <c r="S53" s="1357"/>
      <c r="T53" s="1358"/>
      <c r="U53" s="1359"/>
      <c r="V53" s="1359"/>
      <c r="W53" s="1359"/>
      <c r="X53" s="1359"/>
      <c r="Y53" s="1360"/>
      <c r="Z53" s="156"/>
      <c r="AA53" s="231"/>
      <c r="AB53" s="148"/>
      <c r="AC53" s="1346"/>
      <c r="AD53" s="1346"/>
      <c r="AE53" s="1346"/>
      <c r="AF53" s="1346"/>
      <c r="AG53" s="1346"/>
      <c r="AH53" s="1346"/>
      <c r="AI53" s="152"/>
      <c r="AJ53" s="229"/>
      <c r="AK53" s="13"/>
      <c r="AL53" s="35"/>
    </row>
    <row r="54" spans="1:38" ht="21" customHeight="1" thickBot="1">
      <c r="A54" s="135"/>
      <c r="B54" s="370" t="s">
        <v>399</v>
      </c>
      <c r="C54" s="370"/>
      <c r="D54" s="370"/>
      <c r="E54" s="370"/>
      <c r="F54" s="370"/>
      <c r="G54" s="370"/>
      <c r="H54" s="370"/>
      <c r="I54" s="370"/>
      <c r="J54" s="370"/>
      <c r="K54" s="370"/>
      <c r="L54" s="370"/>
      <c r="M54" s="370"/>
      <c r="N54" s="370"/>
      <c r="O54" s="370"/>
      <c r="P54" s="370"/>
      <c r="Q54" s="370"/>
      <c r="R54" s="370"/>
      <c r="S54" s="370"/>
      <c r="T54" s="370"/>
      <c r="U54" s="370"/>
      <c r="V54" s="370"/>
      <c r="W54" s="370"/>
      <c r="X54" s="370"/>
      <c r="Y54" s="370"/>
      <c r="Z54" s="156"/>
      <c r="AA54" s="231"/>
      <c r="AB54" s="148"/>
      <c r="AC54" s="1346"/>
      <c r="AD54" s="1346"/>
      <c r="AE54" s="1346"/>
      <c r="AF54" s="1346"/>
      <c r="AG54" s="1346"/>
      <c r="AH54" s="1346"/>
      <c r="AI54" s="152"/>
      <c r="AJ54" s="229"/>
      <c r="AK54" s="13"/>
      <c r="AL54" s="35"/>
    </row>
    <row r="55" spans="1:38" ht="21" customHeight="1">
      <c r="A55" s="135"/>
      <c r="B55" s="1534" t="s">
        <v>521</v>
      </c>
      <c r="C55" s="1535"/>
      <c r="D55" s="1535"/>
      <c r="E55" s="1535"/>
      <c r="F55" s="1535"/>
      <c r="G55" s="1535"/>
      <c r="H55" s="1535"/>
      <c r="I55" s="1535"/>
      <c r="J55" s="1535"/>
      <c r="K55" s="1535"/>
      <c r="L55" s="1535"/>
      <c r="M55" s="1535"/>
      <c r="N55" s="1535"/>
      <c r="O55" s="1535"/>
      <c r="P55" s="1535"/>
      <c r="Q55" s="1535"/>
      <c r="R55" s="1535"/>
      <c r="S55" s="1535"/>
      <c r="T55" s="1535"/>
      <c r="U55" s="1535"/>
      <c r="V55" s="1535"/>
      <c r="W55" s="1535"/>
      <c r="X55" s="1535"/>
      <c r="Y55" s="1536"/>
      <c r="Z55" s="156"/>
      <c r="AA55" s="231"/>
      <c r="AB55" s="148"/>
      <c r="AC55" s="1346"/>
      <c r="AD55" s="1346"/>
      <c r="AE55" s="1346"/>
      <c r="AF55" s="1346"/>
      <c r="AG55" s="1346"/>
      <c r="AH55" s="1346"/>
      <c r="AI55" s="152"/>
      <c r="AJ55" s="229"/>
      <c r="AK55" s="13"/>
      <c r="AL55" s="35"/>
    </row>
    <row r="56" spans="1:38" ht="21" customHeight="1">
      <c r="A56" s="135"/>
      <c r="B56" s="1353" t="s">
        <v>645</v>
      </c>
      <c r="C56" s="1354"/>
      <c r="D56" s="1354"/>
      <c r="E56" s="1354"/>
      <c r="F56" s="1354"/>
      <c r="G56" s="1354"/>
      <c r="H56" s="1354"/>
      <c r="I56" s="1354"/>
      <c r="J56" s="1354"/>
      <c r="K56" s="1354"/>
      <c r="L56" s="1354"/>
      <c r="M56" s="1354"/>
      <c r="N56" s="1354"/>
      <c r="O56" s="1354"/>
      <c r="P56" s="1354"/>
      <c r="Q56" s="1354"/>
      <c r="R56" s="1354"/>
      <c r="S56" s="1354"/>
      <c r="T56" s="1354"/>
      <c r="U56" s="1354"/>
      <c r="V56" s="1354"/>
      <c r="W56" s="1354"/>
      <c r="X56" s="1354"/>
      <c r="Y56" s="1355" t="s">
        <v>248</v>
      </c>
      <c r="Z56" s="156"/>
      <c r="AA56" s="231"/>
      <c r="AB56" s="148"/>
      <c r="AC56" s="1346"/>
      <c r="AD56" s="1346"/>
      <c r="AE56" s="1346"/>
      <c r="AF56" s="1346"/>
      <c r="AG56" s="1346"/>
      <c r="AH56" s="1346"/>
      <c r="AI56" s="152"/>
      <c r="AJ56" s="229"/>
      <c r="AK56" s="13"/>
      <c r="AL56" s="35"/>
    </row>
    <row r="57" spans="1:38" ht="21" customHeight="1">
      <c r="A57" s="135"/>
      <c r="B57" s="1353"/>
      <c r="C57" s="1354"/>
      <c r="D57" s="1354"/>
      <c r="E57" s="1354"/>
      <c r="F57" s="1354"/>
      <c r="G57" s="1354"/>
      <c r="H57" s="1354"/>
      <c r="I57" s="1354"/>
      <c r="J57" s="1354"/>
      <c r="K57" s="1354"/>
      <c r="L57" s="1354"/>
      <c r="M57" s="1354"/>
      <c r="N57" s="1354"/>
      <c r="O57" s="1354"/>
      <c r="P57" s="1354"/>
      <c r="Q57" s="1354"/>
      <c r="R57" s="1354"/>
      <c r="S57" s="1354"/>
      <c r="T57" s="1354"/>
      <c r="U57" s="1354"/>
      <c r="V57" s="1354"/>
      <c r="W57" s="1354"/>
      <c r="X57" s="1354"/>
      <c r="Y57" s="1355"/>
      <c r="Z57" s="230"/>
      <c r="AA57" s="231"/>
      <c r="AB57" s="148"/>
      <c r="AC57" s="1346"/>
      <c r="AD57" s="1346"/>
      <c r="AE57" s="1346"/>
      <c r="AF57" s="1346"/>
      <c r="AG57" s="1346"/>
      <c r="AH57" s="1346"/>
      <c r="AI57" s="152"/>
      <c r="AJ57" s="229"/>
      <c r="AK57" s="13"/>
      <c r="AL57" s="35"/>
    </row>
    <row r="58" spans="1:38" ht="21" customHeight="1">
      <c r="A58" s="135"/>
      <c r="B58" s="1614" t="s">
        <v>646</v>
      </c>
      <c r="C58" s="1615"/>
      <c r="D58" s="1615"/>
      <c r="E58" s="1615"/>
      <c r="F58" s="1615"/>
      <c r="G58" s="1615"/>
      <c r="H58" s="1615"/>
      <c r="I58" s="1615"/>
      <c r="J58" s="1615"/>
      <c r="K58" s="1615"/>
      <c r="L58" s="1615"/>
      <c r="M58" s="1615"/>
      <c r="N58" s="1615"/>
      <c r="O58" s="1615"/>
      <c r="P58" s="1615"/>
      <c r="Q58" s="1615"/>
      <c r="R58" s="1615"/>
      <c r="S58" s="1615"/>
      <c r="T58" s="1615"/>
      <c r="U58" s="1615"/>
      <c r="V58" s="1615"/>
      <c r="W58" s="1615"/>
      <c r="X58" s="1615"/>
      <c r="Y58" s="1612" t="s">
        <v>248</v>
      </c>
      <c r="Z58" s="230"/>
      <c r="AA58" s="231"/>
      <c r="AB58" s="148"/>
      <c r="AC58" s="1346"/>
      <c r="AD58" s="1346"/>
      <c r="AE58" s="1346"/>
      <c r="AF58" s="1346"/>
      <c r="AG58" s="1346"/>
      <c r="AH58" s="1346"/>
      <c r="AI58" s="152"/>
      <c r="AJ58" s="229"/>
      <c r="AK58" s="13"/>
      <c r="AL58" s="35"/>
    </row>
    <row r="59" spans="1:38" ht="21" customHeight="1" thickBot="1">
      <c r="A59" s="135"/>
      <c r="B59" s="1616"/>
      <c r="C59" s="1617"/>
      <c r="D59" s="1617"/>
      <c r="E59" s="1617"/>
      <c r="F59" s="1617"/>
      <c r="G59" s="1617"/>
      <c r="H59" s="1617"/>
      <c r="I59" s="1617"/>
      <c r="J59" s="1617"/>
      <c r="K59" s="1617"/>
      <c r="L59" s="1617"/>
      <c r="M59" s="1617"/>
      <c r="N59" s="1617"/>
      <c r="O59" s="1617"/>
      <c r="P59" s="1617"/>
      <c r="Q59" s="1617"/>
      <c r="R59" s="1617"/>
      <c r="S59" s="1617"/>
      <c r="T59" s="1617"/>
      <c r="U59" s="1617"/>
      <c r="V59" s="1617"/>
      <c r="W59" s="1617"/>
      <c r="X59" s="1617"/>
      <c r="Y59" s="1613"/>
      <c r="Z59" s="153"/>
      <c r="AA59" s="231"/>
      <c r="AB59" s="148"/>
      <c r="AC59" s="1346"/>
      <c r="AD59" s="1346"/>
      <c r="AE59" s="1346"/>
      <c r="AF59" s="1346"/>
      <c r="AG59" s="1346"/>
      <c r="AH59" s="1346"/>
      <c r="AI59" s="152"/>
      <c r="AJ59" s="229"/>
      <c r="AK59" s="13"/>
      <c r="AL59" s="35"/>
    </row>
    <row r="60" spans="1:38" ht="21" customHeight="1">
      <c r="A60" s="135"/>
      <c r="B60" s="370"/>
      <c r="C60" s="370"/>
      <c r="D60" s="370"/>
      <c r="E60" s="370"/>
      <c r="F60" s="370"/>
      <c r="G60" s="370"/>
      <c r="H60" s="370"/>
      <c r="I60" s="370"/>
      <c r="J60" s="370"/>
      <c r="K60" s="370"/>
      <c r="L60" s="370"/>
      <c r="M60" s="370"/>
      <c r="N60" s="370"/>
      <c r="O60" s="370"/>
      <c r="P60" s="370"/>
      <c r="Q60" s="370"/>
      <c r="R60" s="370"/>
      <c r="S60" s="370"/>
      <c r="T60" s="370"/>
      <c r="U60" s="370"/>
      <c r="V60" s="370"/>
      <c r="W60" s="370"/>
      <c r="X60" s="370"/>
      <c r="Y60" s="370"/>
      <c r="Z60" s="153"/>
      <c r="AA60" s="231"/>
      <c r="AB60" s="148"/>
      <c r="AC60" s="1346"/>
      <c r="AD60" s="1346"/>
      <c r="AE60" s="1346"/>
      <c r="AF60" s="1346"/>
      <c r="AG60" s="1346"/>
      <c r="AH60" s="1346"/>
      <c r="AI60" s="152"/>
      <c r="AJ60" s="229"/>
      <c r="AK60" s="13"/>
      <c r="AL60" s="35"/>
    </row>
    <row r="61" spans="1:38" ht="21" customHeight="1">
      <c r="A61" s="135"/>
      <c r="B61" s="139"/>
      <c r="C61" s="137"/>
      <c r="D61" s="137"/>
      <c r="E61" s="137"/>
      <c r="F61" s="137"/>
      <c r="G61" s="137"/>
      <c r="H61" s="137"/>
      <c r="I61" s="137"/>
      <c r="J61" s="137"/>
      <c r="K61" s="137"/>
      <c r="L61" s="137"/>
      <c r="M61" s="137"/>
      <c r="N61" s="137"/>
      <c r="O61" s="137"/>
      <c r="P61" s="137"/>
      <c r="Q61" s="137"/>
      <c r="R61" s="137"/>
      <c r="S61" s="137"/>
      <c r="T61" s="137"/>
      <c r="U61" s="137"/>
      <c r="V61" s="137"/>
      <c r="W61" s="137"/>
      <c r="X61" s="137"/>
      <c r="Y61" s="65"/>
      <c r="Z61" s="153"/>
      <c r="AA61" s="231"/>
      <c r="AB61" s="148"/>
      <c r="AC61" s="1346"/>
      <c r="AD61" s="1346"/>
      <c r="AE61" s="1346"/>
      <c r="AF61" s="1346"/>
      <c r="AG61" s="1346"/>
      <c r="AH61" s="1346"/>
      <c r="AI61" s="152"/>
      <c r="AJ61" s="229"/>
      <c r="AK61" s="13"/>
      <c r="AL61" s="35"/>
    </row>
    <row r="62" spans="1:38" ht="21" customHeight="1">
      <c r="A62" s="135"/>
      <c r="B62" s="1610"/>
      <c r="C62" s="1610"/>
      <c r="D62" s="1610"/>
      <c r="E62" s="1610"/>
      <c r="F62" s="1610"/>
      <c r="G62" s="1610"/>
      <c r="H62" s="1610"/>
      <c r="I62" s="1610"/>
      <c r="J62" s="1610"/>
      <c r="K62" s="1610"/>
      <c r="L62" s="1610"/>
      <c r="M62" s="1610"/>
      <c r="N62" s="1610"/>
      <c r="O62" s="1610"/>
      <c r="P62" s="1610"/>
      <c r="Q62" s="1610"/>
      <c r="R62" s="1610"/>
      <c r="S62" s="1610"/>
      <c r="T62" s="1610"/>
      <c r="U62" s="1610"/>
      <c r="V62" s="1610"/>
      <c r="W62" s="1610"/>
      <c r="X62" s="1610"/>
      <c r="Y62" s="1611"/>
      <c r="Z62" s="153"/>
      <c r="AA62" s="231"/>
      <c r="AB62" s="148"/>
      <c r="AC62" s="1346"/>
      <c r="AD62" s="1346"/>
      <c r="AE62" s="1346"/>
      <c r="AF62" s="1346"/>
      <c r="AG62" s="1346"/>
      <c r="AH62" s="1346"/>
      <c r="AI62" s="152"/>
      <c r="AJ62" s="229"/>
      <c r="AK62" s="13"/>
      <c r="AL62" s="35"/>
    </row>
    <row r="63" spans="1:38" ht="21" customHeight="1">
      <c r="A63" s="135"/>
      <c r="B63" s="1610"/>
      <c r="C63" s="1610"/>
      <c r="D63" s="1610"/>
      <c r="E63" s="1610"/>
      <c r="F63" s="1610"/>
      <c r="G63" s="1610"/>
      <c r="H63" s="1610"/>
      <c r="I63" s="1610"/>
      <c r="J63" s="1610"/>
      <c r="K63" s="1610"/>
      <c r="L63" s="1610"/>
      <c r="M63" s="1610"/>
      <c r="N63" s="1610"/>
      <c r="O63" s="1610"/>
      <c r="P63" s="1610"/>
      <c r="Q63" s="1610"/>
      <c r="R63" s="1610"/>
      <c r="S63" s="1610"/>
      <c r="T63" s="1610"/>
      <c r="U63" s="1610"/>
      <c r="V63" s="1610"/>
      <c r="W63" s="1610"/>
      <c r="X63" s="1610"/>
      <c r="Y63" s="1611"/>
      <c r="Z63" s="153"/>
      <c r="AA63" s="231"/>
      <c r="AB63" s="148"/>
      <c r="AC63" s="1346"/>
      <c r="AD63" s="1346"/>
      <c r="AE63" s="1346"/>
      <c r="AF63" s="1346"/>
      <c r="AG63" s="1346"/>
      <c r="AH63" s="1346"/>
      <c r="AI63" s="152"/>
      <c r="AJ63" s="229"/>
      <c r="AK63" s="13"/>
      <c r="AL63" s="35"/>
    </row>
    <row r="64" spans="1:38" ht="21" customHeight="1" thickBot="1">
      <c r="A64" s="135"/>
      <c r="B64" s="395"/>
      <c r="C64" s="395"/>
      <c r="D64" s="395"/>
      <c r="E64" s="395"/>
      <c r="F64" s="395"/>
      <c r="G64" s="395"/>
      <c r="H64" s="395"/>
      <c r="I64" s="395"/>
      <c r="J64" s="395"/>
      <c r="K64" s="395"/>
      <c r="L64" s="395"/>
      <c r="M64" s="395"/>
      <c r="N64" s="395"/>
      <c r="O64" s="395"/>
      <c r="P64" s="395"/>
      <c r="Q64" s="395"/>
      <c r="R64" s="395"/>
      <c r="S64" s="395"/>
      <c r="T64" s="395"/>
      <c r="U64" s="395"/>
      <c r="V64" s="395"/>
      <c r="W64" s="395"/>
      <c r="X64" s="395"/>
      <c r="Y64" s="395"/>
      <c r="Z64" s="153"/>
      <c r="AA64" s="232"/>
      <c r="AB64" s="233"/>
      <c r="AC64" s="1533"/>
      <c r="AD64" s="1533"/>
      <c r="AE64" s="1533"/>
      <c r="AF64" s="1533"/>
      <c r="AG64" s="1533"/>
      <c r="AH64" s="1533"/>
      <c r="AI64" s="234"/>
      <c r="AJ64" s="235"/>
      <c r="AK64" s="13"/>
      <c r="AL64" s="35"/>
    </row>
    <row r="65" spans="1:1">
      <c r="A65" s="135"/>
    </row>
  </sheetData>
  <sheetProtection algorithmName="SHA-512" hashValue="4FFH4kZiCZp6Qk9B7MkoGbaHOQg8VUlE0dGggpsZCGRsBpx0ITxANVVu43O9MVrsDfeTBXn4+hJjn3LL1Qbsag==" saltValue="aD6PtbB1my4tflcbwbxVeQ==" spinCount="100000" sheet="1" formatCells="0" formatRows="0" insertRows="0" deleteRows="0" selectLockedCells="1" autoFilter="0" pivotTables="0"/>
  <mergeCells count="278">
    <mergeCell ref="AA9:AJ17"/>
    <mergeCell ref="B62:X63"/>
    <mergeCell ref="Y62:Y63"/>
    <mergeCell ref="Y58:Y59"/>
    <mergeCell ref="B58:X59"/>
    <mergeCell ref="B16:B17"/>
    <mergeCell ref="E15:H15"/>
    <mergeCell ref="I15:J15"/>
    <mergeCell ref="X17:Y17"/>
    <mergeCell ref="M17:O17"/>
    <mergeCell ref="M15:O16"/>
    <mergeCell ref="X15:Y16"/>
    <mergeCell ref="S17:T17"/>
    <mergeCell ref="L15:L17"/>
    <mergeCell ref="C16:D16"/>
    <mergeCell ref="C17:D17"/>
    <mergeCell ref="B31:B35"/>
    <mergeCell ref="B26:C26"/>
    <mergeCell ref="G26:J26"/>
    <mergeCell ref="K26:L26"/>
    <mergeCell ref="M26:P26"/>
    <mergeCell ref="J33:N33"/>
    <mergeCell ref="C31:E32"/>
    <mergeCell ref="C33:I33"/>
    <mergeCell ref="O35:S35"/>
    <mergeCell ref="J35:N35"/>
    <mergeCell ref="J34:N34"/>
    <mergeCell ref="O32:S32"/>
    <mergeCell ref="AA6:AJ6"/>
    <mergeCell ref="AB7:AJ7"/>
    <mergeCell ref="AA22:AD22"/>
    <mergeCell ref="AA23:AD23"/>
    <mergeCell ref="AA24:AD24"/>
    <mergeCell ref="AA25:AD25"/>
    <mergeCell ref="AA19:AD21"/>
    <mergeCell ref="AB8:AJ8"/>
    <mergeCell ref="AA28:AD28"/>
    <mergeCell ref="R27:S27"/>
    <mergeCell ref="T26:V26"/>
    <mergeCell ref="O33:S33"/>
    <mergeCell ref="O13:Q13"/>
    <mergeCell ref="R13:S13"/>
    <mergeCell ref="T13:W13"/>
    <mergeCell ref="X13:Y13"/>
    <mergeCell ref="V15:W17"/>
    <mergeCell ref="AA29:AJ34"/>
    <mergeCell ref="AI19:AJ21"/>
    <mergeCell ref="AG19:AG21"/>
    <mergeCell ref="AE59:AH59"/>
    <mergeCell ref="AE60:AH60"/>
    <mergeCell ref="AE61:AH61"/>
    <mergeCell ref="B55:Y55"/>
    <mergeCell ref="J48:N48"/>
    <mergeCell ref="O48:S48"/>
    <mergeCell ref="J40:N40"/>
    <mergeCell ref="E19:H19"/>
    <mergeCell ref="O36:S36"/>
    <mergeCell ref="T36:Y36"/>
    <mergeCell ref="P21:T21"/>
    <mergeCell ref="B21:D22"/>
    <mergeCell ref="F21:J21"/>
    <mergeCell ref="B20:D20"/>
    <mergeCell ref="C23:D25"/>
    <mergeCell ref="S20:U20"/>
    <mergeCell ref="M25:R25"/>
    <mergeCell ref="I23:K24"/>
    <mergeCell ref="I25:K25"/>
    <mergeCell ref="T37:Y37"/>
    <mergeCell ref="T33:Y33"/>
    <mergeCell ref="F22:H22"/>
    <mergeCell ref="AE58:AH58"/>
    <mergeCell ref="AE54:AH54"/>
    <mergeCell ref="AE36:AH37"/>
    <mergeCell ref="E16:F16"/>
    <mergeCell ref="X27:Y27"/>
    <mergeCell ref="B19:D19"/>
    <mergeCell ref="AC64:AD64"/>
    <mergeCell ref="AE64:AH64"/>
    <mergeCell ref="AC58:AD58"/>
    <mergeCell ref="AC51:AD51"/>
    <mergeCell ref="AC52:AD52"/>
    <mergeCell ref="AC57:AD57"/>
    <mergeCell ref="AC59:AD59"/>
    <mergeCell ref="AC60:AD60"/>
    <mergeCell ref="AC61:AD61"/>
    <mergeCell ref="AC62:AD62"/>
    <mergeCell ref="AE55:AH55"/>
    <mergeCell ref="AE56:AH56"/>
    <mergeCell ref="AC63:AD63"/>
    <mergeCell ref="AC56:AD56"/>
    <mergeCell ref="AC53:AD53"/>
    <mergeCell ref="AC54:AD54"/>
    <mergeCell ref="J32:N32"/>
    <mergeCell ref="J31:N31"/>
    <mergeCell ref="AC55:AD55"/>
    <mergeCell ref="AE63:AH63"/>
    <mergeCell ref="C34:I34"/>
    <mergeCell ref="C35:I35"/>
    <mergeCell ref="T35:Y35"/>
    <mergeCell ref="I19:K19"/>
    <mergeCell ref="T34:Y34"/>
    <mergeCell ref="B27:C27"/>
    <mergeCell ref="AE62:AH62"/>
    <mergeCell ref="AE51:AH51"/>
    <mergeCell ref="AE52:AH52"/>
    <mergeCell ref="B36:B40"/>
    <mergeCell ref="J37:N37"/>
    <mergeCell ref="J36:N36"/>
    <mergeCell ref="J39:N39"/>
    <mergeCell ref="B41:B46"/>
    <mergeCell ref="F45:I45"/>
    <mergeCell ref="J45:N45"/>
    <mergeCell ref="O45:S45"/>
    <mergeCell ref="J43:N43"/>
    <mergeCell ref="O43:S43"/>
    <mergeCell ref="C37:I37"/>
    <mergeCell ref="C36:I36"/>
    <mergeCell ref="J38:N38"/>
    <mergeCell ref="O40:S40"/>
    <mergeCell ref="C38:I38"/>
    <mergeCell ref="T41:Y41"/>
    <mergeCell ref="O42:S42"/>
    <mergeCell ref="C39:I39"/>
    <mergeCell ref="O37:S37"/>
    <mergeCell ref="O39:S39"/>
    <mergeCell ref="O38:S38"/>
    <mergeCell ref="C41:E45"/>
    <mergeCell ref="F41:I41"/>
    <mergeCell ref="J41:N41"/>
    <mergeCell ref="F42:I42"/>
    <mergeCell ref="J42:N42"/>
    <mergeCell ref="T42:Y42"/>
    <mergeCell ref="F43:I43"/>
    <mergeCell ref="C40:I40"/>
    <mergeCell ref="T38:Y38"/>
    <mergeCell ref="T39:Y39"/>
    <mergeCell ref="O41:S41"/>
    <mergeCell ref="C6:K6"/>
    <mergeCell ref="L6:O6"/>
    <mergeCell ref="E17:F17"/>
    <mergeCell ref="C15:D15"/>
    <mergeCell ref="M10:Y10"/>
    <mergeCell ref="C7:S7"/>
    <mergeCell ref="T7:Y7"/>
    <mergeCell ref="R14:Y14"/>
    <mergeCell ref="O14:Q14"/>
    <mergeCell ref="L14:N14"/>
    <mergeCell ref="C14:E14"/>
    <mergeCell ref="F14:K14"/>
    <mergeCell ref="L11:Y11"/>
    <mergeCell ref="C10:K10"/>
    <mergeCell ref="P17:R17"/>
    <mergeCell ref="C11:K11"/>
    <mergeCell ref="C8:Y8"/>
    <mergeCell ref="P15:R15"/>
    <mergeCell ref="P16:R16"/>
    <mergeCell ref="P6:Y6"/>
    <mergeCell ref="S15:T15"/>
    <mergeCell ref="C13:D13"/>
    <mergeCell ref="F13:H13"/>
    <mergeCell ref="J13:N13"/>
    <mergeCell ref="S16:T16"/>
    <mergeCell ref="V25:X25"/>
    <mergeCell ref="V23:X24"/>
    <mergeCell ref="S25:U25"/>
    <mergeCell ref="S23:U24"/>
    <mergeCell ref="O31:S31"/>
    <mergeCell ref="F31:I31"/>
    <mergeCell ref="V19:Y19"/>
    <mergeCell ref="S19:U19"/>
    <mergeCell ref="AH19:AH21"/>
    <mergeCell ref="AF19:AF21"/>
    <mergeCell ref="J30:N30"/>
    <mergeCell ref="O30:S30"/>
    <mergeCell ref="E20:G20"/>
    <mergeCell ref="L20:R20"/>
    <mergeCell ref="L21:N21"/>
    <mergeCell ref="AE19:AE21"/>
    <mergeCell ref="D27:F27"/>
    <mergeCell ref="T27:W27"/>
    <mergeCell ref="I20:K20"/>
    <mergeCell ref="M19:R19"/>
    <mergeCell ref="AI22:AJ22"/>
    <mergeCell ref="AJ36:AJ37"/>
    <mergeCell ref="AI36:AI37"/>
    <mergeCell ref="AI38:AI49"/>
    <mergeCell ref="AI23:AJ23"/>
    <mergeCell ref="AI24:AJ24"/>
    <mergeCell ref="T40:Y40"/>
    <mergeCell ref="O34:S34"/>
    <mergeCell ref="AI25:AJ25"/>
    <mergeCell ref="AI27:AJ27"/>
    <mergeCell ref="AI28:AJ28"/>
    <mergeCell ref="O47:S47"/>
    <mergeCell ref="T47:Y47"/>
    <mergeCell ref="X49:Y49"/>
    <mergeCell ref="AA26:AD26"/>
    <mergeCell ref="AA27:AD27"/>
    <mergeCell ref="AE47:AH47"/>
    <mergeCell ref="AI26:AJ26"/>
    <mergeCell ref="AE40:AH40"/>
    <mergeCell ref="AE38:AH38"/>
    <mergeCell ref="AE39:AH39"/>
    <mergeCell ref="AE43:AH43"/>
    <mergeCell ref="AE44:AH44"/>
    <mergeCell ref="AE45:AH45"/>
    <mergeCell ref="AC50:AD50"/>
    <mergeCell ref="AE50:AH50"/>
    <mergeCell ref="AA38:AB49"/>
    <mergeCell ref="AC41:AD41"/>
    <mergeCell ref="AC44:AD44"/>
    <mergeCell ref="AC45:AD45"/>
    <mergeCell ref="AC38:AD38"/>
    <mergeCell ref="AC39:AD39"/>
    <mergeCell ref="AC40:AD40"/>
    <mergeCell ref="AC47:AD47"/>
    <mergeCell ref="AC48:AD48"/>
    <mergeCell ref="AC43:AD43"/>
    <mergeCell ref="AE48:AH48"/>
    <mergeCell ref="AE49:AH49"/>
    <mergeCell ref="AC46:AD46"/>
    <mergeCell ref="AE57:AH57"/>
    <mergeCell ref="AA36:AB37"/>
    <mergeCell ref="AE46:AH46"/>
    <mergeCell ref="AC36:AD37"/>
    <mergeCell ref="AC42:AD42"/>
    <mergeCell ref="B56:X57"/>
    <mergeCell ref="Y56:Y57"/>
    <mergeCell ref="B53:S53"/>
    <mergeCell ref="T53:Y53"/>
    <mergeCell ref="AE53:AH53"/>
    <mergeCell ref="AC49:AD49"/>
    <mergeCell ref="AE41:AH41"/>
    <mergeCell ref="AE42:AH42"/>
    <mergeCell ref="T43:Y43"/>
    <mergeCell ref="F44:I44"/>
    <mergeCell ref="J44:N44"/>
    <mergeCell ref="O44:S44"/>
    <mergeCell ref="T44:Y44"/>
    <mergeCell ref="T45:Y45"/>
    <mergeCell ref="C46:E46"/>
    <mergeCell ref="F46:I46"/>
    <mergeCell ref="J46:N46"/>
    <mergeCell ref="O46:S46"/>
    <mergeCell ref="T46:Y46"/>
    <mergeCell ref="T51:W51"/>
    <mergeCell ref="X51:Y51"/>
    <mergeCell ref="T52:W52"/>
    <mergeCell ref="B49:S49"/>
    <mergeCell ref="B50:S50"/>
    <mergeCell ref="B51:S51"/>
    <mergeCell ref="B52:S52"/>
    <mergeCell ref="X52:Y52"/>
    <mergeCell ref="T49:W49"/>
    <mergeCell ref="B48:I48"/>
    <mergeCell ref="T48:Y48"/>
    <mergeCell ref="B47:I47"/>
    <mergeCell ref="J47:N47"/>
    <mergeCell ref="T50:W50"/>
    <mergeCell ref="X50:Y50"/>
    <mergeCell ref="W20:Y20"/>
    <mergeCell ref="B29:I30"/>
    <mergeCell ref="T30:Y30"/>
    <mergeCell ref="M23:P23"/>
    <mergeCell ref="M24:P24"/>
    <mergeCell ref="J29:Y29"/>
    <mergeCell ref="B23:B25"/>
    <mergeCell ref="Y23:Y24"/>
    <mergeCell ref="L23:L25"/>
    <mergeCell ref="V21:Y21"/>
    <mergeCell ref="W26:Y26"/>
    <mergeCell ref="G27:K27"/>
    <mergeCell ref="M27:Q27"/>
    <mergeCell ref="I22:Y22"/>
    <mergeCell ref="E23:H25"/>
    <mergeCell ref="F32:I32"/>
    <mergeCell ref="T31:Y31"/>
    <mergeCell ref="T32:Y32"/>
  </mergeCells>
  <phoneticPr fontId="16"/>
  <conditionalFormatting sqref="AA50:AA64">
    <cfRule type="expression" dxfId="416" priority="199">
      <formula>AA50="共用部"</formula>
    </cfRule>
    <cfRule type="expression" dxfId="415" priority="200">
      <formula>AA50="専有部"</formula>
    </cfRule>
  </conditionalFormatting>
  <conditionalFormatting sqref="B15:Y17 B19:Y19 B8:Y8 B10:B11 B20:H20 B21:Y25 L10 L6:O6 L20:V20 B13 B14:K14 O14:Y14 B6:B7 T7:Y7">
    <cfRule type="containsBlanks" dxfId="414" priority="206">
      <formula>LEN(TRIM(B6))=0</formula>
    </cfRule>
  </conditionalFormatting>
  <conditionalFormatting sqref="E22:Y22 E21:P21 U21:Y21">
    <cfRule type="expression" dxfId="413" priority="196">
      <formula>$C$15&lt;&gt;8</formula>
    </cfRule>
  </conditionalFormatting>
  <conditionalFormatting sqref="I22:Y22">
    <cfRule type="expression" priority="203" stopIfTrue="1">
      <formula>AND($E$22="□",$I$22="")</formula>
    </cfRule>
  </conditionalFormatting>
  <conditionalFormatting sqref="A19:AA19 A20:H20 AC36 AA38:AC64 AE36 AI38:AJ38 AE38:AE64 AI50:AJ64 AJ39:AJ49 A14:K14 AN19:XFD34 AK37:XFD64 AI36:XFD36 A18:XFD18 A12:Z12 Z20 A21:P21 U21:Z21 A10:B11 Z10:Z11 L10 A8:Z9 L6:O6 L20:V20 A5:Z5 A13:B13 Z13:Z14 A22:Z25 AH19:AJ21 A15:Z17 AK5:XFD14 A1:XFD4 AK16:XFD17 AK15 AM15:XFD15 Z36:AA36 Z35:XFD35 Z26:Z34 A28:Y28 A26:A27 B65:XFD1048576 Z37:Z47 A29:A1048576 O14:R14 Z6 A6:B7 T7:Z7">
    <cfRule type="expression" dxfId="412" priority="195">
      <formula>_xlfn.ISFORMULA(A1)=TRUE</formula>
    </cfRule>
  </conditionalFormatting>
  <conditionalFormatting sqref="E23:Y25">
    <cfRule type="expression" dxfId="411" priority="191">
      <formula>$C$23="無し"</formula>
    </cfRule>
  </conditionalFormatting>
  <conditionalFormatting sqref="R14:Y14">
    <cfRule type="expression" dxfId="410" priority="175">
      <formula>$R$14&lt;&gt;""</formula>
    </cfRule>
  </conditionalFormatting>
  <conditionalFormatting sqref="C13 T13">
    <cfRule type="containsBlanks" dxfId="409" priority="163">
      <formula>LEN(TRIM(C13))=0</formula>
    </cfRule>
  </conditionalFormatting>
  <conditionalFormatting sqref="C6 C8">
    <cfRule type="containsText" dxfId="408" priority="194" operator="containsText" text="(例)">
      <formula>NOT(ISERROR(SEARCH("(例)",C6)))</formula>
    </cfRule>
  </conditionalFormatting>
  <conditionalFormatting sqref="AG19">
    <cfRule type="expression" dxfId="407" priority="143">
      <formula>_xlfn.ISFORMULA(AG19)=TRUE</formula>
    </cfRule>
  </conditionalFormatting>
  <conditionalFormatting sqref="AF19">
    <cfRule type="expression" dxfId="406" priority="142">
      <formula>_xlfn.ISFORMULA(AF19)=TRUE</formula>
    </cfRule>
  </conditionalFormatting>
  <conditionalFormatting sqref="AE22:AE28">
    <cfRule type="notContainsBlanks" dxfId="405" priority="138">
      <formula>LEN(TRIM(AE22))&gt;0</formula>
    </cfRule>
    <cfRule type="expression" dxfId="404" priority="139">
      <formula>AA22&lt;&gt;""</formula>
    </cfRule>
  </conditionalFormatting>
  <conditionalFormatting sqref="AF22:AJ22">
    <cfRule type="expression" dxfId="403" priority="135">
      <formula>$AE22="無し"</formula>
    </cfRule>
    <cfRule type="notContainsBlanks" dxfId="402" priority="136">
      <formula>LEN(TRIM(AF22))&gt;0</formula>
    </cfRule>
    <cfRule type="expression" dxfId="401" priority="137">
      <formula>$AE22="有り"</formula>
    </cfRule>
  </conditionalFormatting>
  <conditionalFormatting sqref="AF23:AJ23">
    <cfRule type="expression" dxfId="400" priority="132">
      <formula>$AE23="無し"</formula>
    </cfRule>
    <cfRule type="notContainsBlanks" dxfId="399" priority="133">
      <formula>LEN(TRIM(AF23))&gt;0</formula>
    </cfRule>
    <cfRule type="expression" dxfId="398" priority="134">
      <formula>$AE23="有り"</formula>
    </cfRule>
  </conditionalFormatting>
  <conditionalFormatting sqref="AF24:AJ24">
    <cfRule type="expression" dxfId="397" priority="129">
      <formula>$AE24="無し"</formula>
    </cfRule>
    <cfRule type="notContainsBlanks" dxfId="396" priority="130">
      <formula>LEN(TRIM(AF24))&gt;0</formula>
    </cfRule>
    <cfRule type="expression" dxfId="395" priority="131">
      <formula>$AE24="有り"</formula>
    </cfRule>
  </conditionalFormatting>
  <conditionalFormatting sqref="AF25:AJ28">
    <cfRule type="expression" dxfId="394" priority="126">
      <formula>$AE25="無し"</formula>
    </cfRule>
    <cfRule type="notContainsBlanks" dxfId="393" priority="127">
      <formula>LEN(TRIM(AF25))&gt;0</formula>
    </cfRule>
    <cfRule type="expression" dxfId="392" priority="128">
      <formula>$AE25="有り"</formula>
    </cfRule>
  </conditionalFormatting>
  <conditionalFormatting sqref="AA6">
    <cfRule type="expression" dxfId="391" priority="125">
      <formula>_xlfn.ISFORMULA(AA6)=TRUE</formula>
    </cfRule>
  </conditionalFormatting>
  <conditionalFormatting sqref="AA5">
    <cfRule type="expression" dxfId="390" priority="120">
      <formula>_xlfn.ISFORMULA(AA5)=TRUE</formula>
    </cfRule>
  </conditionalFormatting>
  <conditionalFormatting sqref="AL15">
    <cfRule type="expression" dxfId="389" priority="90">
      <formula>_xlfn.ISFORMULA(AL15)=TRUE</formula>
    </cfRule>
  </conditionalFormatting>
  <conditionalFormatting sqref="AA29:AJ34">
    <cfRule type="notContainsBlanks" dxfId="388" priority="81">
      <formula>LEN(TRIM(AA29))&gt;0</formula>
    </cfRule>
    <cfRule type="expression" dxfId="387" priority="82">
      <formula>$AA$28="その他評価すべき媒体（新聞折込、交通広告等）"</formula>
    </cfRule>
    <cfRule type="expression" dxfId="386" priority="83">
      <formula>$AA$27="その他評価すべき媒体（新聞折込、交通広告等））"</formula>
    </cfRule>
    <cfRule type="expression" dxfId="385" priority="84">
      <formula>$AA$26="その他評価すべき媒体（新聞折込、交通広告等）"</formula>
    </cfRule>
    <cfRule type="expression" dxfId="384" priority="85">
      <formula>$AA$25="その他評価すべき媒体（新聞折込、交通広告等）"</formula>
    </cfRule>
    <cfRule type="expression" dxfId="383" priority="86">
      <formula>$AA$24="その他評価すべき媒体（新聞折込、交通広告等）"</formula>
    </cfRule>
    <cfRule type="expression" dxfId="382" priority="87">
      <formula>$AA$23="その他評価すべき媒体（新聞折込、交通広告等）"</formula>
    </cfRule>
    <cfRule type="expression" dxfId="381" priority="88">
      <formula>$AA$22="その他評価すべき媒体（新聞折込、交通広告等）"</formula>
    </cfRule>
    <cfRule type="containsBlanks" dxfId="380" priority="89">
      <formula>LEN(TRIM(AA29))=0</formula>
    </cfRule>
  </conditionalFormatting>
  <conditionalFormatting sqref="R26 E26 L27 R27:S27">
    <cfRule type="containsBlanks" dxfId="379" priority="71">
      <formula>LEN(TRIM(E26))=0</formula>
    </cfRule>
  </conditionalFormatting>
  <conditionalFormatting sqref="K26:L26">
    <cfRule type="expression" dxfId="378" priority="70">
      <formula>$E$26&lt;=0</formula>
    </cfRule>
  </conditionalFormatting>
  <conditionalFormatting sqref="W26:Y26">
    <cfRule type="expression" dxfId="377" priority="69">
      <formula>$R$26&lt;=0</formula>
    </cfRule>
  </conditionalFormatting>
  <conditionalFormatting sqref="D27:F27">
    <cfRule type="containsBlanks" dxfId="376" priority="67">
      <formula>LEN(TRIM(D27))=0</formula>
    </cfRule>
  </conditionalFormatting>
  <conditionalFormatting sqref="X27:Y27">
    <cfRule type="containsBlanks" dxfId="375" priority="66">
      <formula>LEN(TRIM(X27))=0</formula>
    </cfRule>
  </conditionalFormatting>
  <conditionalFormatting sqref="O13">
    <cfRule type="containsBlanks" dxfId="374" priority="43">
      <formula>LEN(TRIM(O13))=0</formula>
    </cfRule>
  </conditionalFormatting>
  <conditionalFormatting sqref="R13:S13">
    <cfRule type="containsBlanks" dxfId="373" priority="41">
      <formula>LEN(TRIM(R13))=0</formula>
    </cfRule>
  </conditionalFormatting>
  <conditionalFormatting sqref="X13:Y13">
    <cfRule type="containsBlanks" dxfId="372" priority="42">
      <formula>LEN(TRIM(X13))=0</formula>
    </cfRule>
  </conditionalFormatting>
  <conditionalFormatting sqref="T53:Y53">
    <cfRule type="expression" dxfId="371" priority="5">
      <formula>AND($T$50&gt;=100,$T$53="『ＺＥＨ－Ｍ』")</formula>
    </cfRule>
    <cfRule type="expression" dxfId="370" priority="6">
      <formula>AND(AND($T$50&gt;=75,$T$50&lt;=99),$T$53="Ｎｅａｒｌｙ ＺＥＨ－Ｍ")</formula>
    </cfRule>
    <cfRule type="expression" dxfId="369" priority="7">
      <formula>AND(AND($T$50&lt;=74,$T$50&gt;=50),$T$53="ＺＥＨ－Ｍ Ｒｅａｄｙ")</formula>
    </cfRule>
    <cfRule type="expression" dxfId="368" priority="9">
      <formula>AND(AND($T$50&lt;=49,$T$50&gt;=20),$T$53="ＺＥＨ－Ｍ Ｏｒｉｅｎｔｅｄ")</formula>
    </cfRule>
    <cfRule type="containsBlanks" dxfId="367" priority="25">
      <formula>LEN(TRIM(T53))=0</formula>
    </cfRule>
  </conditionalFormatting>
  <conditionalFormatting sqref="B29:Y30 B48:I48 B60:Y60 B31:C31 B32 F31:F32 B33:C40 B64:Y64">
    <cfRule type="expression" dxfId="366" priority="38">
      <formula>_xlfn.ISFORMULA(B29)=TRUE</formula>
    </cfRule>
  </conditionalFormatting>
  <conditionalFormatting sqref="B41 F41:F42 F45:F46">
    <cfRule type="expression" dxfId="365" priority="36">
      <formula>_xlfn.ISFORMULA(B41)=TRUE</formula>
    </cfRule>
  </conditionalFormatting>
  <conditionalFormatting sqref="F43:F44">
    <cfRule type="expression" dxfId="364" priority="34">
      <formula>_xlfn.ISFORMULA(F43)=TRUE</formula>
    </cfRule>
  </conditionalFormatting>
  <conditionalFormatting sqref="C41">
    <cfRule type="expression" dxfId="363" priority="33">
      <formula>_xlfn.ISFORMULA(C41)=TRUE</formula>
    </cfRule>
  </conditionalFormatting>
  <conditionalFormatting sqref="B53:S53 B49:B52 T49:Y52">
    <cfRule type="expression" dxfId="362" priority="32">
      <formula>_xlfn.ISFORMULA(B49)=TRUE</formula>
    </cfRule>
  </conditionalFormatting>
  <conditionalFormatting sqref="B54">
    <cfRule type="containsText" dxfId="361" priority="30" operator="containsText" text="(例)">
      <formula>NOT(ISERROR(SEARCH("(例)",B54)))</formula>
    </cfRule>
    <cfRule type="expression" dxfId="360" priority="31">
      <formula>_xlfn.ISFORMULA(B54)=TRUE</formula>
    </cfRule>
  </conditionalFormatting>
  <conditionalFormatting sqref="Y56:Y57">
    <cfRule type="expression" dxfId="359" priority="29">
      <formula>$Y$56="□"</formula>
    </cfRule>
  </conditionalFormatting>
  <conditionalFormatting sqref="W26:Y26 K26:L26">
    <cfRule type="notContainsBlanks" dxfId="358" priority="24">
      <formula>LEN(TRIM(K26))&gt;0</formula>
    </cfRule>
  </conditionalFormatting>
  <conditionalFormatting sqref="C61:Y61">
    <cfRule type="expression" dxfId="357" priority="21">
      <formula>_xlfn.ISFORMULA(C61)=TRUE</formula>
    </cfRule>
  </conditionalFormatting>
  <conditionalFormatting sqref="B61">
    <cfRule type="containsText" dxfId="356" priority="19" operator="containsText" text="(例)">
      <formula>NOT(ISERROR(SEARCH("(例)",B61)))</formula>
    </cfRule>
    <cfRule type="expression" dxfId="355" priority="20">
      <formula>_xlfn.ISFORMULA(B61)=TRUE</formula>
    </cfRule>
  </conditionalFormatting>
  <conditionalFormatting sqref="AE19">
    <cfRule type="expression" dxfId="354" priority="18">
      <formula>_xlfn.ISFORMULA(AE19)=TRUE</formula>
    </cfRule>
  </conditionalFormatting>
  <conditionalFormatting sqref="F13:H13">
    <cfRule type="containsBlanks" dxfId="353" priority="15">
      <formula>LEN(TRIM(F13))=0</formula>
    </cfRule>
  </conditionalFormatting>
  <conditionalFormatting sqref="J13:N13">
    <cfRule type="containsBlanks" dxfId="352" priority="14">
      <formula>LEN(TRIM(J13))=0</formula>
    </cfRule>
  </conditionalFormatting>
  <conditionalFormatting sqref="J31:S40 J41:N44">
    <cfRule type="containsBlanks" dxfId="351" priority="13">
      <formula>LEN(TRIM(J31))=0</formula>
    </cfRule>
  </conditionalFormatting>
  <conditionalFormatting sqref="J46:N47">
    <cfRule type="containsBlanks" dxfId="350" priority="12">
      <formula>LEN(TRIM(J46))=0</formula>
    </cfRule>
  </conditionalFormatting>
  <conditionalFormatting sqref="AL30">
    <cfRule type="expression" dxfId="349" priority="11">
      <formula>_xlfn.ISFORMULA(AL30)=TRUE</formula>
    </cfRule>
  </conditionalFormatting>
  <conditionalFormatting sqref="AA9:AJ17">
    <cfRule type="notContainsBlanks" dxfId="348" priority="1">
      <formula>LEN(TRIM(AA9))&gt;0</formula>
    </cfRule>
    <cfRule type="expression" dxfId="347" priority="2">
      <formula>$AA$8="☑"</formula>
    </cfRule>
    <cfRule type="expression" dxfId="346" priority="207">
      <formula>$AA$8="□"</formula>
    </cfRule>
  </conditionalFormatting>
  <dataValidations xWindow="526" yWindow="606" count="21">
    <dataValidation imeMode="off" allowBlank="1" showInputMessage="1" showErrorMessage="1" sqref="P15:R17 AI50:AI64 M17:O17 S15:T16 K31:N46 J15 K15:L17 P31:S46 O31:O47 J31:J47 E15:F17 G15 H15:I17" xr:uid="{33945460-4E79-47A6-A99E-A1EA502740FB}"/>
    <dataValidation type="custom" imeMode="off" allowBlank="1" showInputMessage="1" showErrorMessage="1" prompt="・建築基準法上の延べ面積を記入_x000a_・住宅の専有部分は「4.住戸情報入力」より自動転記" sqref="M15:O16" xr:uid="{C4E68CCC-0E0B-454D-83AE-4DA4D8A5505C}">
      <formula1>INT(M15)&gt;=0</formula1>
    </dataValidation>
    <dataValidation type="list" allowBlank="1" showInputMessage="1" showErrorMessage="1" sqref="AA50:AA64" xr:uid="{859520AC-6950-440C-BDDE-9382AB337EDF}">
      <formula1>"専有部,共用部"</formula1>
    </dataValidation>
    <dataValidation type="list" allowBlank="1" showInputMessage="1" showErrorMessage="1" sqref="AB50:AB64" xr:uid="{9155EC34-AE70-49D9-A1EE-65CA243695F7}">
      <formula1>"空調設備,給湯設備,換気設備,照明設備,昇降設備（エレベータ）,その他"</formula1>
    </dataValidation>
    <dataValidation type="list" allowBlank="1" showInputMessage="1" showErrorMessage="1" sqref="AJ38:AJ64" xr:uid="{5A4ED04A-FF82-4BD9-9E64-69C9D57C2C00}">
      <formula1>"●"</formula1>
    </dataValidation>
    <dataValidation type="list" imeMode="off" allowBlank="1" showInputMessage="1" showErrorMessage="1" sqref="C15:D15" xr:uid="{777B8E8F-E985-46C7-AF1A-4372513C2DA7}">
      <formula1>"１,２,３,４,５,６,７,８"</formula1>
    </dataValidation>
    <dataValidation imeMode="hiragana" allowBlank="1" showInputMessage="1" showErrorMessage="1" sqref="AA6 AB5:AJ5 AB7:AB8 AA9" xr:uid="{8D9108F9-B32B-49E7-BE5D-3565BCE82012}"/>
    <dataValidation type="list" allowBlank="1" showInputMessage="1" showErrorMessage="1" sqref="R14:Y14" xr:uid="{88CFE0C2-12DB-4F5E-84E8-D7A17F2CABCD}">
      <formula1>"鉄骨造（S造）,鉄筋コンクリート造（ＲＣ造）,鉄筋鉄骨コンクリート造（ＳＲＣ造）,木造"</formula1>
    </dataValidation>
    <dataValidation type="list" allowBlank="1" showInputMessage="1" showErrorMessage="1" sqref="E21:E22 K21 O21 U21" xr:uid="{EE5F27D7-0FE2-4B69-8841-C70B2BC6541E}">
      <formula1>"□,■"</formula1>
    </dataValidation>
    <dataValidation type="list" allowBlank="1" showInputMessage="1" showErrorMessage="1" sqref="AE22:AE28 C23:D25 AG22:AJ28 D27:F27 L27 R27:S27 X27:Y27 X13:Y13" xr:uid="{64F02713-B00F-4F42-8C16-625F27FBDE2B}">
      <formula1>"有り,無し"</formula1>
    </dataValidation>
    <dataValidation type="list" allowBlank="1" showInputMessage="1" showErrorMessage="1" sqref="R13" xr:uid="{732C192F-EED1-4C47-ABDB-85231531CAB7}">
      <formula1>"中廊下型,外廊下型"</formula1>
    </dataValidation>
    <dataValidation type="list" imeMode="hiragana" allowBlank="1" showInputMessage="1" showErrorMessage="1" sqref="AA7:AA8" xr:uid="{0C1CAF8A-3683-4A26-BAC4-850E2F3DC3F3}">
      <formula1>"□,☑"</formula1>
    </dataValidation>
    <dataValidation type="list" allowBlank="1" showInputMessage="1" showErrorMessage="1" sqref="Y56:Y58 Y62" xr:uid="{CC01072B-6679-43BF-ACE9-5FEEF1A1E3EB}">
      <formula1>"□,☑"</formula1>
    </dataValidation>
    <dataValidation type="list" allowBlank="1" showInputMessage="1" sqref="T53:Y53" xr:uid="{77200BBB-36E5-485F-B3CB-6CD382885D2B}">
      <formula1>"『ＺＥＨ－Ｍ』,Ｎｅａｒｌｙ ＺＥＨ－Ｍ,ＺＥＨ－Ｍ Ｒｅａｄｙ,ＺＥＨ－Ｍ Ｏｒｉｅｎｔｅｄ"</formula1>
    </dataValidation>
    <dataValidation type="list" allowBlank="1" showInputMessage="1" showErrorMessage="1" sqref="K26:L26" xr:uid="{B4850DA6-C23B-4FDE-94F7-F4C49409BF21}">
      <formula1>"専有部,共用部,専有部・共用部"</formula1>
    </dataValidation>
    <dataValidation type="list" allowBlank="1" showInputMessage="1" showErrorMessage="1" sqref="AA22:AD28" xr:uid="{E16B6F8B-9650-4455-8C9D-7F92468AB0D4}">
      <formula1>"不動産情報媒体（ＷＥＢサイト・住宅情報誌など）掲載,店舗掲示物やモデルルーム内の掲示、工事現場の仮囲い等,その他評価すべき媒体（新聞折込、交通広告等）"</formula1>
    </dataValidation>
    <dataValidation type="list" imeMode="hiragana" allowBlank="1" showInputMessage="1" showErrorMessage="1" sqref="E13" xr:uid="{D3341355-704A-4EE6-9990-5D778F459F6C}">
      <formula1>"県,都,府,道"</formula1>
    </dataValidation>
    <dataValidation type="list" imeMode="hiragana" allowBlank="1" showInputMessage="1" showErrorMessage="1" sqref="I13" xr:uid="{3C1334C5-4530-4CEB-8F57-FAA9ECAE0304}">
      <formula1>"市,区,町,村"</formula1>
    </dataValidation>
    <dataValidation type="custom" imeMode="off" allowBlank="1" showInputMessage="1" showErrorMessage="1" sqref="G16:G17 J16:J17 S17:T17 S20:U20 Q23 V23:X25" xr:uid="{9994BE2E-021C-4A5A-8458-CC9A5586AFB1}">
      <formula1>INT(G16)&gt;=0</formula1>
    </dataValidation>
    <dataValidation type="custom" allowBlank="1" showInputMessage="1" showErrorMessage="1" sqref="E26 R26" xr:uid="{53E0EB06-3932-4CDD-94EA-9A98226C63EE}">
      <formula1>INT(E26)&gt;=0</formula1>
    </dataValidation>
    <dataValidation imeMode="disabled" allowBlank="1" showInputMessage="1" showErrorMessage="1" sqref="AF22:AF28" xr:uid="{B3AA3521-B427-4E45-BF82-F9D7000D4714}"/>
  </dataValidations>
  <printOptions horizontalCentered="1"/>
  <pageMargins left="0.51181102362204722" right="0.11811023622047245" top="0.35433070866141736" bottom="0.35433070866141736" header="0.31496062992125984" footer="0.11811023622047245"/>
  <pageSetup paperSize="8" scale="61" orientation="landscape" r:id="rId1"/>
  <headerFooter scaleWithDoc="0">
    <oddFooter>&amp;R&amp;K00-044R5中層ZEH-M_ver.1.2</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75CDA-8FDD-49F3-A6DA-49AE1976296C}">
  <sheetPr codeName="Sheet10"/>
  <dimension ref="A1:BI314"/>
  <sheetViews>
    <sheetView showGridLines="0" view="pageBreakPreview" zoomScale="85" zoomScaleNormal="80" zoomScaleSheetLayoutView="85" workbookViewId="0">
      <pane ySplit="12" topLeftCell="A13" activePane="bottomLeft" state="frozen"/>
      <selection pane="bottomLeft" activeCell="C13" sqref="C13"/>
    </sheetView>
  </sheetViews>
  <sheetFormatPr defaultColWidth="9" defaultRowHeight="45.75"/>
  <cols>
    <col min="1" max="1" width="1.625" style="93" customWidth="1"/>
    <col min="2" max="2" width="5.625" style="36" bestFit="1" customWidth="1"/>
    <col min="3" max="3" width="5.625" style="107" bestFit="1" customWidth="1"/>
    <col min="4" max="4" width="5.625" style="23" bestFit="1" customWidth="1"/>
    <col min="5" max="5" width="6.875" style="96" bestFit="1" customWidth="1"/>
    <col min="6" max="6" width="8.625" style="96" customWidth="1"/>
    <col min="7" max="7" width="9.25" style="96" bestFit="1" customWidth="1"/>
    <col min="8" max="9" width="7.5" style="22" bestFit="1" customWidth="1"/>
    <col min="10" max="10" width="11.125" style="22" bestFit="1" customWidth="1"/>
    <col min="11" max="11" width="7.5" style="22" bestFit="1" customWidth="1"/>
    <col min="12" max="12" width="8.5" style="22" bestFit="1" customWidth="1"/>
    <col min="13" max="13" width="7.375" style="22" bestFit="1" customWidth="1"/>
    <col min="14" max="14" width="13.375" style="46" bestFit="1" customWidth="1"/>
    <col min="15" max="15" width="4.625" style="90" customWidth="1"/>
    <col min="16" max="16" width="9.625" style="22" customWidth="1"/>
    <col min="17" max="17" width="5.625" style="22" bestFit="1" customWidth="1"/>
    <col min="18" max="18" width="4.625" style="90" customWidth="1"/>
    <col min="19" max="19" width="9.625" style="22" customWidth="1"/>
    <col min="20" max="20" width="5.625" style="22" bestFit="1" customWidth="1"/>
    <col min="21" max="21" width="4.625" style="90" customWidth="1"/>
    <col min="22" max="22" width="9.625" style="22" customWidth="1"/>
    <col min="23" max="23" width="5.625" style="22" bestFit="1" customWidth="1"/>
    <col min="24" max="24" width="4.625" style="90" customWidth="1"/>
    <col min="25" max="25" width="9.625" style="22" customWidth="1"/>
    <col min="26" max="26" width="5.625" style="22" bestFit="1" customWidth="1"/>
    <col min="27" max="27" width="4.625" style="90" customWidth="1"/>
    <col min="28" max="28" width="10.375" style="22" customWidth="1"/>
    <col min="29" max="29" width="4.625" style="90" customWidth="1"/>
    <col min="30" max="30" width="18.625" style="22" customWidth="1"/>
    <col min="31" max="31" width="4.625" style="90" customWidth="1"/>
    <col min="32" max="32" width="18.625" style="22" customWidth="1"/>
    <col min="33" max="33" width="4.625" style="90" customWidth="1"/>
    <col min="34" max="34" width="15.625" style="22" customWidth="1"/>
    <col min="35" max="35" width="4.625" style="90" customWidth="1"/>
    <col min="36" max="36" width="18.625" style="22" customWidth="1"/>
    <col min="37" max="37" width="4.625" style="90" customWidth="1"/>
    <col min="38" max="38" width="13.875" style="22" customWidth="1"/>
    <col min="39" max="39" width="4.625" style="90" customWidth="1"/>
    <col min="40" max="40" width="9.625" style="22" customWidth="1"/>
    <col min="41" max="41" width="4.625" style="90" customWidth="1"/>
    <col min="42" max="42" width="15.625" style="44" customWidth="1"/>
    <col min="43" max="43" width="4.625" style="90" customWidth="1"/>
    <col min="44" max="44" width="15.625" style="22" customWidth="1"/>
    <col min="45" max="45" width="5.625" style="22" bestFit="1" customWidth="1"/>
    <col min="46" max="46" width="4.625" style="90" customWidth="1"/>
    <col min="47" max="47" width="5.625" style="22" customWidth="1"/>
    <col min="48" max="48" width="15.625" style="22" customWidth="1"/>
    <col min="49" max="49" width="4.625" style="90" customWidth="1"/>
    <col min="50" max="50" width="1.625" style="36" customWidth="1"/>
    <col min="51" max="51" width="9" style="36" customWidth="1"/>
    <col min="52" max="52" width="6.875" style="36" hidden="1" customWidth="1"/>
    <col min="53" max="53" width="5.875" style="36" hidden="1" customWidth="1"/>
    <col min="54" max="54" width="1.625" style="66" hidden="1" customWidth="1"/>
    <col min="55" max="56" width="5.625" style="36" hidden="1" customWidth="1"/>
    <col min="57" max="57" width="1.625" style="66" hidden="1" customWidth="1"/>
    <col min="58" max="58" width="13.375" style="36" hidden="1" customWidth="1"/>
    <col min="59" max="59" width="9.375" style="36" hidden="1" customWidth="1"/>
    <col min="60" max="60" width="5.875" style="36" hidden="1" customWidth="1"/>
    <col min="61" max="61" width="10" style="36" hidden="1" customWidth="1"/>
    <col min="62" max="16384" width="9" style="36"/>
  </cols>
  <sheetData>
    <row r="1" spans="1:61" s="267" customFormat="1" ht="18.75">
      <c r="A1" s="264" t="s">
        <v>410</v>
      </c>
      <c r="B1" s="264"/>
      <c r="C1" s="265"/>
      <c r="D1" s="266"/>
      <c r="N1" s="268"/>
      <c r="O1" s="269"/>
      <c r="R1" s="269"/>
      <c r="U1" s="269"/>
      <c r="X1" s="269"/>
      <c r="AA1" s="269"/>
      <c r="AC1" s="269"/>
      <c r="AE1" s="269"/>
      <c r="AG1" s="269"/>
      <c r="AI1" s="269"/>
      <c r="AK1" s="269"/>
      <c r="AM1" s="269"/>
      <c r="AO1" s="269"/>
      <c r="AP1" s="270"/>
      <c r="AQ1" s="269"/>
      <c r="AT1" s="269"/>
      <c r="AW1" s="269"/>
      <c r="BB1" s="271"/>
      <c r="BE1" s="271"/>
    </row>
    <row r="2" spans="1:61" s="267" customFormat="1" ht="18.75">
      <c r="A2" s="264" t="s">
        <v>423</v>
      </c>
      <c r="C2" s="265"/>
      <c r="D2" s="266"/>
      <c r="N2" s="268"/>
      <c r="O2" s="269"/>
      <c r="R2" s="269"/>
      <c r="U2" s="269"/>
      <c r="X2" s="269"/>
      <c r="AA2" s="269"/>
      <c r="AC2" s="269"/>
      <c r="AE2" s="269"/>
      <c r="AG2" s="269"/>
      <c r="AI2" s="269"/>
      <c r="AK2" s="269"/>
      <c r="AM2" s="269"/>
      <c r="AO2" s="269"/>
      <c r="AP2" s="270"/>
      <c r="AQ2" s="269"/>
      <c r="AT2" s="269"/>
      <c r="AW2" s="269"/>
      <c r="BB2" s="271"/>
      <c r="BE2" s="271"/>
    </row>
    <row r="3" spans="1:61" s="267" customFormat="1" ht="18.75">
      <c r="A3" s="264" t="s">
        <v>424</v>
      </c>
      <c r="B3" s="264"/>
      <c r="C3" s="265"/>
      <c r="D3" s="266"/>
      <c r="N3" s="268"/>
      <c r="O3" s="269"/>
      <c r="R3" s="269"/>
      <c r="U3" s="269"/>
      <c r="X3" s="269"/>
      <c r="AA3" s="269"/>
      <c r="AC3" s="269"/>
      <c r="AE3" s="269"/>
      <c r="AG3" s="269"/>
      <c r="AI3" s="269"/>
      <c r="AK3" s="269"/>
      <c r="AM3" s="269"/>
      <c r="AO3" s="269"/>
      <c r="AP3" s="270"/>
      <c r="AQ3" s="269"/>
      <c r="AT3" s="269"/>
      <c r="AW3" s="269"/>
      <c r="BB3" s="271"/>
      <c r="BE3" s="271"/>
    </row>
    <row r="4" spans="1:61" s="79" customFormat="1" ht="13.5">
      <c r="C4" s="103" t="s">
        <v>249</v>
      </c>
      <c r="D4" s="80"/>
      <c r="H4" s="82"/>
      <c r="I4" s="82"/>
      <c r="J4" s="82"/>
      <c r="K4" s="82"/>
      <c r="L4" s="82"/>
      <c r="M4" s="82"/>
      <c r="N4" s="83"/>
      <c r="O4" s="86"/>
      <c r="P4" s="82"/>
      <c r="Q4" s="82"/>
      <c r="R4" s="86"/>
      <c r="S4" s="82"/>
      <c r="T4" s="82"/>
      <c r="U4" s="86"/>
      <c r="V4" s="82"/>
      <c r="W4" s="82"/>
      <c r="X4" s="86"/>
      <c r="Y4" s="82"/>
      <c r="Z4" s="82"/>
      <c r="AA4" s="86"/>
      <c r="AB4" s="84"/>
      <c r="AC4" s="86"/>
      <c r="AD4" s="84"/>
      <c r="AE4" s="86"/>
      <c r="AF4" s="84"/>
      <c r="AG4" s="86"/>
      <c r="AH4" s="84"/>
      <c r="AI4" s="86"/>
      <c r="AJ4" s="84"/>
      <c r="AK4" s="86"/>
      <c r="AL4" s="82"/>
      <c r="AM4" s="86"/>
      <c r="AN4" s="82"/>
      <c r="AO4" s="86"/>
      <c r="AP4" s="85"/>
      <c r="AQ4" s="86"/>
      <c r="AR4" s="84"/>
      <c r="AS4" s="84"/>
      <c r="AT4" s="86"/>
      <c r="AU4" s="84"/>
      <c r="AV4" s="84"/>
      <c r="AW4" s="86"/>
      <c r="BB4" s="81"/>
      <c r="BE4" s="81"/>
    </row>
    <row r="5" spans="1:61" s="79" customFormat="1" ht="18.75">
      <c r="B5" s="1657" t="s">
        <v>870</v>
      </c>
      <c r="C5" s="1657"/>
      <c r="D5" s="1657"/>
      <c r="E5" s="1657"/>
      <c r="F5" s="1657"/>
      <c r="G5" s="1657"/>
      <c r="H5" s="82"/>
      <c r="I5" s="82"/>
      <c r="J5" s="82"/>
      <c r="K5" s="82"/>
      <c r="L5" s="82"/>
      <c r="M5" s="82"/>
      <c r="N5" s="83"/>
      <c r="O5" s="86"/>
      <c r="P5" s="82"/>
      <c r="Q5" s="82"/>
      <c r="R5" s="86"/>
      <c r="S5" s="82"/>
      <c r="T5" s="82"/>
      <c r="U5" s="86"/>
      <c r="V5" s="82"/>
      <c r="W5" s="82"/>
      <c r="X5" s="86"/>
      <c r="Y5" s="82"/>
      <c r="Z5" s="82"/>
      <c r="AA5" s="86"/>
      <c r="AB5" s="84"/>
      <c r="AC5" s="86"/>
      <c r="AD5" s="84"/>
      <c r="AE5" s="86"/>
      <c r="AF5" s="84"/>
      <c r="AG5" s="86"/>
      <c r="AH5" s="82"/>
      <c r="AI5" s="86"/>
      <c r="AJ5" s="84"/>
      <c r="AK5" s="86"/>
      <c r="AL5" s="82"/>
      <c r="AM5" s="86"/>
      <c r="AN5" s="84"/>
      <c r="AO5" s="86"/>
      <c r="AP5" s="85"/>
      <c r="AQ5" s="86"/>
      <c r="AR5" s="84"/>
      <c r="AS5" s="84"/>
      <c r="AT5" s="86"/>
      <c r="AU5" s="84"/>
      <c r="AV5" s="84"/>
      <c r="AW5" s="86"/>
      <c r="BB5" s="81"/>
      <c r="BE5" s="81"/>
    </row>
    <row r="6" spans="1:61" ht="13.5">
      <c r="A6" s="36"/>
      <c r="C6" s="104" t="s">
        <v>249</v>
      </c>
      <c r="D6" s="15"/>
      <c r="E6" s="36"/>
      <c r="F6" s="36"/>
      <c r="G6" s="36"/>
      <c r="H6" s="82"/>
      <c r="I6" s="82"/>
      <c r="J6" s="82"/>
      <c r="K6" s="17"/>
      <c r="L6" s="17"/>
      <c r="M6" s="36"/>
      <c r="N6" s="38"/>
      <c r="O6" s="92"/>
      <c r="P6" s="36"/>
      <c r="Q6" s="17"/>
      <c r="R6" s="87"/>
      <c r="S6" s="17"/>
      <c r="T6" s="17"/>
      <c r="U6" s="87"/>
      <c r="V6" s="51"/>
      <c r="W6" s="17"/>
      <c r="X6" s="87"/>
      <c r="Y6" s="17"/>
      <c r="Z6" s="17"/>
      <c r="AA6" s="87"/>
      <c r="AB6" s="84"/>
      <c r="AC6" s="87"/>
      <c r="AD6" s="84"/>
      <c r="AE6" s="87"/>
      <c r="AF6" s="84"/>
      <c r="AG6" s="87"/>
      <c r="AH6" s="82"/>
      <c r="AI6" s="87"/>
      <c r="AJ6" s="18"/>
      <c r="AK6" s="87"/>
      <c r="AL6" s="17"/>
      <c r="AM6" s="87"/>
      <c r="AN6" s="82"/>
      <c r="AO6" s="87"/>
      <c r="AP6" s="40"/>
      <c r="AQ6" s="87"/>
      <c r="AR6" s="84"/>
      <c r="AS6" s="84"/>
      <c r="AT6" s="87"/>
      <c r="AU6" s="84"/>
      <c r="AV6" s="84"/>
      <c r="AW6" s="87"/>
    </row>
    <row r="7" spans="1:61" ht="43.5" customHeight="1">
      <c r="A7" s="19"/>
      <c r="B7" s="1654" t="s">
        <v>250</v>
      </c>
      <c r="C7" s="1655"/>
      <c r="D7" s="1655"/>
      <c r="E7" s="1656"/>
      <c r="F7" s="1691" t="str">
        <f>'2.全体概要'!C7</f>
        <v/>
      </c>
      <c r="G7" s="1692"/>
      <c r="H7" s="1692"/>
      <c r="I7" s="1692"/>
      <c r="J7" s="1692"/>
      <c r="K7" s="1692"/>
      <c r="L7" s="1692"/>
      <c r="M7" s="1693" t="s">
        <v>763</v>
      </c>
      <c r="N7" s="1693"/>
      <c r="O7" s="1693"/>
      <c r="P7" s="1694"/>
      <c r="Q7" s="17"/>
      <c r="R7" s="87"/>
      <c r="S7" s="17"/>
      <c r="T7" s="17"/>
      <c r="U7" s="87"/>
      <c r="V7" s="87"/>
      <c r="W7" s="17"/>
      <c r="X7" s="87"/>
      <c r="Y7" s="17"/>
      <c r="Z7" s="17"/>
      <c r="AA7" s="87"/>
      <c r="AB7" s="82"/>
      <c r="AC7" s="87"/>
      <c r="AD7" s="82"/>
      <c r="AE7" s="87"/>
      <c r="AF7" s="82"/>
      <c r="AG7" s="87"/>
      <c r="AH7" s="82"/>
      <c r="AI7" s="87"/>
      <c r="AJ7" s="18"/>
      <c r="AK7" s="87"/>
      <c r="AL7" s="17"/>
      <c r="AM7" s="87"/>
      <c r="AN7" s="17"/>
      <c r="AO7" s="87"/>
      <c r="AP7" s="40"/>
      <c r="AQ7" s="87"/>
      <c r="AR7" s="82"/>
      <c r="AS7" s="82"/>
      <c r="AT7" s="87"/>
      <c r="AU7" s="82"/>
      <c r="AV7" s="82"/>
      <c r="AW7" s="87"/>
    </row>
    <row r="8" spans="1:61" ht="13.5" customHeight="1" thickBot="1">
      <c r="A8" s="36"/>
      <c r="C8" s="104" t="s">
        <v>249</v>
      </c>
      <c r="D8" s="15"/>
      <c r="E8" s="36"/>
      <c r="F8" s="36"/>
      <c r="G8" s="36"/>
      <c r="H8" s="36"/>
      <c r="I8" s="36"/>
      <c r="J8" s="36"/>
      <c r="K8" s="36"/>
      <c r="L8" s="36"/>
      <c r="M8" s="36"/>
      <c r="N8" s="38"/>
      <c r="O8" s="92"/>
      <c r="P8" s="16"/>
      <c r="Q8" s="16"/>
      <c r="R8" s="88"/>
      <c r="S8" s="16"/>
      <c r="T8" s="16"/>
      <c r="U8" s="88"/>
      <c r="V8" s="16"/>
      <c r="W8" s="16"/>
      <c r="X8" s="88"/>
      <c r="Y8" s="16"/>
      <c r="Z8" s="16"/>
      <c r="AA8" s="88"/>
      <c r="AB8" s="16"/>
      <c r="AC8" s="88"/>
      <c r="AD8" s="16"/>
      <c r="AE8" s="88"/>
      <c r="AF8" s="16"/>
      <c r="AG8" s="88"/>
      <c r="AH8" s="16"/>
      <c r="AI8" s="88"/>
      <c r="AJ8" s="20"/>
      <c r="AK8" s="88"/>
      <c r="AL8" s="16"/>
      <c r="AM8" s="88"/>
      <c r="AN8" s="16"/>
      <c r="AO8" s="88"/>
      <c r="AP8" s="41"/>
      <c r="AQ8" s="88"/>
      <c r="AR8" s="555"/>
      <c r="AS8" s="555"/>
      <c r="AT8" s="556"/>
      <c r="AU8" s="555"/>
      <c r="AV8" s="555"/>
      <c r="AW8" s="556"/>
      <c r="AZ8" s="762"/>
      <c r="BA8" s="762"/>
      <c r="BB8" s="763"/>
      <c r="BC8" s="1658" t="s">
        <v>251</v>
      </c>
      <c r="BD8" s="1658"/>
      <c r="BE8" s="763"/>
      <c r="BF8" s="1658" t="s">
        <v>194</v>
      </c>
      <c r="BG8" s="1658"/>
      <c r="BH8" s="1658"/>
      <c r="BI8" s="1658"/>
    </row>
    <row r="9" spans="1:61" ht="21" customHeight="1">
      <c r="A9" s="108"/>
      <c r="B9" s="1668" t="s">
        <v>252</v>
      </c>
      <c r="C9" s="1674" t="s">
        <v>253</v>
      </c>
      <c r="D9" s="1668" t="s">
        <v>254</v>
      </c>
      <c r="E9" s="1668" t="s">
        <v>255</v>
      </c>
      <c r="F9" s="1668" t="s">
        <v>256</v>
      </c>
      <c r="G9" s="1668" t="s">
        <v>257</v>
      </c>
      <c r="H9" s="1662" t="s">
        <v>258</v>
      </c>
      <c r="I9" s="1663"/>
      <c r="J9" s="1662" t="s">
        <v>259</v>
      </c>
      <c r="K9" s="1695"/>
      <c r="L9" s="1695"/>
      <c r="M9" s="1695"/>
      <c r="N9" s="1695"/>
      <c r="O9" s="1663"/>
      <c r="P9" s="1659" t="s">
        <v>1041</v>
      </c>
      <c r="Q9" s="1660"/>
      <c r="R9" s="1660"/>
      <c r="S9" s="1660"/>
      <c r="T9" s="1660"/>
      <c r="U9" s="1661"/>
      <c r="V9" s="1659" t="s">
        <v>1042</v>
      </c>
      <c r="W9" s="1660"/>
      <c r="X9" s="1660"/>
      <c r="Y9" s="1660"/>
      <c r="Z9" s="1660"/>
      <c r="AA9" s="1661"/>
      <c r="AB9" s="1689" t="s">
        <v>479</v>
      </c>
      <c r="AC9" s="1690"/>
      <c r="AD9" s="1697" t="s">
        <v>999</v>
      </c>
      <c r="AE9" s="1698"/>
      <c r="AF9" s="1701" t="s">
        <v>998</v>
      </c>
      <c r="AG9" s="1702"/>
      <c r="AH9" s="1662" t="s">
        <v>260</v>
      </c>
      <c r="AI9" s="1663"/>
      <c r="AJ9" s="1662" t="s">
        <v>261</v>
      </c>
      <c r="AK9" s="1666"/>
      <c r="AL9" s="1668" t="s">
        <v>504</v>
      </c>
      <c r="AM9" s="1668"/>
      <c r="AN9" s="1668" t="s">
        <v>1046</v>
      </c>
      <c r="AO9" s="1668"/>
      <c r="AP9" s="1668" t="s">
        <v>294</v>
      </c>
      <c r="AQ9" s="1668"/>
      <c r="AR9" s="1677" t="s">
        <v>471</v>
      </c>
      <c r="AS9" s="1678"/>
      <c r="AT9" s="1679"/>
      <c r="AU9" s="1677" t="s">
        <v>472</v>
      </c>
      <c r="AV9" s="1678"/>
      <c r="AW9" s="1679"/>
      <c r="AZ9" s="762"/>
      <c r="BA9" s="762"/>
      <c r="BB9" s="763"/>
      <c r="BC9" s="1658"/>
      <c r="BD9" s="1658"/>
      <c r="BE9" s="763"/>
      <c r="BF9" s="1658" t="s">
        <v>262</v>
      </c>
      <c r="BG9" s="1658" t="s">
        <v>263</v>
      </c>
      <c r="BH9" s="1658"/>
      <c r="BI9" s="1658"/>
    </row>
    <row r="10" spans="1:61" ht="34.5" customHeight="1">
      <c r="A10" s="109"/>
      <c r="B10" s="1669"/>
      <c r="C10" s="1675"/>
      <c r="D10" s="1669"/>
      <c r="E10" s="1669"/>
      <c r="F10" s="1669"/>
      <c r="G10" s="1669"/>
      <c r="H10" s="1664"/>
      <c r="I10" s="1665"/>
      <c r="J10" s="1664"/>
      <c r="K10" s="1670"/>
      <c r="L10" s="1670"/>
      <c r="M10" s="1670"/>
      <c r="N10" s="1670"/>
      <c r="O10" s="1665"/>
      <c r="P10" s="1664" t="s">
        <v>473</v>
      </c>
      <c r="Q10" s="1670"/>
      <c r="R10" s="1670"/>
      <c r="S10" s="1670" t="s">
        <v>474</v>
      </c>
      <c r="T10" s="1670"/>
      <c r="U10" s="1665"/>
      <c r="V10" s="1664" t="s">
        <v>473</v>
      </c>
      <c r="W10" s="1670"/>
      <c r="X10" s="1670"/>
      <c r="Y10" s="1670" t="s">
        <v>474</v>
      </c>
      <c r="Z10" s="1670"/>
      <c r="AA10" s="1665"/>
      <c r="AB10" s="1680"/>
      <c r="AC10" s="1682"/>
      <c r="AD10" s="1699"/>
      <c r="AE10" s="1700"/>
      <c r="AF10" s="1703"/>
      <c r="AG10" s="1704"/>
      <c r="AH10" s="1664"/>
      <c r="AI10" s="1665"/>
      <c r="AJ10" s="1664"/>
      <c r="AK10" s="1667"/>
      <c r="AL10" s="1669"/>
      <c r="AM10" s="1669"/>
      <c r="AN10" s="1669"/>
      <c r="AO10" s="1669"/>
      <c r="AP10" s="1669"/>
      <c r="AQ10" s="1669"/>
      <c r="AR10" s="1680"/>
      <c r="AS10" s="1681"/>
      <c r="AT10" s="1682"/>
      <c r="AU10" s="1680"/>
      <c r="AV10" s="1681"/>
      <c r="AW10" s="1682"/>
      <c r="AZ10" s="1658" t="s">
        <v>193</v>
      </c>
      <c r="BA10" s="1658"/>
      <c r="BB10" s="763"/>
      <c r="BC10" s="1658"/>
      <c r="BD10" s="1658"/>
      <c r="BE10" s="763"/>
      <c r="BF10" s="1658"/>
      <c r="BG10" s="1658" t="s">
        <v>264</v>
      </c>
      <c r="BH10" s="1658" t="s">
        <v>195</v>
      </c>
      <c r="BI10" s="1658"/>
    </row>
    <row r="11" spans="1:61" ht="18.75" customHeight="1">
      <c r="A11" s="21"/>
      <c r="B11" s="1669"/>
      <c r="C11" s="1675"/>
      <c r="D11" s="1669"/>
      <c r="E11" s="1669"/>
      <c r="F11" s="1669"/>
      <c r="G11" s="1669"/>
      <c r="H11" s="1664" t="s">
        <v>265</v>
      </c>
      <c r="I11" s="1665" t="s">
        <v>266</v>
      </c>
      <c r="J11" s="1664" t="s">
        <v>354</v>
      </c>
      <c r="K11" s="1670" t="s">
        <v>267</v>
      </c>
      <c r="L11" s="1670"/>
      <c r="M11" s="1670"/>
      <c r="N11" s="1696" t="s">
        <v>268</v>
      </c>
      <c r="O11" s="1672" t="s">
        <v>269</v>
      </c>
      <c r="P11" s="1664" t="s">
        <v>270</v>
      </c>
      <c r="Q11" s="1670" t="s">
        <v>271</v>
      </c>
      <c r="R11" s="1671" t="s">
        <v>269</v>
      </c>
      <c r="S11" s="1670" t="s">
        <v>270</v>
      </c>
      <c r="T11" s="1670" t="s">
        <v>271</v>
      </c>
      <c r="U11" s="1672" t="s">
        <v>269</v>
      </c>
      <c r="V11" s="1664" t="s">
        <v>270</v>
      </c>
      <c r="W11" s="1670" t="s">
        <v>271</v>
      </c>
      <c r="X11" s="1671" t="s">
        <v>269</v>
      </c>
      <c r="Y11" s="1670" t="s">
        <v>270</v>
      </c>
      <c r="Z11" s="1670" t="s">
        <v>271</v>
      </c>
      <c r="AA11" s="1672" t="s">
        <v>269</v>
      </c>
      <c r="AB11" s="1687" t="s">
        <v>475</v>
      </c>
      <c r="AC11" s="1685" t="s">
        <v>269</v>
      </c>
      <c r="AD11" s="1664" t="s">
        <v>272</v>
      </c>
      <c r="AE11" s="1672" t="s">
        <v>269</v>
      </c>
      <c r="AF11" s="1664" t="s">
        <v>272</v>
      </c>
      <c r="AG11" s="1672" t="s">
        <v>269</v>
      </c>
      <c r="AH11" s="1664" t="s">
        <v>273</v>
      </c>
      <c r="AI11" s="1672" t="s">
        <v>269</v>
      </c>
      <c r="AJ11" s="1664" t="s">
        <v>274</v>
      </c>
      <c r="AK11" s="1673" t="s">
        <v>269</v>
      </c>
      <c r="AL11" s="1676" t="s">
        <v>480</v>
      </c>
      <c r="AM11" s="1672" t="s">
        <v>269</v>
      </c>
      <c r="AN11" s="1676" t="s">
        <v>355</v>
      </c>
      <c r="AO11" s="1672" t="s">
        <v>269</v>
      </c>
      <c r="AP11" s="1688" t="s">
        <v>416</v>
      </c>
      <c r="AQ11" s="1672" t="s">
        <v>269</v>
      </c>
      <c r="AR11" s="1687" t="s">
        <v>476</v>
      </c>
      <c r="AS11" s="1683" t="s">
        <v>477</v>
      </c>
      <c r="AT11" s="1685" t="s">
        <v>269</v>
      </c>
      <c r="AU11" s="1687" t="s">
        <v>558</v>
      </c>
      <c r="AV11" s="1686" t="s">
        <v>478</v>
      </c>
      <c r="AW11" s="1685" t="s">
        <v>269</v>
      </c>
      <c r="AZ11" s="1658"/>
      <c r="BA11" s="1658"/>
      <c r="BB11" s="763"/>
      <c r="BC11" s="1658"/>
      <c r="BD11" s="1658"/>
      <c r="BE11" s="763"/>
      <c r="BF11" s="1658"/>
      <c r="BG11" s="1658"/>
      <c r="BH11" s="1658" t="s">
        <v>275</v>
      </c>
      <c r="BI11" s="1658" t="s">
        <v>276</v>
      </c>
    </row>
    <row r="12" spans="1:61">
      <c r="B12" s="1669"/>
      <c r="C12" s="1675"/>
      <c r="D12" s="1669"/>
      <c r="E12" s="1669"/>
      <c r="F12" s="1669"/>
      <c r="G12" s="1669"/>
      <c r="H12" s="1664"/>
      <c r="I12" s="1665"/>
      <c r="J12" s="1664"/>
      <c r="K12" s="221" t="s">
        <v>277</v>
      </c>
      <c r="L12" s="846" t="s">
        <v>278</v>
      </c>
      <c r="M12" s="221" t="s">
        <v>279</v>
      </c>
      <c r="N12" s="1696"/>
      <c r="O12" s="1672"/>
      <c r="P12" s="1664"/>
      <c r="Q12" s="1670"/>
      <c r="R12" s="1671"/>
      <c r="S12" s="1670"/>
      <c r="T12" s="1670"/>
      <c r="U12" s="1672"/>
      <c r="V12" s="1664"/>
      <c r="W12" s="1670"/>
      <c r="X12" s="1671"/>
      <c r="Y12" s="1670"/>
      <c r="Z12" s="1670"/>
      <c r="AA12" s="1672"/>
      <c r="AB12" s="1687"/>
      <c r="AC12" s="1685"/>
      <c r="AD12" s="1664"/>
      <c r="AE12" s="1672"/>
      <c r="AF12" s="1664"/>
      <c r="AG12" s="1672"/>
      <c r="AH12" s="1664"/>
      <c r="AI12" s="1672"/>
      <c r="AJ12" s="1664"/>
      <c r="AK12" s="1673"/>
      <c r="AL12" s="1676"/>
      <c r="AM12" s="1672"/>
      <c r="AN12" s="1676"/>
      <c r="AO12" s="1672"/>
      <c r="AP12" s="1688"/>
      <c r="AQ12" s="1672"/>
      <c r="AR12" s="1687"/>
      <c r="AS12" s="1684"/>
      <c r="AT12" s="1685"/>
      <c r="AU12" s="1687"/>
      <c r="AV12" s="1686"/>
      <c r="AW12" s="1685"/>
      <c r="AZ12" s="762" t="s">
        <v>280</v>
      </c>
      <c r="BA12" s="762" t="s">
        <v>263</v>
      </c>
      <c r="BB12" s="763"/>
      <c r="BC12" s="762" t="s">
        <v>281</v>
      </c>
      <c r="BD12" s="762" t="s">
        <v>263</v>
      </c>
      <c r="BE12" s="763"/>
      <c r="BF12" s="1658"/>
      <c r="BG12" s="1658"/>
      <c r="BH12" s="1658"/>
      <c r="BI12" s="1658"/>
    </row>
    <row r="13" spans="1:61">
      <c r="B13" s="68">
        <v>1</v>
      </c>
      <c r="C13" s="105"/>
      <c r="D13" s="69"/>
      <c r="E13" s="94"/>
      <c r="F13" s="672"/>
      <c r="G13" s="672"/>
      <c r="H13" s="72"/>
      <c r="I13" s="73"/>
      <c r="J13" s="72"/>
      <c r="K13" s="674" t="str">
        <f t="shared" ref="K13:K76" si="0">IF($F13="","",VLOOKUP($F13,$AZ$13:$BA$17,2,TRUE))</f>
        <v/>
      </c>
      <c r="L13" s="674" t="str">
        <f>IF($G13="","",IF(OR('2.全体概要'!$C$15=1,'2.全体概要'!$C$15=2),INDEX($BD$15:$BD$16,MATCH($G13,$BC$15:$BC$16,-1)),IF('2.全体概要'!$C$15=3,INDEX($BD$14:$BD$15,MATCH($G13,$BC$14:$BC$15,-1)),INDEX($BD$13:$BD$14,MATCH($G13,$BC$13:$BC$14,-1)))))</f>
        <v/>
      </c>
      <c r="M13" s="674" t="str">
        <f t="shared" ref="M13:M76" si="1">IF(OR($F13="",$H13="",$I13=""),"",VLOOKUP($H13&amp;$I13,$BF$13:$BI$18,IF($F13&lt;50,2,IF(AND($J13="該当",$H13="角住戸"),4,3)),FALSE))</f>
        <v/>
      </c>
      <c r="N13" s="675">
        <f>IF(OR(K13="",L13="",M13=""),0,(700000*K13*L13*M13))</f>
        <v>0</v>
      </c>
      <c r="O13" s="91"/>
      <c r="P13" s="161"/>
      <c r="Q13" s="162"/>
      <c r="R13" s="237"/>
      <c r="S13" s="162"/>
      <c r="T13" s="67"/>
      <c r="U13" s="237"/>
      <c r="V13" s="161"/>
      <c r="W13" s="162"/>
      <c r="X13" s="237"/>
      <c r="Y13" s="162"/>
      <c r="Z13" s="67"/>
      <c r="AA13" s="237"/>
      <c r="AB13" s="72"/>
      <c r="AC13" s="91"/>
      <c r="AD13" s="161"/>
      <c r="AE13" s="91"/>
      <c r="AF13" s="161"/>
      <c r="AG13" s="91"/>
      <c r="AH13" s="72"/>
      <c r="AI13" s="91"/>
      <c r="AJ13" s="161"/>
      <c r="AK13" s="91"/>
      <c r="AL13" s="75"/>
      <c r="AM13" s="91"/>
      <c r="AN13" s="75"/>
      <c r="AO13" s="91"/>
      <c r="AP13" s="77"/>
      <c r="AQ13" s="91"/>
      <c r="AR13" s="72"/>
      <c r="AS13" s="325"/>
      <c r="AT13" s="91"/>
      <c r="AU13" s="72"/>
      <c r="AV13" s="678" t="str">
        <f>IF(AU13="","",IF(AU13="A",'11.パネルラジエーター設備費用算出シート'!$G$13,IF(AU13="B",'11.パネルラジエーター設備費用算出シート'!$N$13,IF(AU13="C",'11.パネルラジエーター設備費用算出シート'!$G$23,IF(AU13="D",'11.パネルラジエーター設備費用算出シート'!$N$23,IF(AU13="E",'11.パネルラジエーター設備費用算出シート'!$G$33,IF(AU13="F",'11.パネルラジエーター設備費用算出シート'!$N$33,IF(AU13="G",'11.パネルラジエーター設備費用算出シート'!$G$43,IF(AU13="H",'11.パネルラジエーター設備費用算出シート'!$N$43,IF(AU13="I",'11.パネルラジエーター設備費用算出シート'!$G$54,'11.パネルラジエーター設備費用算出シート'!$N$54))))))))))</f>
        <v/>
      </c>
      <c r="AW13" s="91"/>
      <c r="AZ13" s="764">
        <v>0</v>
      </c>
      <c r="BA13" s="764">
        <v>0.4</v>
      </c>
      <c r="BB13" s="763"/>
      <c r="BC13" s="764">
        <v>0.6</v>
      </c>
      <c r="BD13" s="764">
        <v>1</v>
      </c>
      <c r="BE13" s="763"/>
      <c r="BF13" s="762" t="s">
        <v>196</v>
      </c>
      <c r="BG13" s="764">
        <v>1</v>
      </c>
      <c r="BH13" s="764">
        <v>1</v>
      </c>
      <c r="BI13" s="764"/>
    </row>
    <row r="14" spans="1:61">
      <c r="B14" s="68">
        <v>2</v>
      </c>
      <c r="C14" s="105"/>
      <c r="D14" s="69"/>
      <c r="E14" s="94"/>
      <c r="F14" s="672"/>
      <c r="G14" s="672"/>
      <c r="H14" s="72"/>
      <c r="I14" s="73"/>
      <c r="J14" s="72"/>
      <c r="K14" s="674" t="str">
        <f t="shared" si="0"/>
        <v/>
      </c>
      <c r="L14" s="674" t="str">
        <f>IF($G14="","",IF(OR('2.全体概要'!$C$15=1,'2.全体概要'!$C$15=2),INDEX($BD$15:$BD$16,MATCH($G14,$BC$15:$BC$16,-1)),IF('2.全体概要'!$C$15=3,INDEX($BD$14:$BD$15,MATCH($G14,$BC$14:$BC$15,-1)),INDEX($BD$13:$BD$14,MATCH($G14,$BC$13:$BC$14,-1)))))</f>
        <v/>
      </c>
      <c r="M14" s="674" t="str">
        <f t="shared" si="1"/>
        <v/>
      </c>
      <c r="N14" s="675">
        <f>IF(OR(K14="",L14="",M14=""),0,(700000*K14*L14*M14))</f>
        <v>0</v>
      </c>
      <c r="O14" s="91"/>
      <c r="P14" s="161"/>
      <c r="Q14" s="162"/>
      <c r="R14" s="237"/>
      <c r="S14" s="162"/>
      <c r="T14" s="67"/>
      <c r="U14" s="237"/>
      <c r="V14" s="161"/>
      <c r="W14" s="67"/>
      <c r="X14" s="237"/>
      <c r="Y14" s="162"/>
      <c r="Z14" s="67"/>
      <c r="AA14" s="237"/>
      <c r="AB14" s="72"/>
      <c r="AC14" s="91"/>
      <c r="AD14" s="161"/>
      <c r="AE14" s="91"/>
      <c r="AF14" s="161"/>
      <c r="AG14" s="91"/>
      <c r="AH14" s="72"/>
      <c r="AI14" s="91"/>
      <c r="AJ14" s="161"/>
      <c r="AK14" s="91"/>
      <c r="AL14" s="75"/>
      <c r="AM14" s="91"/>
      <c r="AN14" s="75"/>
      <c r="AO14" s="91"/>
      <c r="AP14" s="77"/>
      <c r="AQ14" s="91"/>
      <c r="AR14" s="72"/>
      <c r="AS14" s="325"/>
      <c r="AT14" s="91"/>
      <c r="AU14" s="72"/>
      <c r="AV14" s="678" t="str">
        <f>IF(AU14="","",IF(AU14="A",'11.パネルラジエーター設備費用算出シート'!$G$13,IF(AU14="B",'11.パネルラジエーター設備費用算出シート'!$N$13,IF(AU14="C",'11.パネルラジエーター設備費用算出シート'!$G$23,IF(AU14="D",'11.パネルラジエーター設備費用算出シート'!$N$23,IF(AU14="E",'11.パネルラジエーター設備費用算出シート'!$G$33,IF(AU14="F",'11.パネルラジエーター設備費用算出シート'!$N$33,IF(AU14="G",'11.パネルラジエーター設備費用算出シート'!$G$43,IF(AU14="H",'11.パネルラジエーター設備費用算出シート'!$N$43,IF(AU14="I",'11.パネルラジエーター設備費用算出シート'!$G$54,'11.パネルラジエーター設備費用算出シート'!$N$54))))))))))</f>
        <v/>
      </c>
      <c r="AW14" s="91"/>
      <c r="AZ14" s="764">
        <v>35</v>
      </c>
      <c r="BA14" s="764">
        <v>0.6</v>
      </c>
      <c r="BB14" s="763"/>
      <c r="BC14" s="764">
        <v>0.5</v>
      </c>
      <c r="BD14" s="764">
        <v>1.1499999999999999</v>
      </c>
      <c r="BE14" s="763"/>
      <c r="BF14" s="762" t="s">
        <v>197</v>
      </c>
      <c r="BG14" s="764">
        <v>1.2</v>
      </c>
      <c r="BH14" s="764">
        <v>1.1000000000000001</v>
      </c>
      <c r="BI14" s="764"/>
    </row>
    <row r="15" spans="1:61">
      <c r="B15" s="68">
        <v>3</v>
      </c>
      <c r="C15" s="105"/>
      <c r="D15" s="69"/>
      <c r="E15" s="94"/>
      <c r="F15" s="672"/>
      <c r="G15" s="672"/>
      <c r="H15" s="72"/>
      <c r="I15" s="73"/>
      <c r="J15" s="72"/>
      <c r="K15" s="674" t="str">
        <f t="shared" si="0"/>
        <v/>
      </c>
      <c r="L15" s="674" t="str">
        <f>IF($G15="","",IF(OR('2.全体概要'!$C$15=1,'2.全体概要'!$C$15=2),INDEX($BD$15:$BD$16,MATCH($G15,$BC$15:$BC$16,-1)),IF('2.全体概要'!$C$15=3,INDEX($BD$14:$BD$15,MATCH($G15,$BC$14:$BC$15,-1)),INDEX($BD$13:$BD$14,MATCH($G15,$BC$13:$BC$14,-1)))))</f>
        <v/>
      </c>
      <c r="M15" s="674" t="str">
        <f t="shared" si="1"/>
        <v/>
      </c>
      <c r="N15" s="675">
        <f>IF(OR(K15="",L15="",M15=""),0,(700000*K15*L15*M15))</f>
        <v>0</v>
      </c>
      <c r="O15" s="91"/>
      <c r="P15" s="161"/>
      <c r="Q15" s="162"/>
      <c r="R15" s="237"/>
      <c r="S15" s="162"/>
      <c r="T15" s="67"/>
      <c r="U15" s="237"/>
      <c r="V15" s="161"/>
      <c r="W15" s="67"/>
      <c r="X15" s="237"/>
      <c r="Y15" s="162"/>
      <c r="Z15" s="67"/>
      <c r="AA15" s="237"/>
      <c r="AB15" s="72"/>
      <c r="AC15" s="91"/>
      <c r="AD15" s="161"/>
      <c r="AE15" s="91"/>
      <c r="AF15" s="161"/>
      <c r="AG15" s="91"/>
      <c r="AH15" s="72"/>
      <c r="AI15" s="91"/>
      <c r="AJ15" s="161"/>
      <c r="AK15" s="91"/>
      <c r="AL15" s="75"/>
      <c r="AM15" s="91"/>
      <c r="AN15" s="75"/>
      <c r="AO15" s="91"/>
      <c r="AP15" s="77"/>
      <c r="AQ15" s="91"/>
      <c r="AR15" s="72"/>
      <c r="AS15" s="325"/>
      <c r="AT15" s="91"/>
      <c r="AU15" s="72"/>
      <c r="AV15" s="678" t="str">
        <f>IF(AU15="","",IF(AU15="A",'11.パネルラジエーター設備費用算出シート'!$G$13,IF(AU15="B",'11.パネルラジエーター設備費用算出シート'!$N$13,IF(AU15="C",'11.パネルラジエーター設備費用算出シート'!$G$23,IF(AU15="D",'11.パネルラジエーター設備費用算出シート'!$N$23,IF(AU15="E",'11.パネルラジエーター設備費用算出シート'!$G$33,IF(AU15="F",'11.パネルラジエーター設備費用算出シート'!$N$33,IF(AU15="G",'11.パネルラジエーター設備費用算出シート'!$G$43,IF(AU15="H",'11.パネルラジエーター設備費用算出シート'!$N$43,IF(AU15="I",'11.パネルラジエーター設備費用算出シート'!$G$54,'11.パネルラジエーター設備費用算出シート'!$N$54))))))))))</f>
        <v/>
      </c>
      <c r="AW15" s="91"/>
      <c r="AZ15" s="764">
        <v>50</v>
      </c>
      <c r="BA15" s="764">
        <v>0.8</v>
      </c>
      <c r="BB15" s="763"/>
      <c r="BC15" s="764">
        <v>0.4</v>
      </c>
      <c r="BD15" s="764">
        <v>1.5</v>
      </c>
      <c r="BE15" s="763"/>
      <c r="BF15" s="762" t="s">
        <v>198</v>
      </c>
      <c r="BG15" s="764">
        <v>1.5</v>
      </c>
      <c r="BH15" s="764">
        <v>1.4</v>
      </c>
      <c r="BI15" s="764"/>
    </row>
    <row r="16" spans="1:61">
      <c r="B16" s="68">
        <v>4</v>
      </c>
      <c r="C16" s="105"/>
      <c r="D16" s="69"/>
      <c r="E16" s="94"/>
      <c r="F16" s="672"/>
      <c r="G16" s="672"/>
      <c r="H16" s="72"/>
      <c r="I16" s="73"/>
      <c r="J16" s="72"/>
      <c r="K16" s="674" t="str">
        <f t="shared" si="0"/>
        <v/>
      </c>
      <c r="L16" s="674" t="str">
        <f>IF($G16="","",IF(OR('2.全体概要'!$C$15=1,'2.全体概要'!$C$15=2),INDEX($BD$15:$BD$16,MATCH($G16,$BC$15:$BC$16,-1)),IF('2.全体概要'!$C$15=3,INDEX($BD$14:$BD$15,MATCH($G16,$BC$14:$BC$15,-1)),INDEX($BD$13:$BD$14,MATCH($G16,$BC$13:$BC$14,-1)))))</f>
        <v/>
      </c>
      <c r="M16" s="674" t="str">
        <f t="shared" si="1"/>
        <v/>
      </c>
      <c r="N16" s="675">
        <f>IF(OR(K16="",L16="",M16=""),0,(700000*K16*L16*M16))</f>
        <v>0</v>
      </c>
      <c r="O16" s="91"/>
      <c r="P16" s="161"/>
      <c r="Q16" s="162"/>
      <c r="R16" s="237"/>
      <c r="S16" s="162"/>
      <c r="T16" s="67"/>
      <c r="U16" s="237"/>
      <c r="V16" s="161"/>
      <c r="W16" s="67"/>
      <c r="X16" s="237"/>
      <c r="Y16" s="162"/>
      <c r="Z16" s="67"/>
      <c r="AA16" s="237"/>
      <c r="AB16" s="72"/>
      <c r="AC16" s="91"/>
      <c r="AD16" s="161"/>
      <c r="AE16" s="91"/>
      <c r="AF16" s="161"/>
      <c r="AG16" s="91"/>
      <c r="AH16" s="72"/>
      <c r="AI16" s="91"/>
      <c r="AJ16" s="161"/>
      <c r="AK16" s="91"/>
      <c r="AL16" s="75"/>
      <c r="AM16" s="91"/>
      <c r="AN16" s="75"/>
      <c r="AO16" s="91"/>
      <c r="AP16" s="77"/>
      <c r="AQ16" s="91"/>
      <c r="AR16" s="72"/>
      <c r="AS16" s="325"/>
      <c r="AT16" s="91"/>
      <c r="AU16" s="72"/>
      <c r="AV16" s="678" t="str">
        <f>IF(AU16="","",IF(AU16="A",'11.パネルラジエーター設備費用算出シート'!$G$13,IF(AU16="B",'11.パネルラジエーター設備費用算出シート'!$N$13,IF(AU16="C",'11.パネルラジエーター設備費用算出シート'!$G$23,IF(AU16="D",'11.パネルラジエーター設備費用算出シート'!$N$23,IF(AU16="E",'11.パネルラジエーター設備費用算出シート'!$G$33,IF(AU16="F",'11.パネルラジエーター設備費用算出シート'!$N$33,IF(AU16="G",'11.パネルラジエーター設備費用算出シート'!$G$43,IF(AU16="H",'11.パネルラジエーター設備費用算出シート'!$N$43,IF(AU16="I",'11.パネルラジエーター設備費用算出シート'!$G$54,'11.パネルラジエーター設備費用算出シート'!$N$54))))))))))</f>
        <v/>
      </c>
      <c r="AW16" s="91"/>
      <c r="AZ16" s="764">
        <v>65</v>
      </c>
      <c r="BA16" s="764">
        <v>1</v>
      </c>
      <c r="BB16" s="763"/>
      <c r="BC16" s="764">
        <v>0.3</v>
      </c>
      <c r="BD16" s="764">
        <v>2</v>
      </c>
      <c r="BE16" s="763"/>
      <c r="BF16" s="762" t="s">
        <v>199</v>
      </c>
      <c r="BG16" s="764">
        <v>1.7</v>
      </c>
      <c r="BH16" s="764">
        <v>1.55</v>
      </c>
      <c r="BI16" s="764">
        <v>1.8</v>
      </c>
    </row>
    <row r="17" spans="1:61">
      <c r="B17" s="68">
        <v>5</v>
      </c>
      <c r="C17" s="105"/>
      <c r="D17" s="69"/>
      <c r="E17" s="94"/>
      <c r="F17" s="672"/>
      <c r="G17" s="672"/>
      <c r="H17" s="72"/>
      <c r="I17" s="73"/>
      <c r="J17" s="72"/>
      <c r="K17" s="674" t="str">
        <f t="shared" si="0"/>
        <v/>
      </c>
      <c r="L17" s="674" t="str">
        <f>IF($G17="","",IF(OR('2.全体概要'!$C$15=1,'2.全体概要'!$C$15=2),INDEX($BD$15:$BD$16,MATCH($G17,$BC$15:$BC$16,-1)),IF('2.全体概要'!$C$15=3,INDEX($BD$14:$BD$15,MATCH($G17,$BC$14:$BC$15,-1)),INDEX($BD$13:$BD$14,MATCH($G17,$BC$13:$BC$14,-1)))))</f>
        <v/>
      </c>
      <c r="M17" s="674" t="str">
        <f t="shared" si="1"/>
        <v/>
      </c>
      <c r="N17" s="675">
        <f>IF(OR(K17="",L17="",M17=""),0,(700000*K17*L17*M17))</f>
        <v>0</v>
      </c>
      <c r="O17" s="91"/>
      <c r="P17" s="161"/>
      <c r="Q17" s="162"/>
      <c r="R17" s="237"/>
      <c r="S17" s="162"/>
      <c r="T17" s="67"/>
      <c r="U17" s="91"/>
      <c r="V17" s="161"/>
      <c r="W17" s="67"/>
      <c r="X17" s="89"/>
      <c r="Y17" s="162"/>
      <c r="Z17" s="67"/>
      <c r="AA17" s="91"/>
      <c r="AB17" s="72"/>
      <c r="AC17" s="91"/>
      <c r="AD17" s="161"/>
      <c r="AE17" s="91"/>
      <c r="AF17" s="161"/>
      <c r="AG17" s="91"/>
      <c r="AH17" s="72"/>
      <c r="AI17" s="91"/>
      <c r="AJ17" s="161"/>
      <c r="AK17" s="91"/>
      <c r="AL17" s="75"/>
      <c r="AM17" s="91"/>
      <c r="AN17" s="75"/>
      <c r="AO17" s="91"/>
      <c r="AP17" s="77"/>
      <c r="AQ17" s="91"/>
      <c r="AR17" s="72"/>
      <c r="AS17" s="325"/>
      <c r="AT17" s="91"/>
      <c r="AU17" s="72"/>
      <c r="AV17" s="678" t="str">
        <f>IF(AU17="","",IF(AU17="A",'11.パネルラジエーター設備費用算出シート'!$G$13,IF(AU17="B",'11.パネルラジエーター設備費用算出シート'!$N$13,IF(AU17="C",'11.パネルラジエーター設備費用算出シート'!$G$23,IF(AU17="D",'11.パネルラジエーター設備費用算出シート'!$N$23,IF(AU17="E",'11.パネルラジエーター設備費用算出シート'!$G$33,IF(AU17="F",'11.パネルラジエーター設備費用算出シート'!$N$33,IF(AU17="G",'11.パネルラジエーター設備費用算出シート'!$G$43,IF(AU17="H",'11.パネルラジエーター設備費用算出シート'!$N$43,IF(AU17="I",'11.パネルラジエーター設備費用算出シート'!$G$54,'11.パネルラジエーター設備費用算出シート'!$N$54))))))))))</f>
        <v/>
      </c>
      <c r="AW17" s="91"/>
      <c r="AZ17" s="764">
        <v>80</v>
      </c>
      <c r="BA17" s="764">
        <v>1.1499999999999999</v>
      </c>
      <c r="BB17" s="763"/>
      <c r="BC17" s="762"/>
      <c r="BD17" s="762"/>
      <c r="BE17" s="763"/>
      <c r="BF17" s="762" t="s">
        <v>200</v>
      </c>
      <c r="BG17" s="764">
        <v>1.8</v>
      </c>
      <c r="BH17" s="764">
        <v>1.65</v>
      </c>
      <c r="BI17" s="764">
        <v>1.9</v>
      </c>
    </row>
    <row r="18" spans="1:61">
      <c r="B18" s="68">
        <v>6</v>
      </c>
      <c r="C18" s="105"/>
      <c r="D18" s="69"/>
      <c r="E18" s="94"/>
      <c r="F18" s="672"/>
      <c r="G18" s="672"/>
      <c r="H18" s="72"/>
      <c r="I18" s="73"/>
      <c r="J18" s="72"/>
      <c r="K18" s="674" t="str">
        <f t="shared" si="0"/>
        <v/>
      </c>
      <c r="L18" s="674" t="str">
        <f>IF($G18="","",IF(OR('2.全体概要'!$C$15=1,'2.全体概要'!$C$15=2),INDEX($BD$15:$BD$16,MATCH($G18,$BC$15:$BC$16,-1)),IF('2.全体概要'!$C$15=3,INDEX($BD$14:$BD$15,MATCH($G18,$BC$14:$BC$15,-1)),INDEX($BD$13:$BD$14,MATCH($G18,$BC$13:$BC$14,-1)))))</f>
        <v/>
      </c>
      <c r="M18" s="674" t="str">
        <f t="shared" si="1"/>
        <v/>
      </c>
      <c r="N18" s="675">
        <f t="shared" ref="N18:N81" si="2">IF(OR(K18="",L18="",M18=""),0,(700000*K18*L18*M18))</f>
        <v>0</v>
      </c>
      <c r="O18" s="91"/>
      <c r="P18" s="161"/>
      <c r="Q18" s="162"/>
      <c r="R18" s="237"/>
      <c r="S18" s="162"/>
      <c r="T18" s="67"/>
      <c r="U18" s="91"/>
      <c r="V18" s="161"/>
      <c r="W18" s="67"/>
      <c r="X18" s="89"/>
      <c r="Y18" s="162"/>
      <c r="Z18" s="67"/>
      <c r="AA18" s="91"/>
      <c r="AB18" s="72"/>
      <c r="AC18" s="91"/>
      <c r="AD18" s="161"/>
      <c r="AE18" s="91"/>
      <c r="AF18" s="161"/>
      <c r="AG18" s="91"/>
      <c r="AH18" s="72"/>
      <c r="AI18" s="91"/>
      <c r="AJ18" s="161"/>
      <c r="AK18" s="91"/>
      <c r="AL18" s="75"/>
      <c r="AM18" s="91"/>
      <c r="AN18" s="75"/>
      <c r="AO18" s="91"/>
      <c r="AP18" s="77"/>
      <c r="AQ18" s="91"/>
      <c r="AR18" s="72"/>
      <c r="AS18" s="325"/>
      <c r="AT18" s="91"/>
      <c r="AU18" s="72"/>
      <c r="AV18" s="678" t="str">
        <f>IF(AU18="","",IF(AU18="A",'11.パネルラジエーター設備費用算出シート'!$G$13,IF(AU18="B",'11.パネルラジエーター設備費用算出シート'!$N$13,IF(AU18="C",'11.パネルラジエーター設備費用算出シート'!$G$23,IF(AU18="D",'11.パネルラジエーター設備費用算出シート'!$N$23,IF(AU18="E",'11.パネルラジエーター設備費用算出シート'!$G$33,IF(AU18="F",'11.パネルラジエーター設備費用算出シート'!$N$33,IF(AU18="G",'11.パネルラジエーター設備費用算出シート'!$G$43,IF(AU18="H",'11.パネルラジエーター設備費用算出シート'!$N$43,IF(AU18="I",'11.パネルラジエーター設備費用算出シート'!$G$54,'11.パネルラジエーター設備費用算出シート'!$N$54))))))))))</f>
        <v/>
      </c>
      <c r="AW18" s="91"/>
      <c r="AZ18" s="762"/>
      <c r="BA18" s="762"/>
      <c r="BB18" s="763"/>
      <c r="BC18" s="762"/>
      <c r="BD18" s="762"/>
      <c r="BE18" s="763"/>
      <c r="BF18" s="762" t="s">
        <v>201</v>
      </c>
      <c r="BG18" s="764">
        <v>2.1</v>
      </c>
      <c r="BH18" s="764">
        <v>1.95</v>
      </c>
      <c r="BI18" s="764">
        <v>2.2000000000000002</v>
      </c>
    </row>
    <row r="19" spans="1:61" s="16" customFormat="1">
      <c r="A19" s="93"/>
      <c r="B19" s="68">
        <v>7</v>
      </c>
      <c r="C19" s="105"/>
      <c r="D19" s="69"/>
      <c r="E19" s="94"/>
      <c r="F19" s="672"/>
      <c r="G19" s="672"/>
      <c r="H19" s="72"/>
      <c r="I19" s="73"/>
      <c r="J19" s="72"/>
      <c r="K19" s="674" t="str">
        <f t="shared" si="0"/>
        <v/>
      </c>
      <c r="L19" s="674" t="str">
        <f>IF($G19="","",IF(OR('2.全体概要'!$C$15=1,'2.全体概要'!$C$15=2),INDEX($BD$15:$BD$16,MATCH($G19,$BC$15:$BC$16,-1)),IF('2.全体概要'!$C$15=3,INDEX($BD$14:$BD$15,MATCH($G19,$BC$14:$BC$15,-1)),INDEX($BD$13:$BD$14,MATCH($G19,$BC$13:$BC$14,-1)))))</f>
        <v/>
      </c>
      <c r="M19" s="674" t="str">
        <f t="shared" si="1"/>
        <v/>
      </c>
      <c r="N19" s="675">
        <f t="shared" si="2"/>
        <v>0</v>
      </c>
      <c r="O19" s="91"/>
      <c r="P19" s="161"/>
      <c r="Q19" s="162"/>
      <c r="R19" s="237"/>
      <c r="S19" s="162"/>
      <c r="T19" s="67"/>
      <c r="U19" s="91"/>
      <c r="V19" s="161"/>
      <c r="W19" s="67"/>
      <c r="X19" s="237"/>
      <c r="Y19" s="162"/>
      <c r="Z19" s="67"/>
      <c r="AA19" s="91"/>
      <c r="AB19" s="72"/>
      <c r="AC19" s="91"/>
      <c r="AD19" s="161"/>
      <c r="AE19" s="91"/>
      <c r="AF19" s="161"/>
      <c r="AG19" s="91"/>
      <c r="AH19" s="72"/>
      <c r="AI19" s="91"/>
      <c r="AJ19" s="161"/>
      <c r="AK19" s="91"/>
      <c r="AL19" s="75"/>
      <c r="AM19" s="91"/>
      <c r="AN19" s="75"/>
      <c r="AO19" s="91"/>
      <c r="AP19" s="77"/>
      <c r="AQ19" s="91"/>
      <c r="AR19" s="72"/>
      <c r="AS19" s="325"/>
      <c r="AT19" s="91"/>
      <c r="AU19" s="72"/>
      <c r="AV19" s="678" t="str">
        <f>IF(AU19="","",IF(AU19="A",'11.パネルラジエーター設備費用算出シート'!$G$13,IF(AU19="B",'11.パネルラジエーター設備費用算出シート'!$N$13,IF(AU19="C",'11.パネルラジエーター設備費用算出シート'!$G$23,IF(AU19="D",'11.パネルラジエーター設備費用算出シート'!$N$23,IF(AU19="E",'11.パネルラジエーター設備費用算出シート'!$G$33,IF(AU19="F",'11.パネルラジエーター設備費用算出シート'!$N$33,IF(AU19="G",'11.パネルラジエーター設備費用算出シート'!$G$43,IF(AU19="H",'11.パネルラジエーター設備費用算出シート'!$N$43,IF(AU19="I",'11.パネルラジエーター設備費用算出シート'!$G$54,'11.パネルラジエーター設備費用算出シート'!$N$54))))))))))</f>
        <v/>
      </c>
      <c r="AW19" s="91"/>
      <c r="AX19" s="36"/>
      <c r="AY19" s="36"/>
      <c r="AZ19" s="762"/>
      <c r="BA19" s="762"/>
      <c r="BB19" s="763"/>
      <c r="BC19" s="762"/>
      <c r="BD19" s="762"/>
      <c r="BE19" s="763"/>
      <c r="BF19" s="762"/>
      <c r="BG19" s="762"/>
      <c r="BH19" s="762"/>
      <c r="BI19" s="762"/>
    </row>
    <row r="20" spans="1:61" s="16" customFormat="1">
      <c r="A20" s="93"/>
      <c r="B20" s="68">
        <v>8</v>
      </c>
      <c r="C20" s="105"/>
      <c r="D20" s="69"/>
      <c r="E20" s="94"/>
      <c r="F20" s="672"/>
      <c r="G20" s="672"/>
      <c r="H20" s="72"/>
      <c r="I20" s="73"/>
      <c r="J20" s="72"/>
      <c r="K20" s="674" t="str">
        <f t="shared" si="0"/>
        <v/>
      </c>
      <c r="L20" s="674" t="str">
        <f>IF($G20="","",IF(OR('2.全体概要'!$C$15=1,'2.全体概要'!$C$15=2),INDEX($BD$15:$BD$16,MATCH($G20,$BC$15:$BC$16,-1)),IF('2.全体概要'!$C$15=3,INDEX($BD$14:$BD$15,MATCH($G20,$BC$14:$BC$15,-1)),INDEX($BD$13:$BD$14,MATCH($G20,$BC$13:$BC$14,-1)))))</f>
        <v/>
      </c>
      <c r="M20" s="674" t="str">
        <f t="shared" si="1"/>
        <v/>
      </c>
      <c r="N20" s="675">
        <f t="shared" si="2"/>
        <v>0</v>
      </c>
      <c r="O20" s="91"/>
      <c r="P20" s="161"/>
      <c r="Q20" s="162"/>
      <c r="R20" s="237"/>
      <c r="S20" s="162"/>
      <c r="T20" s="67"/>
      <c r="U20" s="91"/>
      <c r="V20" s="161"/>
      <c r="W20" s="67"/>
      <c r="X20" s="89"/>
      <c r="Y20" s="162"/>
      <c r="Z20" s="67"/>
      <c r="AA20" s="91"/>
      <c r="AB20" s="72"/>
      <c r="AC20" s="91"/>
      <c r="AD20" s="161"/>
      <c r="AE20" s="91"/>
      <c r="AF20" s="161"/>
      <c r="AG20" s="91"/>
      <c r="AH20" s="72"/>
      <c r="AI20" s="91"/>
      <c r="AJ20" s="161"/>
      <c r="AK20" s="91"/>
      <c r="AL20" s="75"/>
      <c r="AM20" s="91"/>
      <c r="AN20" s="75"/>
      <c r="AO20" s="91"/>
      <c r="AP20" s="77"/>
      <c r="AQ20" s="91"/>
      <c r="AR20" s="72"/>
      <c r="AS20" s="325"/>
      <c r="AT20" s="91"/>
      <c r="AU20" s="72"/>
      <c r="AV20" s="678" t="str">
        <f>IF(AU20="","",IF(AU20="A",'11.パネルラジエーター設備費用算出シート'!$G$13,IF(AU20="B",'11.パネルラジエーター設備費用算出シート'!$N$13,IF(AU20="C",'11.パネルラジエーター設備費用算出シート'!$G$23,IF(AU20="D",'11.パネルラジエーター設備費用算出シート'!$N$23,IF(AU20="E",'11.パネルラジエーター設備費用算出シート'!$G$33,IF(AU20="F",'11.パネルラジエーター設備費用算出シート'!$N$33,IF(AU20="G",'11.パネルラジエーター設備費用算出シート'!$G$43,IF(AU20="H",'11.パネルラジエーター設備費用算出シート'!$N$43,IF(AU20="I",'11.パネルラジエーター設備費用算出シート'!$G$54,'11.パネルラジエーター設備費用算出シート'!$N$54))))))))))</f>
        <v/>
      </c>
      <c r="AW20" s="91"/>
      <c r="AX20" s="36"/>
      <c r="AY20" s="36"/>
      <c r="AZ20" s="762"/>
      <c r="BA20" s="762"/>
      <c r="BB20" s="763"/>
      <c r="BC20" s="762"/>
      <c r="BD20" s="762"/>
      <c r="BE20" s="763"/>
      <c r="BF20" s="762"/>
      <c r="BG20" s="762"/>
      <c r="BH20" s="762"/>
      <c r="BI20" s="762"/>
    </row>
    <row r="21" spans="1:61" s="16" customFormat="1">
      <c r="A21" s="93"/>
      <c r="B21" s="68">
        <v>9</v>
      </c>
      <c r="C21" s="105"/>
      <c r="D21" s="69"/>
      <c r="E21" s="94"/>
      <c r="F21" s="672"/>
      <c r="G21" s="672"/>
      <c r="H21" s="72"/>
      <c r="I21" s="73"/>
      <c r="J21" s="72"/>
      <c r="K21" s="674" t="str">
        <f t="shared" si="0"/>
        <v/>
      </c>
      <c r="L21" s="674" t="str">
        <f>IF($G21="","",IF(OR('2.全体概要'!$C$15=1,'2.全体概要'!$C$15=2),INDEX($BD$15:$BD$16,MATCH($G21,$BC$15:$BC$16,-1)),IF('2.全体概要'!$C$15=3,INDEX($BD$14:$BD$15,MATCH($G21,$BC$14:$BC$15,-1)),INDEX($BD$13:$BD$14,MATCH($G21,$BC$13:$BC$14,-1)))))</f>
        <v/>
      </c>
      <c r="M21" s="674" t="str">
        <f t="shared" si="1"/>
        <v/>
      </c>
      <c r="N21" s="675">
        <f t="shared" si="2"/>
        <v>0</v>
      </c>
      <c r="O21" s="91"/>
      <c r="P21" s="161"/>
      <c r="Q21" s="67"/>
      <c r="R21" s="89"/>
      <c r="S21" s="162"/>
      <c r="T21" s="67"/>
      <c r="U21" s="91"/>
      <c r="V21" s="161"/>
      <c r="W21" s="67"/>
      <c r="X21" s="89"/>
      <c r="Y21" s="162"/>
      <c r="Z21" s="67"/>
      <c r="AA21" s="91"/>
      <c r="AB21" s="72"/>
      <c r="AC21" s="91"/>
      <c r="AD21" s="161"/>
      <c r="AE21" s="91"/>
      <c r="AF21" s="161"/>
      <c r="AG21" s="91"/>
      <c r="AH21" s="72"/>
      <c r="AI21" s="91"/>
      <c r="AJ21" s="161"/>
      <c r="AK21" s="91"/>
      <c r="AL21" s="75"/>
      <c r="AM21" s="91"/>
      <c r="AN21" s="75"/>
      <c r="AO21" s="91"/>
      <c r="AP21" s="77"/>
      <c r="AQ21" s="91"/>
      <c r="AR21" s="72"/>
      <c r="AS21" s="325"/>
      <c r="AT21" s="91"/>
      <c r="AU21" s="72"/>
      <c r="AV21" s="678" t="str">
        <f>IF(AU21="","",IF(AU21="A",'11.パネルラジエーター設備費用算出シート'!$G$13,IF(AU21="B",'11.パネルラジエーター設備費用算出シート'!$N$13,IF(AU21="C",'11.パネルラジエーター設備費用算出シート'!$G$23,IF(AU21="D",'11.パネルラジエーター設備費用算出シート'!$N$23,IF(AU21="E",'11.パネルラジエーター設備費用算出シート'!$G$33,IF(AU21="F",'11.パネルラジエーター設備費用算出シート'!$N$33,IF(AU21="G",'11.パネルラジエーター設備費用算出シート'!$G$43,IF(AU21="H",'11.パネルラジエーター設備費用算出シート'!$N$43,IF(AU21="I",'11.パネルラジエーター設備費用算出シート'!$G$54,'11.パネルラジエーター設備費用算出シート'!$N$54))))))))))</f>
        <v/>
      </c>
      <c r="AW21" s="91"/>
      <c r="AX21" s="36"/>
      <c r="AY21" s="36"/>
      <c r="AZ21" s="762"/>
      <c r="BA21" s="762"/>
      <c r="BB21" s="763"/>
      <c r="BC21" s="762"/>
      <c r="BD21" s="762"/>
      <c r="BE21" s="763"/>
      <c r="BF21" s="762"/>
      <c r="BG21" s="762"/>
      <c r="BH21" s="762"/>
      <c r="BI21" s="762"/>
    </row>
    <row r="22" spans="1:61" s="16" customFormat="1">
      <c r="A22" s="93"/>
      <c r="B22" s="68">
        <v>10</v>
      </c>
      <c r="C22" s="105"/>
      <c r="D22" s="69"/>
      <c r="E22" s="94"/>
      <c r="F22" s="672"/>
      <c r="G22" s="672"/>
      <c r="H22" s="72"/>
      <c r="I22" s="73"/>
      <c r="J22" s="72"/>
      <c r="K22" s="674" t="str">
        <f t="shared" si="0"/>
        <v/>
      </c>
      <c r="L22" s="674" t="str">
        <f>IF($G22="","",IF(OR('2.全体概要'!$C$15=1,'2.全体概要'!$C$15=2),INDEX($BD$15:$BD$16,MATCH($G22,$BC$15:$BC$16,-1)),IF('2.全体概要'!$C$15=3,INDEX($BD$14:$BD$15,MATCH($G22,$BC$14:$BC$15,-1)),INDEX($BD$13:$BD$14,MATCH($G22,$BC$13:$BC$14,-1)))))</f>
        <v/>
      </c>
      <c r="M22" s="674" t="str">
        <f t="shared" si="1"/>
        <v/>
      </c>
      <c r="N22" s="675">
        <f t="shared" si="2"/>
        <v>0</v>
      </c>
      <c r="O22" s="91"/>
      <c r="P22" s="161"/>
      <c r="Q22" s="67"/>
      <c r="R22" s="89"/>
      <c r="S22" s="162"/>
      <c r="T22" s="67"/>
      <c r="U22" s="91"/>
      <c r="V22" s="161"/>
      <c r="W22" s="67"/>
      <c r="X22" s="89"/>
      <c r="Y22" s="162"/>
      <c r="Z22" s="67"/>
      <c r="AA22" s="91"/>
      <c r="AB22" s="72"/>
      <c r="AC22" s="91"/>
      <c r="AD22" s="161"/>
      <c r="AE22" s="91"/>
      <c r="AF22" s="161"/>
      <c r="AG22" s="91"/>
      <c r="AH22" s="72"/>
      <c r="AI22" s="91"/>
      <c r="AJ22" s="161"/>
      <c r="AK22" s="91"/>
      <c r="AL22" s="75"/>
      <c r="AM22" s="91"/>
      <c r="AN22" s="75"/>
      <c r="AO22" s="91"/>
      <c r="AP22" s="77"/>
      <c r="AQ22" s="91"/>
      <c r="AR22" s="72"/>
      <c r="AS22" s="325"/>
      <c r="AT22" s="91"/>
      <c r="AU22" s="72"/>
      <c r="AV22" s="678" t="str">
        <f>IF(AU22="","",IF(AU22="A",'11.パネルラジエーター設備費用算出シート'!$G$13,IF(AU22="B",'11.パネルラジエーター設備費用算出シート'!$N$13,IF(AU22="C",'11.パネルラジエーター設備費用算出シート'!$G$23,IF(AU22="D",'11.パネルラジエーター設備費用算出シート'!$N$23,IF(AU22="E",'11.パネルラジエーター設備費用算出シート'!$G$33,IF(AU22="F",'11.パネルラジエーター設備費用算出シート'!$N$33,IF(AU22="G",'11.パネルラジエーター設備費用算出シート'!$G$43,IF(AU22="H",'11.パネルラジエーター設備費用算出シート'!$N$43,IF(AU22="I",'11.パネルラジエーター設備費用算出シート'!$G$54,'11.パネルラジエーター設備費用算出シート'!$N$54))))))))))</f>
        <v/>
      </c>
      <c r="AW22" s="91"/>
      <c r="AX22" s="36"/>
      <c r="AY22" s="36"/>
      <c r="AZ22" s="36"/>
      <c r="BA22" s="36"/>
      <c r="BB22" s="66"/>
      <c r="BC22" s="36"/>
      <c r="BD22" s="36"/>
      <c r="BE22" s="66"/>
      <c r="BF22" s="36"/>
      <c r="BG22" s="36"/>
      <c r="BH22" s="36"/>
      <c r="BI22" s="36"/>
    </row>
    <row r="23" spans="1:61" s="16" customFormat="1">
      <c r="A23" s="93"/>
      <c r="B23" s="68">
        <v>11</v>
      </c>
      <c r="C23" s="105"/>
      <c r="D23" s="69"/>
      <c r="E23" s="94"/>
      <c r="F23" s="672"/>
      <c r="G23" s="672"/>
      <c r="H23" s="72"/>
      <c r="I23" s="73"/>
      <c r="J23" s="72"/>
      <c r="K23" s="674" t="str">
        <f t="shared" si="0"/>
        <v/>
      </c>
      <c r="L23" s="674" t="str">
        <f>IF($G23="","",IF(OR('2.全体概要'!$C$15=1,'2.全体概要'!$C$15=2),INDEX($BD$15:$BD$16,MATCH($G23,$BC$15:$BC$16,-1)),IF('2.全体概要'!$C$15=3,INDEX($BD$14:$BD$15,MATCH($G23,$BC$14:$BC$15,-1)),INDEX($BD$13:$BD$14,MATCH($G23,$BC$13:$BC$14,-1)))))</f>
        <v/>
      </c>
      <c r="M23" s="674" t="str">
        <f t="shared" si="1"/>
        <v/>
      </c>
      <c r="N23" s="675">
        <f t="shared" si="2"/>
        <v>0</v>
      </c>
      <c r="O23" s="91"/>
      <c r="P23" s="161"/>
      <c r="Q23" s="67"/>
      <c r="R23" s="89"/>
      <c r="S23" s="162"/>
      <c r="T23" s="67"/>
      <c r="U23" s="91"/>
      <c r="V23" s="161"/>
      <c r="W23" s="67"/>
      <c r="X23" s="89"/>
      <c r="Y23" s="162"/>
      <c r="Z23" s="67"/>
      <c r="AA23" s="91"/>
      <c r="AB23" s="72"/>
      <c r="AC23" s="91"/>
      <c r="AD23" s="161"/>
      <c r="AE23" s="91"/>
      <c r="AF23" s="161"/>
      <c r="AG23" s="91"/>
      <c r="AH23" s="72"/>
      <c r="AI23" s="91"/>
      <c r="AJ23" s="161"/>
      <c r="AK23" s="91"/>
      <c r="AL23" s="75"/>
      <c r="AM23" s="91"/>
      <c r="AN23" s="75"/>
      <c r="AO23" s="91"/>
      <c r="AP23" s="77"/>
      <c r="AQ23" s="91"/>
      <c r="AR23" s="72"/>
      <c r="AS23" s="325"/>
      <c r="AT23" s="91"/>
      <c r="AU23" s="72"/>
      <c r="AV23" s="678" t="str">
        <f>IF(AU23="","",IF(AU23="A",'11.パネルラジエーター設備費用算出シート'!$G$13,IF(AU23="B",'11.パネルラジエーター設備費用算出シート'!$N$13,IF(AU23="C",'11.パネルラジエーター設備費用算出シート'!$G$23,IF(AU23="D",'11.パネルラジエーター設備費用算出シート'!$N$23,IF(AU23="E",'11.パネルラジエーター設備費用算出シート'!$G$33,IF(AU23="F",'11.パネルラジエーター設備費用算出シート'!$N$33,IF(AU23="G",'11.パネルラジエーター設備費用算出シート'!$G$43,IF(AU23="H",'11.パネルラジエーター設備費用算出シート'!$N$43,IF(AU23="I",'11.パネルラジエーター設備費用算出シート'!$G$54,'11.パネルラジエーター設備費用算出シート'!$N$54))))))))))</f>
        <v/>
      </c>
      <c r="AW23" s="91"/>
      <c r="AX23" s="36"/>
      <c r="AY23" s="36"/>
      <c r="AZ23" s="36"/>
      <c r="BA23" s="36"/>
      <c r="BB23" s="66"/>
      <c r="BC23" s="36"/>
      <c r="BD23" s="36"/>
      <c r="BE23" s="66"/>
      <c r="BF23" s="36"/>
      <c r="BG23" s="36"/>
      <c r="BH23" s="36"/>
      <c r="BI23" s="36"/>
    </row>
    <row r="24" spans="1:61" s="16" customFormat="1">
      <c r="A24" s="93"/>
      <c r="B24" s="68">
        <v>12</v>
      </c>
      <c r="C24" s="105"/>
      <c r="D24" s="69"/>
      <c r="E24" s="94"/>
      <c r="F24" s="672"/>
      <c r="G24" s="672"/>
      <c r="H24" s="72"/>
      <c r="I24" s="73"/>
      <c r="J24" s="72"/>
      <c r="K24" s="674" t="str">
        <f t="shared" si="0"/>
        <v/>
      </c>
      <c r="L24" s="674" t="str">
        <f>IF($G24="","",IF(OR('2.全体概要'!$C$15=1,'2.全体概要'!$C$15=2),INDEX($BD$15:$BD$16,MATCH($G24,$BC$15:$BC$16,-1)),IF('2.全体概要'!$C$15=3,INDEX($BD$14:$BD$15,MATCH($G24,$BC$14:$BC$15,-1)),INDEX($BD$13:$BD$14,MATCH($G24,$BC$13:$BC$14,-1)))))</f>
        <v/>
      </c>
      <c r="M24" s="674" t="str">
        <f t="shared" si="1"/>
        <v/>
      </c>
      <c r="N24" s="675">
        <f t="shared" si="2"/>
        <v>0</v>
      </c>
      <c r="O24" s="91"/>
      <c r="P24" s="161"/>
      <c r="Q24" s="67"/>
      <c r="R24" s="89"/>
      <c r="S24" s="162"/>
      <c r="T24" s="67"/>
      <c r="U24" s="91"/>
      <c r="V24" s="161"/>
      <c r="W24" s="67"/>
      <c r="X24" s="89"/>
      <c r="Y24" s="162"/>
      <c r="Z24" s="67"/>
      <c r="AA24" s="91"/>
      <c r="AB24" s="72"/>
      <c r="AC24" s="91"/>
      <c r="AD24" s="161"/>
      <c r="AE24" s="91"/>
      <c r="AF24" s="161"/>
      <c r="AG24" s="91"/>
      <c r="AH24" s="72"/>
      <c r="AI24" s="91"/>
      <c r="AJ24" s="161"/>
      <c r="AK24" s="91"/>
      <c r="AL24" s="75"/>
      <c r="AM24" s="91"/>
      <c r="AN24" s="75"/>
      <c r="AO24" s="91"/>
      <c r="AP24" s="77"/>
      <c r="AQ24" s="91"/>
      <c r="AR24" s="72"/>
      <c r="AS24" s="325"/>
      <c r="AT24" s="91"/>
      <c r="AU24" s="72"/>
      <c r="AV24" s="678" t="str">
        <f>IF(AU24="","",IF(AU24="A",'11.パネルラジエーター設備費用算出シート'!$G$13,IF(AU24="B",'11.パネルラジエーター設備費用算出シート'!$N$13,IF(AU24="C",'11.パネルラジエーター設備費用算出シート'!$G$23,IF(AU24="D",'11.パネルラジエーター設備費用算出シート'!$N$23,IF(AU24="E",'11.パネルラジエーター設備費用算出シート'!$G$33,IF(AU24="F",'11.パネルラジエーター設備費用算出シート'!$N$33,IF(AU24="G",'11.パネルラジエーター設備費用算出シート'!$G$43,IF(AU24="H",'11.パネルラジエーター設備費用算出シート'!$N$43,IF(AU24="I",'11.パネルラジエーター設備費用算出シート'!$G$54,'11.パネルラジエーター設備費用算出シート'!$N$54))))))))))</f>
        <v/>
      </c>
      <c r="AW24" s="91"/>
      <c r="AX24" s="36"/>
      <c r="AY24" s="36"/>
      <c r="AZ24" s="36"/>
      <c r="BA24" s="36"/>
      <c r="BB24" s="66"/>
      <c r="BC24" s="36"/>
      <c r="BD24" s="36"/>
      <c r="BE24" s="66"/>
      <c r="BF24" s="36"/>
      <c r="BG24" s="36"/>
      <c r="BH24" s="36"/>
      <c r="BI24" s="36"/>
    </row>
    <row r="25" spans="1:61" s="16" customFormat="1">
      <c r="A25" s="93"/>
      <c r="B25" s="68">
        <v>13</v>
      </c>
      <c r="C25" s="105"/>
      <c r="D25" s="69"/>
      <c r="E25" s="94"/>
      <c r="F25" s="672"/>
      <c r="G25" s="672"/>
      <c r="H25" s="72"/>
      <c r="I25" s="73"/>
      <c r="J25" s="72"/>
      <c r="K25" s="674" t="str">
        <f t="shared" si="0"/>
        <v/>
      </c>
      <c r="L25" s="674" t="str">
        <f>IF($G25="","",IF(OR('2.全体概要'!$C$15=1,'2.全体概要'!$C$15=2),INDEX($BD$15:$BD$16,MATCH($G25,$BC$15:$BC$16,-1)),IF('2.全体概要'!$C$15=3,INDEX($BD$14:$BD$15,MATCH($G25,$BC$14:$BC$15,-1)),INDEX($BD$13:$BD$14,MATCH($G25,$BC$13:$BC$14,-1)))))</f>
        <v/>
      </c>
      <c r="M25" s="674" t="str">
        <f t="shared" si="1"/>
        <v/>
      </c>
      <c r="N25" s="675">
        <f t="shared" si="2"/>
        <v>0</v>
      </c>
      <c r="O25" s="91"/>
      <c r="P25" s="161"/>
      <c r="Q25" s="67"/>
      <c r="R25" s="89"/>
      <c r="S25" s="162"/>
      <c r="T25" s="67"/>
      <c r="U25" s="91"/>
      <c r="V25" s="161"/>
      <c r="W25" s="67"/>
      <c r="X25" s="89"/>
      <c r="Y25" s="162"/>
      <c r="Z25" s="67"/>
      <c r="AA25" s="91"/>
      <c r="AB25" s="72"/>
      <c r="AC25" s="91"/>
      <c r="AD25" s="161"/>
      <c r="AE25" s="91"/>
      <c r="AF25" s="161"/>
      <c r="AG25" s="91"/>
      <c r="AH25" s="72"/>
      <c r="AI25" s="91"/>
      <c r="AJ25" s="161"/>
      <c r="AK25" s="91"/>
      <c r="AL25" s="75"/>
      <c r="AM25" s="91"/>
      <c r="AN25" s="75"/>
      <c r="AO25" s="91"/>
      <c r="AP25" s="77"/>
      <c r="AQ25" s="91"/>
      <c r="AR25" s="72"/>
      <c r="AS25" s="325"/>
      <c r="AT25" s="91"/>
      <c r="AU25" s="72"/>
      <c r="AV25" s="678" t="str">
        <f>IF(AU25="","",IF(AU25="A",'11.パネルラジエーター設備費用算出シート'!$G$13,IF(AU25="B",'11.パネルラジエーター設備費用算出シート'!$N$13,IF(AU25="C",'11.パネルラジエーター設備費用算出シート'!$G$23,IF(AU25="D",'11.パネルラジエーター設備費用算出シート'!$N$23,IF(AU25="E",'11.パネルラジエーター設備費用算出シート'!$G$33,IF(AU25="F",'11.パネルラジエーター設備費用算出シート'!$N$33,IF(AU25="G",'11.パネルラジエーター設備費用算出シート'!$G$43,IF(AU25="H",'11.パネルラジエーター設備費用算出シート'!$N$43,IF(AU25="I",'11.パネルラジエーター設備費用算出シート'!$G$54,'11.パネルラジエーター設備費用算出シート'!$N$54))))))))))</f>
        <v/>
      </c>
      <c r="AW25" s="91"/>
      <c r="AX25" s="36"/>
      <c r="AY25" s="36"/>
      <c r="AZ25" s="36"/>
      <c r="BA25" s="36"/>
      <c r="BB25" s="66"/>
      <c r="BC25" s="36"/>
      <c r="BD25" s="36"/>
      <c r="BE25" s="66"/>
      <c r="BF25" s="36"/>
      <c r="BG25" s="36"/>
      <c r="BH25" s="36"/>
      <c r="BI25" s="36"/>
    </row>
    <row r="26" spans="1:61" s="16" customFormat="1">
      <c r="A26" s="93"/>
      <c r="B26" s="68">
        <v>14</v>
      </c>
      <c r="C26" s="105"/>
      <c r="D26" s="69"/>
      <c r="E26" s="94"/>
      <c r="F26" s="672"/>
      <c r="G26" s="672"/>
      <c r="H26" s="72"/>
      <c r="I26" s="73"/>
      <c r="J26" s="72"/>
      <c r="K26" s="674" t="str">
        <f t="shared" si="0"/>
        <v/>
      </c>
      <c r="L26" s="674" t="str">
        <f>IF($G26="","",IF(OR('2.全体概要'!$C$15=1,'2.全体概要'!$C$15=2),INDEX($BD$15:$BD$16,MATCH($G26,$BC$15:$BC$16,-1)),IF('2.全体概要'!$C$15=3,INDEX($BD$14:$BD$15,MATCH($G26,$BC$14:$BC$15,-1)),INDEX($BD$13:$BD$14,MATCH($G26,$BC$13:$BC$14,-1)))))</f>
        <v/>
      </c>
      <c r="M26" s="674" t="str">
        <f t="shared" si="1"/>
        <v/>
      </c>
      <c r="N26" s="675">
        <f t="shared" si="2"/>
        <v>0</v>
      </c>
      <c r="O26" s="91"/>
      <c r="P26" s="161"/>
      <c r="Q26" s="67"/>
      <c r="R26" s="89"/>
      <c r="S26" s="162"/>
      <c r="T26" s="67"/>
      <c r="U26" s="91"/>
      <c r="V26" s="161"/>
      <c r="W26" s="67"/>
      <c r="X26" s="89"/>
      <c r="Y26" s="162"/>
      <c r="Z26" s="67"/>
      <c r="AA26" s="91"/>
      <c r="AB26" s="72"/>
      <c r="AC26" s="91"/>
      <c r="AD26" s="161"/>
      <c r="AE26" s="91"/>
      <c r="AF26" s="161"/>
      <c r="AG26" s="91"/>
      <c r="AH26" s="72"/>
      <c r="AI26" s="91"/>
      <c r="AJ26" s="161"/>
      <c r="AK26" s="91"/>
      <c r="AL26" s="75"/>
      <c r="AM26" s="91"/>
      <c r="AN26" s="75"/>
      <c r="AO26" s="91"/>
      <c r="AP26" s="77"/>
      <c r="AQ26" s="91"/>
      <c r="AR26" s="72"/>
      <c r="AS26" s="325"/>
      <c r="AT26" s="91"/>
      <c r="AU26" s="72"/>
      <c r="AV26" s="678" t="str">
        <f>IF(AU26="","",IF(AU26="A",'11.パネルラジエーター設備費用算出シート'!$G$13,IF(AU26="B",'11.パネルラジエーター設備費用算出シート'!$N$13,IF(AU26="C",'11.パネルラジエーター設備費用算出シート'!$G$23,IF(AU26="D",'11.パネルラジエーター設備費用算出シート'!$N$23,IF(AU26="E",'11.パネルラジエーター設備費用算出シート'!$G$33,IF(AU26="F",'11.パネルラジエーター設備費用算出シート'!$N$33,IF(AU26="G",'11.パネルラジエーター設備費用算出シート'!$G$43,IF(AU26="H",'11.パネルラジエーター設備費用算出シート'!$N$43,IF(AU26="I",'11.パネルラジエーター設備費用算出シート'!$G$54,'11.パネルラジエーター設備費用算出シート'!$N$54))))))))))</f>
        <v/>
      </c>
      <c r="AW26" s="91"/>
      <c r="AX26" s="36"/>
      <c r="AY26" s="36"/>
      <c r="AZ26" s="36"/>
      <c r="BA26" s="36"/>
      <c r="BB26" s="66"/>
      <c r="BC26" s="36"/>
      <c r="BD26" s="36"/>
      <c r="BE26" s="66"/>
      <c r="BF26" s="36"/>
      <c r="BG26" s="36"/>
      <c r="BH26" s="36"/>
      <c r="BI26" s="36"/>
    </row>
    <row r="27" spans="1:61" s="16" customFormat="1">
      <c r="A27" s="93"/>
      <c r="B27" s="68">
        <v>15</v>
      </c>
      <c r="C27" s="105"/>
      <c r="D27" s="69"/>
      <c r="E27" s="94"/>
      <c r="F27" s="672"/>
      <c r="G27" s="672"/>
      <c r="H27" s="72"/>
      <c r="I27" s="73"/>
      <c r="J27" s="72"/>
      <c r="K27" s="674" t="str">
        <f t="shared" si="0"/>
        <v/>
      </c>
      <c r="L27" s="674" t="str">
        <f>IF($G27="","",IF(OR('2.全体概要'!$C$15=1,'2.全体概要'!$C$15=2),INDEX($BD$15:$BD$16,MATCH($G27,$BC$15:$BC$16,-1)),IF('2.全体概要'!$C$15=3,INDEX($BD$14:$BD$15,MATCH($G27,$BC$14:$BC$15,-1)),INDEX($BD$13:$BD$14,MATCH($G27,$BC$13:$BC$14,-1)))))</f>
        <v/>
      </c>
      <c r="M27" s="674" t="str">
        <f t="shared" si="1"/>
        <v/>
      </c>
      <c r="N27" s="675">
        <f t="shared" si="2"/>
        <v>0</v>
      </c>
      <c r="O27" s="91"/>
      <c r="P27" s="161"/>
      <c r="Q27" s="67"/>
      <c r="R27" s="89"/>
      <c r="S27" s="162"/>
      <c r="T27" s="67"/>
      <c r="U27" s="91"/>
      <c r="V27" s="161"/>
      <c r="W27" s="67"/>
      <c r="X27" s="89"/>
      <c r="Y27" s="162"/>
      <c r="Z27" s="67"/>
      <c r="AA27" s="91"/>
      <c r="AB27" s="72"/>
      <c r="AC27" s="91"/>
      <c r="AD27" s="161"/>
      <c r="AE27" s="91"/>
      <c r="AF27" s="161"/>
      <c r="AG27" s="91"/>
      <c r="AH27" s="72"/>
      <c r="AI27" s="91"/>
      <c r="AJ27" s="161"/>
      <c r="AK27" s="91"/>
      <c r="AL27" s="75"/>
      <c r="AM27" s="91"/>
      <c r="AN27" s="75"/>
      <c r="AO27" s="91"/>
      <c r="AP27" s="77"/>
      <c r="AQ27" s="91"/>
      <c r="AR27" s="72"/>
      <c r="AS27" s="325"/>
      <c r="AT27" s="91"/>
      <c r="AU27" s="72"/>
      <c r="AV27" s="678" t="str">
        <f>IF(AU27="","",IF(AU27="A",'11.パネルラジエーター設備費用算出シート'!$G$13,IF(AU27="B",'11.パネルラジエーター設備費用算出シート'!$N$13,IF(AU27="C",'11.パネルラジエーター設備費用算出シート'!$G$23,IF(AU27="D",'11.パネルラジエーター設備費用算出シート'!$N$23,IF(AU27="E",'11.パネルラジエーター設備費用算出シート'!$G$33,IF(AU27="F",'11.パネルラジエーター設備費用算出シート'!$N$33,IF(AU27="G",'11.パネルラジエーター設備費用算出シート'!$G$43,IF(AU27="H",'11.パネルラジエーター設備費用算出シート'!$N$43,IF(AU27="I",'11.パネルラジエーター設備費用算出シート'!$G$54,'11.パネルラジエーター設備費用算出シート'!$N$54))))))))))</f>
        <v/>
      </c>
      <c r="AW27" s="91"/>
      <c r="AX27" s="36"/>
      <c r="AY27" s="36"/>
      <c r="AZ27" s="36"/>
      <c r="BA27" s="36"/>
      <c r="BB27" s="66"/>
      <c r="BC27" s="36"/>
      <c r="BD27" s="36"/>
      <c r="BE27" s="66"/>
      <c r="BF27" s="36"/>
      <c r="BG27" s="36"/>
      <c r="BH27" s="36"/>
      <c r="BI27" s="36"/>
    </row>
    <row r="28" spans="1:61" s="16" customFormat="1">
      <c r="A28" s="93"/>
      <c r="B28" s="68">
        <v>16</v>
      </c>
      <c r="C28" s="105"/>
      <c r="D28" s="69"/>
      <c r="E28" s="94"/>
      <c r="F28" s="672"/>
      <c r="G28" s="672"/>
      <c r="H28" s="72"/>
      <c r="I28" s="73"/>
      <c r="J28" s="72"/>
      <c r="K28" s="674" t="str">
        <f t="shared" si="0"/>
        <v/>
      </c>
      <c r="L28" s="674" t="str">
        <f>IF($G28="","",IF(OR('2.全体概要'!$C$15=1,'2.全体概要'!$C$15=2),INDEX($BD$15:$BD$16,MATCH($G28,$BC$15:$BC$16,-1)),IF('2.全体概要'!$C$15=3,INDEX($BD$14:$BD$15,MATCH($G28,$BC$14:$BC$15,-1)),INDEX($BD$13:$BD$14,MATCH($G28,$BC$13:$BC$14,-1)))))</f>
        <v/>
      </c>
      <c r="M28" s="674" t="str">
        <f t="shared" si="1"/>
        <v/>
      </c>
      <c r="N28" s="675">
        <f t="shared" si="2"/>
        <v>0</v>
      </c>
      <c r="O28" s="91"/>
      <c r="P28" s="161"/>
      <c r="Q28" s="67"/>
      <c r="R28" s="89"/>
      <c r="S28" s="162"/>
      <c r="T28" s="67"/>
      <c r="U28" s="91"/>
      <c r="V28" s="161"/>
      <c r="W28" s="67"/>
      <c r="X28" s="89"/>
      <c r="Y28" s="162"/>
      <c r="Z28" s="67"/>
      <c r="AA28" s="91"/>
      <c r="AB28" s="72"/>
      <c r="AC28" s="91"/>
      <c r="AD28" s="161"/>
      <c r="AE28" s="91"/>
      <c r="AF28" s="161"/>
      <c r="AG28" s="91"/>
      <c r="AH28" s="72"/>
      <c r="AI28" s="91"/>
      <c r="AJ28" s="161"/>
      <c r="AK28" s="91"/>
      <c r="AL28" s="75"/>
      <c r="AM28" s="91"/>
      <c r="AN28" s="75"/>
      <c r="AO28" s="91"/>
      <c r="AP28" s="77"/>
      <c r="AQ28" s="91"/>
      <c r="AR28" s="72"/>
      <c r="AS28" s="325"/>
      <c r="AT28" s="91"/>
      <c r="AU28" s="72"/>
      <c r="AV28" s="678" t="str">
        <f>IF(AU28="","",IF(AU28="A",'11.パネルラジエーター設備費用算出シート'!$G$13,IF(AU28="B",'11.パネルラジエーター設備費用算出シート'!$N$13,IF(AU28="C",'11.パネルラジエーター設備費用算出シート'!$G$23,IF(AU28="D",'11.パネルラジエーター設備費用算出シート'!$N$23,IF(AU28="E",'11.パネルラジエーター設備費用算出シート'!$G$33,IF(AU28="F",'11.パネルラジエーター設備費用算出シート'!$N$33,IF(AU28="G",'11.パネルラジエーター設備費用算出シート'!$G$43,IF(AU28="H",'11.パネルラジエーター設備費用算出シート'!$N$43,IF(AU28="I",'11.パネルラジエーター設備費用算出シート'!$G$54,'11.パネルラジエーター設備費用算出シート'!$N$54))))))))))</f>
        <v/>
      </c>
      <c r="AW28" s="91"/>
      <c r="AX28" s="36"/>
      <c r="AY28" s="36"/>
      <c r="AZ28" s="36"/>
      <c r="BA28" s="36"/>
      <c r="BB28" s="66"/>
      <c r="BC28" s="36"/>
      <c r="BD28" s="36"/>
      <c r="BE28" s="66"/>
      <c r="BF28" s="36"/>
      <c r="BG28" s="36"/>
      <c r="BH28" s="36"/>
      <c r="BI28" s="36"/>
    </row>
    <row r="29" spans="1:61" s="16" customFormat="1">
      <c r="A29" s="93"/>
      <c r="B29" s="68">
        <v>17</v>
      </c>
      <c r="C29" s="105"/>
      <c r="D29" s="69"/>
      <c r="E29" s="94"/>
      <c r="F29" s="672"/>
      <c r="G29" s="672"/>
      <c r="H29" s="72"/>
      <c r="I29" s="73"/>
      <c r="J29" s="72"/>
      <c r="K29" s="674" t="str">
        <f t="shared" si="0"/>
        <v/>
      </c>
      <c r="L29" s="674" t="str">
        <f>IF($G29="","",IF(OR('2.全体概要'!$C$15=1,'2.全体概要'!$C$15=2),INDEX($BD$15:$BD$16,MATCH($G29,$BC$15:$BC$16,-1)),IF('2.全体概要'!$C$15=3,INDEX($BD$14:$BD$15,MATCH($G29,$BC$14:$BC$15,-1)),INDEX($BD$13:$BD$14,MATCH($G29,$BC$13:$BC$14,-1)))))</f>
        <v/>
      </c>
      <c r="M29" s="674" t="str">
        <f t="shared" si="1"/>
        <v/>
      </c>
      <c r="N29" s="675">
        <f t="shared" si="2"/>
        <v>0</v>
      </c>
      <c r="O29" s="91"/>
      <c r="P29" s="161"/>
      <c r="Q29" s="67"/>
      <c r="R29" s="89"/>
      <c r="S29" s="162"/>
      <c r="T29" s="67"/>
      <c r="U29" s="91"/>
      <c r="V29" s="161"/>
      <c r="W29" s="67"/>
      <c r="X29" s="89"/>
      <c r="Y29" s="162"/>
      <c r="Z29" s="67"/>
      <c r="AA29" s="91"/>
      <c r="AB29" s="72"/>
      <c r="AC29" s="91"/>
      <c r="AD29" s="161"/>
      <c r="AE29" s="91"/>
      <c r="AF29" s="161"/>
      <c r="AG29" s="91"/>
      <c r="AH29" s="72"/>
      <c r="AI29" s="91"/>
      <c r="AJ29" s="161"/>
      <c r="AK29" s="91"/>
      <c r="AL29" s="75"/>
      <c r="AM29" s="91"/>
      <c r="AN29" s="75"/>
      <c r="AO29" s="91"/>
      <c r="AP29" s="77"/>
      <c r="AQ29" s="91"/>
      <c r="AR29" s="72"/>
      <c r="AS29" s="325"/>
      <c r="AT29" s="91"/>
      <c r="AU29" s="72"/>
      <c r="AV29" s="678" t="str">
        <f>IF(AU29="","",IF(AU29="A",'11.パネルラジエーター設備費用算出シート'!$G$13,IF(AU29="B",'11.パネルラジエーター設備費用算出シート'!$N$13,IF(AU29="C",'11.パネルラジエーター設備費用算出シート'!$G$23,IF(AU29="D",'11.パネルラジエーター設備費用算出シート'!$N$23,IF(AU29="E",'11.パネルラジエーター設備費用算出シート'!$G$33,IF(AU29="F",'11.パネルラジエーター設備費用算出シート'!$N$33,IF(AU29="G",'11.パネルラジエーター設備費用算出シート'!$G$43,IF(AU29="H",'11.パネルラジエーター設備費用算出シート'!$N$43,IF(AU29="I",'11.パネルラジエーター設備費用算出シート'!$G$54,'11.パネルラジエーター設備費用算出シート'!$N$54))))))))))</f>
        <v/>
      </c>
      <c r="AW29" s="91"/>
      <c r="AX29" s="36"/>
      <c r="AY29" s="36"/>
      <c r="AZ29" s="36"/>
      <c r="BA29" s="36"/>
      <c r="BB29" s="66"/>
      <c r="BC29" s="36"/>
      <c r="BD29" s="36"/>
      <c r="BE29" s="66"/>
      <c r="BF29" s="36"/>
      <c r="BG29" s="36"/>
      <c r="BH29" s="36"/>
      <c r="BI29" s="36"/>
    </row>
    <row r="30" spans="1:61" s="16" customFormat="1">
      <c r="A30" s="93"/>
      <c r="B30" s="68">
        <v>18</v>
      </c>
      <c r="C30" s="105"/>
      <c r="D30" s="69"/>
      <c r="E30" s="94"/>
      <c r="F30" s="672"/>
      <c r="G30" s="672"/>
      <c r="H30" s="72"/>
      <c r="I30" s="73"/>
      <c r="J30" s="72"/>
      <c r="K30" s="674" t="str">
        <f t="shared" si="0"/>
        <v/>
      </c>
      <c r="L30" s="674" t="str">
        <f>IF($G30="","",IF(OR('2.全体概要'!$C$15=1,'2.全体概要'!$C$15=2),INDEX($BD$15:$BD$16,MATCH($G30,$BC$15:$BC$16,-1)),IF('2.全体概要'!$C$15=3,INDEX($BD$14:$BD$15,MATCH($G30,$BC$14:$BC$15,-1)),INDEX($BD$13:$BD$14,MATCH($G30,$BC$13:$BC$14,-1)))))</f>
        <v/>
      </c>
      <c r="M30" s="674" t="str">
        <f t="shared" si="1"/>
        <v/>
      </c>
      <c r="N30" s="675">
        <f t="shared" si="2"/>
        <v>0</v>
      </c>
      <c r="O30" s="91"/>
      <c r="P30" s="161"/>
      <c r="Q30" s="67"/>
      <c r="R30" s="89"/>
      <c r="S30" s="162"/>
      <c r="T30" s="67"/>
      <c r="U30" s="91"/>
      <c r="V30" s="161"/>
      <c r="W30" s="67"/>
      <c r="X30" s="89"/>
      <c r="Y30" s="162"/>
      <c r="Z30" s="67"/>
      <c r="AA30" s="91"/>
      <c r="AB30" s="72"/>
      <c r="AC30" s="91"/>
      <c r="AD30" s="161"/>
      <c r="AE30" s="91"/>
      <c r="AF30" s="161"/>
      <c r="AG30" s="91"/>
      <c r="AH30" s="72"/>
      <c r="AI30" s="91"/>
      <c r="AJ30" s="161"/>
      <c r="AK30" s="91"/>
      <c r="AL30" s="75"/>
      <c r="AM30" s="91"/>
      <c r="AN30" s="75"/>
      <c r="AO30" s="91"/>
      <c r="AP30" s="77"/>
      <c r="AQ30" s="91"/>
      <c r="AR30" s="72"/>
      <c r="AS30" s="325"/>
      <c r="AT30" s="91"/>
      <c r="AU30" s="72"/>
      <c r="AV30" s="678" t="str">
        <f>IF(AU30="","",IF(AU30="A",'11.パネルラジエーター設備費用算出シート'!$G$13,IF(AU30="B",'11.パネルラジエーター設備費用算出シート'!$N$13,IF(AU30="C",'11.パネルラジエーター設備費用算出シート'!$G$23,IF(AU30="D",'11.パネルラジエーター設備費用算出シート'!$N$23,IF(AU30="E",'11.パネルラジエーター設備費用算出シート'!$G$33,IF(AU30="F",'11.パネルラジエーター設備費用算出シート'!$N$33,IF(AU30="G",'11.パネルラジエーター設備費用算出シート'!$G$43,IF(AU30="H",'11.パネルラジエーター設備費用算出シート'!$N$43,IF(AU30="I",'11.パネルラジエーター設備費用算出シート'!$G$54,'11.パネルラジエーター設備費用算出シート'!$N$54))))))))))</f>
        <v/>
      </c>
      <c r="AW30" s="91"/>
      <c r="AX30" s="36"/>
      <c r="AY30" s="36"/>
      <c r="AZ30" s="36"/>
      <c r="BA30" s="36"/>
      <c r="BB30" s="66"/>
      <c r="BC30" s="36"/>
      <c r="BD30" s="36"/>
      <c r="BE30" s="66"/>
      <c r="BF30" s="36"/>
      <c r="BG30" s="36"/>
      <c r="BH30" s="36"/>
      <c r="BI30" s="36"/>
    </row>
    <row r="31" spans="1:61" s="16" customFormat="1">
      <c r="A31" s="93"/>
      <c r="B31" s="68">
        <v>19</v>
      </c>
      <c r="C31" s="105"/>
      <c r="D31" s="69"/>
      <c r="E31" s="94"/>
      <c r="F31" s="672"/>
      <c r="G31" s="672"/>
      <c r="H31" s="72"/>
      <c r="I31" s="73"/>
      <c r="J31" s="72"/>
      <c r="K31" s="674" t="str">
        <f t="shared" si="0"/>
        <v/>
      </c>
      <c r="L31" s="674" t="str">
        <f>IF($G31="","",IF(OR('2.全体概要'!$C$15=1,'2.全体概要'!$C$15=2),INDEX($BD$15:$BD$16,MATCH($G31,$BC$15:$BC$16,-1)),IF('2.全体概要'!$C$15=3,INDEX($BD$14:$BD$15,MATCH($G31,$BC$14:$BC$15,-1)),INDEX($BD$13:$BD$14,MATCH($G31,$BC$13:$BC$14,-1)))))</f>
        <v/>
      </c>
      <c r="M31" s="674" t="str">
        <f t="shared" si="1"/>
        <v/>
      </c>
      <c r="N31" s="675">
        <f t="shared" si="2"/>
        <v>0</v>
      </c>
      <c r="O31" s="91"/>
      <c r="P31" s="161"/>
      <c r="Q31" s="67"/>
      <c r="R31" s="89"/>
      <c r="S31" s="162"/>
      <c r="T31" s="67"/>
      <c r="U31" s="91"/>
      <c r="V31" s="161"/>
      <c r="W31" s="67"/>
      <c r="X31" s="89"/>
      <c r="Y31" s="162"/>
      <c r="Z31" s="67"/>
      <c r="AA31" s="91"/>
      <c r="AB31" s="72"/>
      <c r="AC31" s="91"/>
      <c r="AD31" s="161"/>
      <c r="AE31" s="91"/>
      <c r="AF31" s="161"/>
      <c r="AG31" s="91"/>
      <c r="AH31" s="72"/>
      <c r="AI31" s="91"/>
      <c r="AJ31" s="161"/>
      <c r="AK31" s="91"/>
      <c r="AL31" s="75"/>
      <c r="AM31" s="91"/>
      <c r="AN31" s="75"/>
      <c r="AO31" s="91"/>
      <c r="AP31" s="77"/>
      <c r="AQ31" s="91"/>
      <c r="AR31" s="72"/>
      <c r="AS31" s="325"/>
      <c r="AT31" s="91"/>
      <c r="AU31" s="72"/>
      <c r="AV31" s="678" t="str">
        <f>IF(AU31="","",IF(AU31="A",'11.パネルラジエーター設備費用算出シート'!$G$13,IF(AU31="B",'11.パネルラジエーター設備費用算出シート'!$N$13,IF(AU31="C",'11.パネルラジエーター設備費用算出シート'!$G$23,IF(AU31="D",'11.パネルラジエーター設備費用算出シート'!$N$23,IF(AU31="E",'11.パネルラジエーター設備費用算出シート'!$G$33,IF(AU31="F",'11.パネルラジエーター設備費用算出シート'!$N$33,IF(AU31="G",'11.パネルラジエーター設備費用算出シート'!$G$43,IF(AU31="H",'11.パネルラジエーター設備費用算出シート'!$N$43,IF(AU31="I",'11.パネルラジエーター設備費用算出シート'!$G$54,'11.パネルラジエーター設備費用算出シート'!$N$54))))))))))</f>
        <v/>
      </c>
      <c r="AW31" s="91"/>
      <c r="AX31" s="36"/>
      <c r="AY31" s="36"/>
      <c r="AZ31" s="36"/>
      <c r="BA31" s="36"/>
      <c r="BB31" s="66"/>
      <c r="BC31" s="36"/>
      <c r="BD31" s="36"/>
      <c r="BE31" s="66"/>
      <c r="BF31" s="36"/>
      <c r="BG31" s="36"/>
      <c r="BH31" s="36"/>
      <c r="BI31" s="36"/>
    </row>
    <row r="32" spans="1:61" s="16" customFormat="1">
      <c r="A32" s="93"/>
      <c r="B32" s="68">
        <v>20</v>
      </c>
      <c r="C32" s="105"/>
      <c r="D32" s="69"/>
      <c r="E32" s="94"/>
      <c r="F32" s="672"/>
      <c r="G32" s="672"/>
      <c r="H32" s="72"/>
      <c r="I32" s="73"/>
      <c r="J32" s="72"/>
      <c r="K32" s="674" t="str">
        <f t="shared" si="0"/>
        <v/>
      </c>
      <c r="L32" s="674" t="str">
        <f>IF($G32="","",IF(OR('2.全体概要'!$C$15=1,'2.全体概要'!$C$15=2),INDEX($BD$15:$BD$16,MATCH($G32,$BC$15:$BC$16,-1)),IF('2.全体概要'!$C$15=3,INDEX($BD$14:$BD$15,MATCH($G32,$BC$14:$BC$15,-1)),INDEX($BD$13:$BD$14,MATCH($G32,$BC$13:$BC$14,-1)))))</f>
        <v/>
      </c>
      <c r="M32" s="674" t="str">
        <f t="shared" si="1"/>
        <v/>
      </c>
      <c r="N32" s="675">
        <f t="shared" si="2"/>
        <v>0</v>
      </c>
      <c r="O32" s="91"/>
      <c r="P32" s="161"/>
      <c r="Q32" s="67"/>
      <c r="R32" s="89"/>
      <c r="S32" s="162"/>
      <c r="T32" s="67"/>
      <c r="U32" s="91"/>
      <c r="V32" s="161"/>
      <c r="W32" s="67"/>
      <c r="X32" s="89"/>
      <c r="Y32" s="162"/>
      <c r="Z32" s="67"/>
      <c r="AA32" s="91"/>
      <c r="AB32" s="72"/>
      <c r="AC32" s="91"/>
      <c r="AD32" s="161"/>
      <c r="AE32" s="91"/>
      <c r="AF32" s="161"/>
      <c r="AG32" s="91"/>
      <c r="AH32" s="72"/>
      <c r="AI32" s="91"/>
      <c r="AJ32" s="161"/>
      <c r="AK32" s="91"/>
      <c r="AL32" s="75"/>
      <c r="AM32" s="91"/>
      <c r="AN32" s="75"/>
      <c r="AO32" s="91"/>
      <c r="AP32" s="77"/>
      <c r="AQ32" s="91"/>
      <c r="AR32" s="72"/>
      <c r="AS32" s="325"/>
      <c r="AT32" s="91"/>
      <c r="AU32" s="72"/>
      <c r="AV32" s="678" t="str">
        <f>IF(AU32="","",IF(AU32="A",'11.パネルラジエーター設備費用算出シート'!$G$13,IF(AU32="B",'11.パネルラジエーター設備費用算出シート'!$N$13,IF(AU32="C",'11.パネルラジエーター設備費用算出シート'!$G$23,IF(AU32="D",'11.パネルラジエーター設備費用算出シート'!$N$23,IF(AU32="E",'11.パネルラジエーター設備費用算出シート'!$G$33,IF(AU32="F",'11.パネルラジエーター設備費用算出シート'!$N$33,IF(AU32="G",'11.パネルラジエーター設備費用算出シート'!$G$43,IF(AU32="H",'11.パネルラジエーター設備費用算出シート'!$N$43,IF(AU32="I",'11.パネルラジエーター設備費用算出シート'!$G$54,'11.パネルラジエーター設備費用算出シート'!$N$54))))))))))</f>
        <v/>
      </c>
      <c r="AW32" s="91"/>
      <c r="AX32" s="36"/>
      <c r="AY32" s="36"/>
      <c r="AZ32" s="36"/>
      <c r="BA32" s="36"/>
      <c r="BB32" s="66"/>
      <c r="BC32" s="36"/>
      <c r="BD32" s="36"/>
      <c r="BE32" s="66"/>
      <c r="BF32" s="36"/>
      <c r="BG32" s="36"/>
      <c r="BH32" s="36"/>
      <c r="BI32" s="36"/>
    </row>
    <row r="33" spans="1:61" s="16" customFormat="1">
      <c r="A33" s="93"/>
      <c r="B33" s="68">
        <v>21</v>
      </c>
      <c r="C33" s="105"/>
      <c r="D33" s="69"/>
      <c r="E33" s="94"/>
      <c r="F33" s="672"/>
      <c r="G33" s="672"/>
      <c r="H33" s="72"/>
      <c r="I33" s="73"/>
      <c r="J33" s="72"/>
      <c r="K33" s="674" t="str">
        <f t="shared" si="0"/>
        <v/>
      </c>
      <c r="L33" s="674" t="str">
        <f>IF($G33="","",IF(OR('2.全体概要'!$C$15=1,'2.全体概要'!$C$15=2),INDEX($BD$15:$BD$16,MATCH($G33,$BC$15:$BC$16,-1)),IF('2.全体概要'!$C$15=3,INDEX($BD$14:$BD$15,MATCH($G33,$BC$14:$BC$15,-1)),INDEX($BD$13:$BD$14,MATCH($G33,$BC$13:$BC$14,-1)))))</f>
        <v/>
      </c>
      <c r="M33" s="674" t="str">
        <f t="shared" si="1"/>
        <v/>
      </c>
      <c r="N33" s="675">
        <f t="shared" si="2"/>
        <v>0</v>
      </c>
      <c r="O33" s="91"/>
      <c r="P33" s="161"/>
      <c r="Q33" s="67"/>
      <c r="R33" s="89"/>
      <c r="S33" s="162"/>
      <c r="T33" s="67"/>
      <c r="U33" s="91"/>
      <c r="V33" s="161"/>
      <c r="W33" s="67"/>
      <c r="X33" s="89"/>
      <c r="Y33" s="162"/>
      <c r="Z33" s="67"/>
      <c r="AA33" s="91"/>
      <c r="AB33" s="72"/>
      <c r="AC33" s="91"/>
      <c r="AD33" s="161"/>
      <c r="AE33" s="91"/>
      <c r="AF33" s="161"/>
      <c r="AG33" s="91"/>
      <c r="AH33" s="72"/>
      <c r="AI33" s="91"/>
      <c r="AJ33" s="161"/>
      <c r="AK33" s="91"/>
      <c r="AL33" s="75"/>
      <c r="AM33" s="91"/>
      <c r="AN33" s="75"/>
      <c r="AO33" s="91"/>
      <c r="AP33" s="77"/>
      <c r="AQ33" s="91"/>
      <c r="AR33" s="72"/>
      <c r="AS33" s="325"/>
      <c r="AT33" s="91"/>
      <c r="AU33" s="72"/>
      <c r="AV33" s="678" t="str">
        <f>IF(AU33="","",IF(AU33="A",'11.パネルラジエーター設備費用算出シート'!$G$13,IF(AU33="B",'11.パネルラジエーター設備費用算出シート'!$N$13,IF(AU33="C",'11.パネルラジエーター設備費用算出シート'!$G$23,IF(AU33="D",'11.パネルラジエーター設備費用算出シート'!$N$23,IF(AU33="E",'11.パネルラジエーター設備費用算出シート'!$G$33,IF(AU33="F",'11.パネルラジエーター設備費用算出シート'!$N$33,IF(AU33="G",'11.パネルラジエーター設備費用算出シート'!$G$43,IF(AU33="H",'11.パネルラジエーター設備費用算出シート'!$N$43,IF(AU33="I",'11.パネルラジエーター設備費用算出シート'!$G$54,'11.パネルラジエーター設備費用算出シート'!$N$54))))))))))</f>
        <v/>
      </c>
      <c r="AW33" s="91"/>
      <c r="AX33" s="36"/>
      <c r="AY33" s="36"/>
      <c r="AZ33" s="36"/>
      <c r="BA33" s="36"/>
      <c r="BB33" s="66"/>
      <c r="BC33" s="36"/>
      <c r="BD33" s="36"/>
      <c r="BE33" s="66"/>
      <c r="BF33" s="36"/>
      <c r="BG33" s="36"/>
      <c r="BH33" s="36"/>
      <c r="BI33" s="36"/>
    </row>
    <row r="34" spans="1:61" s="16" customFormat="1">
      <c r="A34" s="93"/>
      <c r="B34" s="68">
        <v>22</v>
      </c>
      <c r="C34" s="105"/>
      <c r="D34" s="69"/>
      <c r="E34" s="94"/>
      <c r="F34" s="672"/>
      <c r="G34" s="672"/>
      <c r="H34" s="72"/>
      <c r="I34" s="73"/>
      <c r="J34" s="72"/>
      <c r="K34" s="674" t="str">
        <f t="shared" si="0"/>
        <v/>
      </c>
      <c r="L34" s="674" t="str">
        <f>IF($G34="","",IF(OR('2.全体概要'!$C$15=1,'2.全体概要'!$C$15=2),INDEX($BD$15:$BD$16,MATCH($G34,$BC$15:$BC$16,-1)),IF('2.全体概要'!$C$15=3,INDEX($BD$14:$BD$15,MATCH($G34,$BC$14:$BC$15,-1)),INDEX($BD$13:$BD$14,MATCH($G34,$BC$13:$BC$14,-1)))))</f>
        <v/>
      </c>
      <c r="M34" s="674" t="str">
        <f t="shared" si="1"/>
        <v/>
      </c>
      <c r="N34" s="675">
        <f t="shared" si="2"/>
        <v>0</v>
      </c>
      <c r="O34" s="91"/>
      <c r="P34" s="161"/>
      <c r="Q34" s="67"/>
      <c r="R34" s="89"/>
      <c r="S34" s="162"/>
      <c r="T34" s="67"/>
      <c r="U34" s="91"/>
      <c r="V34" s="161"/>
      <c r="W34" s="67"/>
      <c r="X34" s="89"/>
      <c r="Y34" s="162"/>
      <c r="Z34" s="67"/>
      <c r="AA34" s="91"/>
      <c r="AB34" s="72"/>
      <c r="AC34" s="91"/>
      <c r="AD34" s="161"/>
      <c r="AE34" s="91"/>
      <c r="AF34" s="161"/>
      <c r="AG34" s="91"/>
      <c r="AH34" s="72"/>
      <c r="AI34" s="91"/>
      <c r="AJ34" s="161"/>
      <c r="AK34" s="91"/>
      <c r="AL34" s="75"/>
      <c r="AM34" s="91"/>
      <c r="AN34" s="75"/>
      <c r="AO34" s="91"/>
      <c r="AP34" s="77"/>
      <c r="AQ34" s="91"/>
      <c r="AR34" s="72"/>
      <c r="AS34" s="325"/>
      <c r="AT34" s="91"/>
      <c r="AU34" s="72"/>
      <c r="AV34" s="678" t="str">
        <f>IF(AU34="","",IF(AU34="A",'11.パネルラジエーター設備費用算出シート'!$G$13,IF(AU34="B",'11.パネルラジエーター設備費用算出シート'!$N$13,IF(AU34="C",'11.パネルラジエーター設備費用算出シート'!$G$23,IF(AU34="D",'11.パネルラジエーター設備費用算出シート'!$N$23,IF(AU34="E",'11.パネルラジエーター設備費用算出シート'!$G$33,IF(AU34="F",'11.パネルラジエーター設備費用算出シート'!$N$33,IF(AU34="G",'11.パネルラジエーター設備費用算出シート'!$G$43,IF(AU34="H",'11.パネルラジエーター設備費用算出シート'!$N$43,IF(AU34="I",'11.パネルラジエーター設備費用算出シート'!$G$54,'11.パネルラジエーター設備費用算出シート'!$N$54))))))))))</f>
        <v/>
      </c>
      <c r="AW34" s="91"/>
      <c r="AX34" s="36"/>
      <c r="AY34" s="36"/>
      <c r="AZ34" s="36"/>
      <c r="BA34" s="36"/>
      <c r="BB34" s="66"/>
      <c r="BC34" s="36"/>
      <c r="BD34" s="36"/>
      <c r="BE34" s="66"/>
      <c r="BF34" s="36"/>
      <c r="BG34" s="36"/>
      <c r="BH34" s="36"/>
      <c r="BI34" s="36"/>
    </row>
    <row r="35" spans="1:61" s="37" customFormat="1">
      <c r="A35" s="93"/>
      <c r="B35" s="68">
        <v>23</v>
      </c>
      <c r="C35" s="105"/>
      <c r="D35" s="69"/>
      <c r="E35" s="94"/>
      <c r="F35" s="672"/>
      <c r="G35" s="672"/>
      <c r="H35" s="72"/>
      <c r="I35" s="73"/>
      <c r="J35" s="72"/>
      <c r="K35" s="674" t="str">
        <f t="shared" si="0"/>
        <v/>
      </c>
      <c r="L35" s="674" t="str">
        <f>IF($G35="","",IF(OR('2.全体概要'!$C$15=1,'2.全体概要'!$C$15=2),INDEX($BD$15:$BD$16,MATCH($G35,$BC$15:$BC$16,-1)),IF('2.全体概要'!$C$15=3,INDEX($BD$14:$BD$15,MATCH($G35,$BC$14:$BC$15,-1)),INDEX($BD$13:$BD$14,MATCH($G35,$BC$13:$BC$14,-1)))))</f>
        <v/>
      </c>
      <c r="M35" s="674" t="str">
        <f t="shared" si="1"/>
        <v/>
      </c>
      <c r="N35" s="675">
        <f t="shared" si="2"/>
        <v>0</v>
      </c>
      <c r="O35" s="91"/>
      <c r="P35" s="161"/>
      <c r="Q35" s="67"/>
      <c r="R35" s="89"/>
      <c r="S35" s="162"/>
      <c r="T35" s="67"/>
      <c r="U35" s="91"/>
      <c r="V35" s="161"/>
      <c r="W35" s="67"/>
      <c r="X35" s="89"/>
      <c r="Y35" s="162"/>
      <c r="Z35" s="67"/>
      <c r="AA35" s="91"/>
      <c r="AB35" s="72"/>
      <c r="AC35" s="91"/>
      <c r="AD35" s="161"/>
      <c r="AE35" s="91"/>
      <c r="AF35" s="161"/>
      <c r="AG35" s="91"/>
      <c r="AH35" s="72"/>
      <c r="AI35" s="91"/>
      <c r="AJ35" s="161"/>
      <c r="AK35" s="91"/>
      <c r="AL35" s="75"/>
      <c r="AM35" s="91"/>
      <c r="AN35" s="75"/>
      <c r="AO35" s="91"/>
      <c r="AP35" s="77"/>
      <c r="AQ35" s="91"/>
      <c r="AR35" s="72"/>
      <c r="AS35" s="325"/>
      <c r="AT35" s="91"/>
      <c r="AU35" s="72"/>
      <c r="AV35" s="678" t="str">
        <f>IF(AU35="","",IF(AU35="A",'11.パネルラジエーター設備費用算出シート'!$G$13,IF(AU35="B",'11.パネルラジエーター設備費用算出シート'!$N$13,IF(AU35="C",'11.パネルラジエーター設備費用算出シート'!$G$23,IF(AU35="D",'11.パネルラジエーター設備費用算出シート'!$N$23,IF(AU35="E",'11.パネルラジエーター設備費用算出シート'!$G$33,IF(AU35="F",'11.パネルラジエーター設備費用算出シート'!$N$33,IF(AU35="G",'11.パネルラジエーター設備費用算出シート'!$G$43,IF(AU35="H",'11.パネルラジエーター設備費用算出シート'!$N$43,IF(AU35="I",'11.パネルラジエーター設備費用算出シート'!$G$54,'11.パネルラジエーター設備費用算出シート'!$N$54))))))))))</f>
        <v/>
      </c>
      <c r="AW35" s="91"/>
      <c r="AX35" s="36"/>
      <c r="AY35" s="36"/>
      <c r="AZ35" s="36"/>
      <c r="BA35" s="36"/>
      <c r="BB35" s="66"/>
      <c r="BC35" s="36"/>
      <c r="BD35" s="36"/>
      <c r="BE35" s="66"/>
      <c r="BF35" s="36"/>
      <c r="BG35" s="36"/>
      <c r="BH35" s="36"/>
      <c r="BI35" s="36"/>
    </row>
    <row r="36" spans="1:61" s="37" customFormat="1">
      <c r="A36" s="93"/>
      <c r="B36" s="68">
        <v>24</v>
      </c>
      <c r="C36" s="105"/>
      <c r="D36" s="69"/>
      <c r="E36" s="94"/>
      <c r="F36" s="672"/>
      <c r="G36" s="672"/>
      <c r="H36" s="72"/>
      <c r="I36" s="73"/>
      <c r="J36" s="72"/>
      <c r="K36" s="674" t="str">
        <f t="shared" si="0"/>
        <v/>
      </c>
      <c r="L36" s="674" t="str">
        <f>IF($G36="","",IF(OR('2.全体概要'!$C$15=1,'2.全体概要'!$C$15=2),INDEX($BD$15:$BD$16,MATCH($G36,$BC$15:$BC$16,-1)),IF('2.全体概要'!$C$15=3,INDEX($BD$14:$BD$15,MATCH($G36,$BC$14:$BC$15,-1)),INDEX($BD$13:$BD$14,MATCH($G36,$BC$13:$BC$14,-1)))))</f>
        <v/>
      </c>
      <c r="M36" s="674" t="str">
        <f t="shared" si="1"/>
        <v/>
      </c>
      <c r="N36" s="675">
        <f t="shared" si="2"/>
        <v>0</v>
      </c>
      <c r="O36" s="91"/>
      <c r="P36" s="161"/>
      <c r="Q36" s="67"/>
      <c r="R36" s="89"/>
      <c r="S36" s="162"/>
      <c r="T36" s="67"/>
      <c r="U36" s="91"/>
      <c r="V36" s="161"/>
      <c r="W36" s="67"/>
      <c r="X36" s="89"/>
      <c r="Y36" s="162"/>
      <c r="Z36" s="67"/>
      <c r="AA36" s="91"/>
      <c r="AB36" s="72"/>
      <c r="AC36" s="91"/>
      <c r="AD36" s="161"/>
      <c r="AE36" s="91"/>
      <c r="AF36" s="161"/>
      <c r="AG36" s="91"/>
      <c r="AH36" s="72"/>
      <c r="AI36" s="91"/>
      <c r="AJ36" s="161"/>
      <c r="AK36" s="91"/>
      <c r="AL36" s="75"/>
      <c r="AM36" s="91"/>
      <c r="AN36" s="75"/>
      <c r="AO36" s="91"/>
      <c r="AP36" s="77"/>
      <c r="AQ36" s="91"/>
      <c r="AR36" s="72"/>
      <c r="AS36" s="325"/>
      <c r="AT36" s="91"/>
      <c r="AU36" s="72"/>
      <c r="AV36" s="678" t="str">
        <f>IF(AU36="","",IF(AU36="A",'11.パネルラジエーター設備費用算出シート'!$G$13,IF(AU36="B",'11.パネルラジエーター設備費用算出シート'!$N$13,IF(AU36="C",'11.パネルラジエーター設備費用算出シート'!$G$23,IF(AU36="D",'11.パネルラジエーター設備費用算出シート'!$N$23,IF(AU36="E",'11.パネルラジエーター設備費用算出シート'!$G$33,IF(AU36="F",'11.パネルラジエーター設備費用算出シート'!$N$33,IF(AU36="G",'11.パネルラジエーター設備費用算出シート'!$G$43,IF(AU36="H",'11.パネルラジエーター設備費用算出シート'!$N$43,IF(AU36="I",'11.パネルラジエーター設備費用算出シート'!$G$54,'11.パネルラジエーター設備費用算出シート'!$N$54))))))))))</f>
        <v/>
      </c>
      <c r="AW36" s="91"/>
      <c r="AX36" s="36"/>
      <c r="AY36" s="36"/>
      <c r="AZ36" s="36"/>
      <c r="BA36" s="36"/>
      <c r="BB36" s="66"/>
      <c r="BC36" s="36"/>
      <c r="BD36" s="36"/>
      <c r="BE36" s="66"/>
      <c r="BF36" s="36"/>
      <c r="BG36" s="36"/>
      <c r="BH36" s="36"/>
      <c r="BI36" s="36"/>
    </row>
    <row r="37" spans="1:61" s="37" customFormat="1">
      <c r="A37" s="93"/>
      <c r="B37" s="68">
        <v>25</v>
      </c>
      <c r="C37" s="105"/>
      <c r="D37" s="69"/>
      <c r="E37" s="94"/>
      <c r="F37" s="672"/>
      <c r="G37" s="672"/>
      <c r="H37" s="72"/>
      <c r="I37" s="73"/>
      <c r="J37" s="72"/>
      <c r="K37" s="674" t="str">
        <f t="shared" si="0"/>
        <v/>
      </c>
      <c r="L37" s="674" t="str">
        <f>IF($G37="","",IF(OR('2.全体概要'!$C$15=1,'2.全体概要'!$C$15=2),INDEX($BD$15:$BD$16,MATCH($G37,$BC$15:$BC$16,-1)),IF('2.全体概要'!$C$15=3,INDEX($BD$14:$BD$15,MATCH($G37,$BC$14:$BC$15,-1)),INDEX($BD$13:$BD$14,MATCH($G37,$BC$13:$BC$14,-1)))))</f>
        <v/>
      </c>
      <c r="M37" s="674" t="str">
        <f t="shared" si="1"/>
        <v/>
      </c>
      <c r="N37" s="675">
        <f t="shared" si="2"/>
        <v>0</v>
      </c>
      <c r="O37" s="91"/>
      <c r="P37" s="161"/>
      <c r="Q37" s="67"/>
      <c r="R37" s="89"/>
      <c r="S37" s="162"/>
      <c r="T37" s="67"/>
      <c r="U37" s="91"/>
      <c r="V37" s="161"/>
      <c r="W37" s="67"/>
      <c r="X37" s="89"/>
      <c r="Y37" s="162"/>
      <c r="Z37" s="67"/>
      <c r="AA37" s="91"/>
      <c r="AB37" s="72"/>
      <c r="AC37" s="91"/>
      <c r="AD37" s="161"/>
      <c r="AE37" s="91"/>
      <c r="AF37" s="161"/>
      <c r="AG37" s="91"/>
      <c r="AH37" s="72"/>
      <c r="AI37" s="91"/>
      <c r="AJ37" s="161"/>
      <c r="AK37" s="91"/>
      <c r="AL37" s="75"/>
      <c r="AM37" s="91"/>
      <c r="AN37" s="75"/>
      <c r="AO37" s="91"/>
      <c r="AP37" s="77"/>
      <c r="AQ37" s="91"/>
      <c r="AR37" s="72"/>
      <c r="AS37" s="325"/>
      <c r="AT37" s="91"/>
      <c r="AU37" s="72"/>
      <c r="AV37" s="678" t="str">
        <f>IF(AU37="","",IF(AU37="A",'11.パネルラジエーター設備費用算出シート'!$G$13,IF(AU37="B",'11.パネルラジエーター設備費用算出シート'!$N$13,IF(AU37="C",'11.パネルラジエーター設備費用算出シート'!$G$23,IF(AU37="D",'11.パネルラジエーター設備費用算出シート'!$N$23,IF(AU37="E",'11.パネルラジエーター設備費用算出シート'!$G$33,IF(AU37="F",'11.パネルラジエーター設備費用算出シート'!$N$33,IF(AU37="G",'11.パネルラジエーター設備費用算出シート'!$G$43,IF(AU37="H",'11.パネルラジエーター設備費用算出シート'!$N$43,IF(AU37="I",'11.パネルラジエーター設備費用算出シート'!$G$54,'11.パネルラジエーター設備費用算出シート'!$N$54))))))))))</f>
        <v/>
      </c>
      <c r="AW37" s="91"/>
      <c r="AX37" s="36"/>
      <c r="AY37" s="36"/>
      <c r="AZ37" s="36"/>
      <c r="BA37" s="36"/>
      <c r="BB37" s="66"/>
      <c r="BC37" s="36"/>
      <c r="BD37" s="36"/>
      <c r="BE37" s="66"/>
      <c r="BF37" s="36"/>
      <c r="BG37" s="36"/>
      <c r="BH37" s="36"/>
      <c r="BI37" s="36"/>
    </row>
    <row r="38" spans="1:61" s="37" customFormat="1">
      <c r="A38" s="93"/>
      <c r="B38" s="68">
        <v>26</v>
      </c>
      <c r="C38" s="105"/>
      <c r="D38" s="69"/>
      <c r="E38" s="94"/>
      <c r="F38" s="672"/>
      <c r="G38" s="672"/>
      <c r="H38" s="72"/>
      <c r="I38" s="73"/>
      <c r="J38" s="72"/>
      <c r="K38" s="674" t="str">
        <f t="shared" si="0"/>
        <v/>
      </c>
      <c r="L38" s="674" t="str">
        <f>IF($G38="","",IF(OR('2.全体概要'!$C$15=1,'2.全体概要'!$C$15=2),INDEX($BD$15:$BD$16,MATCH($G38,$BC$15:$BC$16,-1)),IF('2.全体概要'!$C$15=3,INDEX($BD$14:$BD$15,MATCH($G38,$BC$14:$BC$15,-1)),INDEX($BD$13:$BD$14,MATCH($G38,$BC$13:$BC$14,-1)))))</f>
        <v/>
      </c>
      <c r="M38" s="674" t="str">
        <f t="shared" si="1"/>
        <v/>
      </c>
      <c r="N38" s="675">
        <f t="shared" si="2"/>
        <v>0</v>
      </c>
      <c r="O38" s="91"/>
      <c r="P38" s="161"/>
      <c r="Q38" s="67"/>
      <c r="R38" s="89"/>
      <c r="S38" s="162"/>
      <c r="T38" s="67"/>
      <c r="U38" s="91"/>
      <c r="V38" s="161"/>
      <c r="W38" s="67"/>
      <c r="X38" s="89"/>
      <c r="Y38" s="162"/>
      <c r="Z38" s="67"/>
      <c r="AA38" s="91"/>
      <c r="AB38" s="72"/>
      <c r="AC38" s="91"/>
      <c r="AD38" s="161"/>
      <c r="AE38" s="91"/>
      <c r="AF38" s="161"/>
      <c r="AG38" s="91"/>
      <c r="AH38" s="72"/>
      <c r="AI38" s="91"/>
      <c r="AJ38" s="161"/>
      <c r="AK38" s="91"/>
      <c r="AL38" s="75"/>
      <c r="AM38" s="91"/>
      <c r="AN38" s="75"/>
      <c r="AO38" s="91"/>
      <c r="AP38" s="77"/>
      <c r="AQ38" s="91"/>
      <c r="AR38" s="72"/>
      <c r="AS38" s="325"/>
      <c r="AT38" s="91"/>
      <c r="AU38" s="72"/>
      <c r="AV38" s="678" t="str">
        <f>IF(AU38="","",IF(AU38="A",'11.パネルラジエーター設備費用算出シート'!$G$13,IF(AU38="B",'11.パネルラジエーター設備費用算出シート'!$N$13,IF(AU38="C",'11.パネルラジエーター設備費用算出シート'!$G$23,IF(AU38="D",'11.パネルラジエーター設備費用算出シート'!$N$23,IF(AU38="E",'11.パネルラジエーター設備費用算出シート'!$G$33,IF(AU38="F",'11.パネルラジエーター設備費用算出シート'!$N$33,IF(AU38="G",'11.パネルラジエーター設備費用算出シート'!$G$43,IF(AU38="H",'11.パネルラジエーター設備費用算出シート'!$N$43,IF(AU38="I",'11.パネルラジエーター設備費用算出シート'!$G$54,'11.パネルラジエーター設備費用算出シート'!$N$54))))))))))</f>
        <v/>
      </c>
      <c r="AW38" s="91"/>
      <c r="AX38" s="36"/>
      <c r="AY38" s="36"/>
      <c r="AZ38" s="36"/>
      <c r="BA38" s="36"/>
      <c r="BB38" s="66"/>
      <c r="BC38" s="36"/>
      <c r="BD38" s="36"/>
      <c r="BE38" s="66"/>
      <c r="BF38" s="36"/>
      <c r="BG38" s="36"/>
      <c r="BH38" s="36"/>
      <c r="BI38" s="36"/>
    </row>
    <row r="39" spans="1:61" s="37" customFormat="1">
      <c r="A39" s="93"/>
      <c r="B39" s="68">
        <v>27</v>
      </c>
      <c r="C39" s="105"/>
      <c r="D39" s="69"/>
      <c r="E39" s="94"/>
      <c r="F39" s="672"/>
      <c r="G39" s="672"/>
      <c r="H39" s="72"/>
      <c r="I39" s="73"/>
      <c r="J39" s="72"/>
      <c r="K39" s="674" t="str">
        <f t="shared" si="0"/>
        <v/>
      </c>
      <c r="L39" s="674" t="str">
        <f>IF($G39="","",IF(OR('2.全体概要'!$C$15=1,'2.全体概要'!$C$15=2),INDEX($BD$15:$BD$16,MATCH($G39,$BC$15:$BC$16,-1)),IF('2.全体概要'!$C$15=3,INDEX($BD$14:$BD$15,MATCH($G39,$BC$14:$BC$15,-1)),INDEX($BD$13:$BD$14,MATCH($G39,$BC$13:$BC$14,-1)))))</f>
        <v/>
      </c>
      <c r="M39" s="674" t="str">
        <f t="shared" si="1"/>
        <v/>
      </c>
      <c r="N39" s="675">
        <f t="shared" si="2"/>
        <v>0</v>
      </c>
      <c r="O39" s="91"/>
      <c r="P39" s="161"/>
      <c r="Q39" s="67"/>
      <c r="R39" s="89"/>
      <c r="S39" s="162"/>
      <c r="T39" s="67"/>
      <c r="U39" s="91"/>
      <c r="V39" s="161"/>
      <c r="W39" s="67"/>
      <c r="X39" s="89"/>
      <c r="Y39" s="162"/>
      <c r="Z39" s="67"/>
      <c r="AA39" s="91"/>
      <c r="AB39" s="72"/>
      <c r="AC39" s="91"/>
      <c r="AD39" s="161"/>
      <c r="AE39" s="91"/>
      <c r="AF39" s="161"/>
      <c r="AG39" s="91"/>
      <c r="AH39" s="72"/>
      <c r="AI39" s="91"/>
      <c r="AJ39" s="161"/>
      <c r="AK39" s="91"/>
      <c r="AL39" s="75"/>
      <c r="AM39" s="91"/>
      <c r="AN39" s="75"/>
      <c r="AO39" s="91"/>
      <c r="AP39" s="77"/>
      <c r="AQ39" s="91"/>
      <c r="AR39" s="72"/>
      <c r="AS39" s="325"/>
      <c r="AT39" s="91"/>
      <c r="AU39" s="72"/>
      <c r="AV39" s="678" t="str">
        <f>IF(AU39="","",IF(AU39="A",'11.パネルラジエーター設備費用算出シート'!$G$13,IF(AU39="B",'11.パネルラジエーター設備費用算出シート'!$N$13,IF(AU39="C",'11.パネルラジエーター設備費用算出シート'!$G$23,IF(AU39="D",'11.パネルラジエーター設備費用算出シート'!$N$23,IF(AU39="E",'11.パネルラジエーター設備費用算出シート'!$G$33,IF(AU39="F",'11.パネルラジエーター設備費用算出シート'!$N$33,IF(AU39="G",'11.パネルラジエーター設備費用算出シート'!$G$43,IF(AU39="H",'11.パネルラジエーター設備費用算出シート'!$N$43,IF(AU39="I",'11.パネルラジエーター設備費用算出シート'!$G$54,'11.パネルラジエーター設備費用算出シート'!$N$54))))))))))</f>
        <v/>
      </c>
      <c r="AW39" s="91"/>
      <c r="AX39" s="36"/>
      <c r="AY39" s="36"/>
      <c r="AZ39" s="36"/>
      <c r="BA39" s="36"/>
      <c r="BB39" s="66"/>
      <c r="BC39" s="36"/>
      <c r="BD39" s="36"/>
      <c r="BE39" s="66"/>
      <c r="BF39" s="36"/>
      <c r="BG39" s="36"/>
      <c r="BH39" s="36"/>
      <c r="BI39" s="36"/>
    </row>
    <row r="40" spans="1:61" s="37" customFormat="1">
      <c r="A40" s="93"/>
      <c r="B40" s="68">
        <v>28</v>
      </c>
      <c r="C40" s="105"/>
      <c r="D40" s="69"/>
      <c r="E40" s="94"/>
      <c r="F40" s="672"/>
      <c r="G40" s="672"/>
      <c r="H40" s="72"/>
      <c r="I40" s="73"/>
      <c r="J40" s="72"/>
      <c r="K40" s="674" t="str">
        <f t="shared" si="0"/>
        <v/>
      </c>
      <c r="L40" s="674" t="str">
        <f>IF($G40="","",IF(OR('2.全体概要'!$C$15=1,'2.全体概要'!$C$15=2),INDEX($BD$15:$BD$16,MATCH($G40,$BC$15:$BC$16,-1)),IF('2.全体概要'!$C$15=3,INDEX($BD$14:$BD$15,MATCH($G40,$BC$14:$BC$15,-1)),INDEX($BD$13:$BD$14,MATCH($G40,$BC$13:$BC$14,-1)))))</f>
        <v/>
      </c>
      <c r="M40" s="674" t="str">
        <f t="shared" si="1"/>
        <v/>
      </c>
      <c r="N40" s="675">
        <f t="shared" si="2"/>
        <v>0</v>
      </c>
      <c r="O40" s="91"/>
      <c r="P40" s="161"/>
      <c r="Q40" s="67"/>
      <c r="R40" s="89"/>
      <c r="S40" s="162"/>
      <c r="T40" s="67"/>
      <c r="U40" s="91"/>
      <c r="V40" s="161"/>
      <c r="W40" s="67"/>
      <c r="X40" s="89"/>
      <c r="Y40" s="162"/>
      <c r="Z40" s="67"/>
      <c r="AA40" s="91"/>
      <c r="AB40" s="72"/>
      <c r="AC40" s="91"/>
      <c r="AD40" s="161"/>
      <c r="AE40" s="91"/>
      <c r="AF40" s="161"/>
      <c r="AG40" s="91"/>
      <c r="AH40" s="72"/>
      <c r="AI40" s="91"/>
      <c r="AJ40" s="161"/>
      <c r="AK40" s="91"/>
      <c r="AL40" s="75"/>
      <c r="AM40" s="91"/>
      <c r="AN40" s="75"/>
      <c r="AO40" s="91"/>
      <c r="AP40" s="77"/>
      <c r="AQ40" s="91"/>
      <c r="AR40" s="72"/>
      <c r="AS40" s="325"/>
      <c r="AT40" s="91"/>
      <c r="AU40" s="72"/>
      <c r="AV40" s="678" t="str">
        <f>IF(AU40="","",IF(AU40="A",'11.パネルラジエーター設備費用算出シート'!$G$13,IF(AU40="B",'11.パネルラジエーター設備費用算出シート'!$N$13,IF(AU40="C",'11.パネルラジエーター設備費用算出シート'!$G$23,IF(AU40="D",'11.パネルラジエーター設備費用算出シート'!$N$23,IF(AU40="E",'11.パネルラジエーター設備費用算出シート'!$G$33,IF(AU40="F",'11.パネルラジエーター設備費用算出シート'!$N$33,IF(AU40="G",'11.パネルラジエーター設備費用算出シート'!$G$43,IF(AU40="H",'11.パネルラジエーター設備費用算出シート'!$N$43,IF(AU40="I",'11.パネルラジエーター設備費用算出シート'!$G$54,'11.パネルラジエーター設備費用算出シート'!$N$54))))))))))</f>
        <v/>
      </c>
      <c r="AW40" s="91"/>
      <c r="AX40" s="36"/>
      <c r="AY40" s="36"/>
      <c r="AZ40" s="36"/>
      <c r="BA40" s="36"/>
      <c r="BB40" s="66"/>
      <c r="BC40" s="36"/>
      <c r="BD40" s="36"/>
      <c r="BE40" s="66"/>
      <c r="BF40" s="36"/>
      <c r="BG40" s="36"/>
      <c r="BH40" s="36"/>
      <c r="BI40" s="36"/>
    </row>
    <row r="41" spans="1:61" s="37" customFormat="1">
      <c r="A41" s="93"/>
      <c r="B41" s="68">
        <v>29</v>
      </c>
      <c r="C41" s="105"/>
      <c r="D41" s="69"/>
      <c r="E41" s="94"/>
      <c r="F41" s="672"/>
      <c r="G41" s="672"/>
      <c r="H41" s="72"/>
      <c r="I41" s="73"/>
      <c r="J41" s="72"/>
      <c r="K41" s="674" t="str">
        <f t="shared" si="0"/>
        <v/>
      </c>
      <c r="L41" s="674" t="str">
        <f>IF($G41="","",IF(OR('2.全体概要'!$C$15=1,'2.全体概要'!$C$15=2),INDEX($BD$15:$BD$16,MATCH($G41,$BC$15:$BC$16,-1)),IF('2.全体概要'!$C$15=3,INDEX($BD$14:$BD$15,MATCH($G41,$BC$14:$BC$15,-1)),INDEX($BD$13:$BD$14,MATCH($G41,$BC$13:$BC$14,-1)))))</f>
        <v/>
      </c>
      <c r="M41" s="674" t="str">
        <f t="shared" si="1"/>
        <v/>
      </c>
      <c r="N41" s="675">
        <f t="shared" si="2"/>
        <v>0</v>
      </c>
      <c r="O41" s="91"/>
      <c r="P41" s="161"/>
      <c r="Q41" s="67"/>
      <c r="R41" s="89"/>
      <c r="S41" s="162"/>
      <c r="T41" s="67"/>
      <c r="U41" s="91"/>
      <c r="V41" s="161"/>
      <c r="W41" s="67"/>
      <c r="X41" s="89"/>
      <c r="Y41" s="162"/>
      <c r="Z41" s="67"/>
      <c r="AA41" s="91"/>
      <c r="AB41" s="72"/>
      <c r="AC41" s="91"/>
      <c r="AD41" s="161"/>
      <c r="AE41" s="91"/>
      <c r="AF41" s="161"/>
      <c r="AG41" s="91"/>
      <c r="AH41" s="72"/>
      <c r="AI41" s="91"/>
      <c r="AJ41" s="161"/>
      <c r="AK41" s="91"/>
      <c r="AL41" s="75"/>
      <c r="AM41" s="91"/>
      <c r="AN41" s="75"/>
      <c r="AO41" s="91"/>
      <c r="AP41" s="77"/>
      <c r="AQ41" s="91"/>
      <c r="AR41" s="72"/>
      <c r="AS41" s="325"/>
      <c r="AT41" s="91"/>
      <c r="AU41" s="72"/>
      <c r="AV41" s="678" t="str">
        <f>IF(AU41="","",IF(AU41="A",'11.パネルラジエーター設備費用算出シート'!$G$13,IF(AU41="B",'11.パネルラジエーター設備費用算出シート'!$N$13,IF(AU41="C",'11.パネルラジエーター設備費用算出シート'!$G$23,IF(AU41="D",'11.パネルラジエーター設備費用算出シート'!$N$23,IF(AU41="E",'11.パネルラジエーター設備費用算出シート'!$G$33,IF(AU41="F",'11.パネルラジエーター設備費用算出シート'!$N$33,IF(AU41="G",'11.パネルラジエーター設備費用算出シート'!$G$43,IF(AU41="H",'11.パネルラジエーター設備費用算出シート'!$N$43,IF(AU41="I",'11.パネルラジエーター設備費用算出シート'!$G$54,'11.パネルラジエーター設備費用算出シート'!$N$54))))))))))</f>
        <v/>
      </c>
      <c r="AW41" s="91"/>
      <c r="AX41" s="36"/>
      <c r="AY41" s="36"/>
      <c r="AZ41" s="36"/>
      <c r="BA41" s="36"/>
      <c r="BB41" s="66"/>
      <c r="BC41" s="36"/>
      <c r="BD41" s="36"/>
      <c r="BE41" s="66"/>
      <c r="BF41" s="36"/>
      <c r="BG41" s="36"/>
      <c r="BH41" s="36"/>
      <c r="BI41" s="36"/>
    </row>
    <row r="42" spans="1:61" s="37" customFormat="1">
      <c r="A42" s="93"/>
      <c r="B42" s="68">
        <v>30</v>
      </c>
      <c r="C42" s="105"/>
      <c r="D42" s="69"/>
      <c r="E42" s="94"/>
      <c r="F42" s="672"/>
      <c r="G42" s="672"/>
      <c r="H42" s="72"/>
      <c r="I42" s="73"/>
      <c r="J42" s="72"/>
      <c r="K42" s="674" t="str">
        <f t="shared" si="0"/>
        <v/>
      </c>
      <c r="L42" s="674" t="str">
        <f>IF($G42="","",IF(OR('2.全体概要'!$C$15=1,'2.全体概要'!$C$15=2),INDEX($BD$15:$BD$16,MATCH($G42,$BC$15:$BC$16,-1)),IF('2.全体概要'!$C$15=3,INDEX($BD$14:$BD$15,MATCH($G42,$BC$14:$BC$15,-1)),INDEX($BD$13:$BD$14,MATCH($G42,$BC$13:$BC$14,-1)))))</f>
        <v/>
      </c>
      <c r="M42" s="674" t="str">
        <f t="shared" si="1"/>
        <v/>
      </c>
      <c r="N42" s="675">
        <f t="shared" si="2"/>
        <v>0</v>
      </c>
      <c r="O42" s="91"/>
      <c r="P42" s="161"/>
      <c r="Q42" s="67"/>
      <c r="R42" s="89"/>
      <c r="S42" s="162"/>
      <c r="T42" s="67"/>
      <c r="U42" s="91"/>
      <c r="V42" s="161"/>
      <c r="W42" s="67"/>
      <c r="X42" s="89"/>
      <c r="Y42" s="162"/>
      <c r="Z42" s="67"/>
      <c r="AA42" s="91"/>
      <c r="AB42" s="72"/>
      <c r="AC42" s="91"/>
      <c r="AD42" s="161"/>
      <c r="AE42" s="91"/>
      <c r="AF42" s="161"/>
      <c r="AG42" s="91"/>
      <c r="AH42" s="72"/>
      <c r="AI42" s="91"/>
      <c r="AJ42" s="161"/>
      <c r="AK42" s="91"/>
      <c r="AL42" s="75"/>
      <c r="AM42" s="91"/>
      <c r="AN42" s="75"/>
      <c r="AO42" s="91"/>
      <c r="AP42" s="77"/>
      <c r="AQ42" s="91"/>
      <c r="AR42" s="72"/>
      <c r="AS42" s="325"/>
      <c r="AT42" s="91"/>
      <c r="AU42" s="72"/>
      <c r="AV42" s="678" t="str">
        <f>IF(AU42="","",IF(AU42="A",'11.パネルラジエーター設備費用算出シート'!$G$13,IF(AU42="B",'11.パネルラジエーター設備費用算出シート'!$N$13,IF(AU42="C",'11.パネルラジエーター設備費用算出シート'!$G$23,IF(AU42="D",'11.パネルラジエーター設備費用算出シート'!$N$23,IF(AU42="E",'11.パネルラジエーター設備費用算出シート'!$G$33,IF(AU42="F",'11.パネルラジエーター設備費用算出シート'!$N$33,IF(AU42="G",'11.パネルラジエーター設備費用算出シート'!$G$43,IF(AU42="H",'11.パネルラジエーター設備費用算出シート'!$N$43,IF(AU42="I",'11.パネルラジエーター設備費用算出シート'!$G$54,'11.パネルラジエーター設備費用算出シート'!$N$54))))))))))</f>
        <v/>
      </c>
      <c r="AW42" s="91"/>
      <c r="AX42" s="36"/>
      <c r="AY42" s="36"/>
      <c r="AZ42" s="36"/>
      <c r="BA42" s="36"/>
      <c r="BB42" s="66"/>
      <c r="BC42" s="36"/>
      <c r="BD42" s="36"/>
      <c r="BE42" s="66"/>
      <c r="BF42" s="36"/>
      <c r="BG42" s="36"/>
      <c r="BH42" s="36"/>
      <c r="BI42" s="36"/>
    </row>
    <row r="43" spans="1:61" s="37" customFormat="1">
      <c r="A43" s="93"/>
      <c r="B43" s="68">
        <v>31</v>
      </c>
      <c r="C43" s="105"/>
      <c r="D43" s="69"/>
      <c r="E43" s="94"/>
      <c r="F43" s="672"/>
      <c r="G43" s="672"/>
      <c r="H43" s="72"/>
      <c r="I43" s="73"/>
      <c r="J43" s="72"/>
      <c r="K43" s="674" t="str">
        <f t="shared" si="0"/>
        <v/>
      </c>
      <c r="L43" s="674" t="str">
        <f>IF($G43="","",IF(OR('2.全体概要'!$C$15=1,'2.全体概要'!$C$15=2),INDEX($BD$15:$BD$16,MATCH($G43,$BC$15:$BC$16,-1)),IF('2.全体概要'!$C$15=3,INDEX($BD$14:$BD$15,MATCH($G43,$BC$14:$BC$15,-1)),INDEX($BD$13:$BD$14,MATCH($G43,$BC$13:$BC$14,-1)))))</f>
        <v/>
      </c>
      <c r="M43" s="674" t="str">
        <f t="shared" si="1"/>
        <v/>
      </c>
      <c r="N43" s="675">
        <f t="shared" si="2"/>
        <v>0</v>
      </c>
      <c r="O43" s="91"/>
      <c r="P43" s="161"/>
      <c r="Q43" s="67"/>
      <c r="R43" s="89"/>
      <c r="S43" s="162"/>
      <c r="T43" s="67"/>
      <c r="U43" s="91"/>
      <c r="V43" s="161"/>
      <c r="W43" s="67"/>
      <c r="X43" s="89"/>
      <c r="Y43" s="162"/>
      <c r="Z43" s="67"/>
      <c r="AA43" s="91"/>
      <c r="AB43" s="72"/>
      <c r="AC43" s="91"/>
      <c r="AD43" s="161"/>
      <c r="AE43" s="91"/>
      <c r="AF43" s="161"/>
      <c r="AG43" s="91"/>
      <c r="AH43" s="72"/>
      <c r="AI43" s="91"/>
      <c r="AJ43" s="161"/>
      <c r="AK43" s="91"/>
      <c r="AL43" s="75"/>
      <c r="AM43" s="91"/>
      <c r="AN43" s="75"/>
      <c r="AO43" s="91"/>
      <c r="AP43" s="77"/>
      <c r="AQ43" s="91"/>
      <c r="AR43" s="72"/>
      <c r="AS43" s="325"/>
      <c r="AT43" s="91"/>
      <c r="AU43" s="72"/>
      <c r="AV43" s="678" t="str">
        <f>IF(AU43="","",IF(AU43="A",'11.パネルラジエーター設備費用算出シート'!$G$13,IF(AU43="B",'11.パネルラジエーター設備費用算出シート'!$N$13,IF(AU43="C",'11.パネルラジエーター設備費用算出シート'!$G$23,IF(AU43="D",'11.パネルラジエーター設備費用算出シート'!$N$23,IF(AU43="E",'11.パネルラジエーター設備費用算出シート'!$G$33,IF(AU43="F",'11.パネルラジエーター設備費用算出シート'!$N$33,IF(AU43="G",'11.パネルラジエーター設備費用算出シート'!$G$43,IF(AU43="H",'11.パネルラジエーター設備費用算出シート'!$N$43,IF(AU43="I",'11.パネルラジエーター設備費用算出シート'!$G$54,'11.パネルラジエーター設備費用算出シート'!$N$54))))))))))</f>
        <v/>
      </c>
      <c r="AW43" s="91"/>
      <c r="AX43" s="36"/>
      <c r="AY43" s="36"/>
      <c r="AZ43" s="36"/>
      <c r="BA43" s="36"/>
      <c r="BB43" s="66"/>
      <c r="BC43" s="36"/>
      <c r="BD43" s="36"/>
      <c r="BE43" s="66"/>
      <c r="BF43" s="36"/>
      <c r="BG43" s="36"/>
      <c r="BH43" s="36"/>
      <c r="BI43" s="36"/>
    </row>
    <row r="44" spans="1:61" s="37" customFormat="1">
      <c r="A44" s="93"/>
      <c r="B44" s="68">
        <v>32</v>
      </c>
      <c r="C44" s="105"/>
      <c r="D44" s="69"/>
      <c r="E44" s="94"/>
      <c r="F44" s="672"/>
      <c r="G44" s="672"/>
      <c r="H44" s="72"/>
      <c r="I44" s="73"/>
      <c r="J44" s="72"/>
      <c r="K44" s="674" t="str">
        <f t="shared" si="0"/>
        <v/>
      </c>
      <c r="L44" s="674" t="str">
        <f>IF($G44="","",IF(OR('2.全体概要'!$C$15=1,'2.全体概要'!$C$15=2),INDEX($BD$15:$BD$16,MATCH($G44,$BC$15:$BC$16,-1)),IF('2.全体概要'!$C$15=3,INDEX($BD$14:$BD$15,MATCH($G44,$BC$14:$BC$15,-1)),INDEX($BD$13:$BD$14,MATCH($G44,$BC$13:$BC$14,-1)))))</f>
        <v/>
      </c>
      <c r="M44" s="674" t="str">
        <f t="shared" si="1"/>
        <v/>
      </c>
      <c r="N44" s="675">
        <f t="shared" si="2"/>
        <v>0</v>
      </c>
      <c r="O44" s="91"/>
      <c r="P44" s="161"/>
      <c r="Q44" s="67"/>
      <c r="R44" s="89"/>
      <c r="S44" s="162"/>
      <c r="T44" s="67"/>
      <c r="U44" s="91"/>
      <c r="V44" s="161"/>
      <c r="W44" s="67"/>
      <c r="X44" s="89"/>
      <c r="Y44" s="162"/>
      <c r="Z44" s="67"/>
      <c r="AA44" s="91"/>
      <c r="AB44" s="72"/>
      <c r="AC44" s="91"/>
      <c r="AD44" s="161"/>
      <c r="AE44" s="91"/>
      <c r="AF44" s="161"/>
      <c r="AG44" s="91"/>
      <c r="AH44" s="72"/>
      <c r="AI44" s="91"/>
      <c r="AJ44" s="161"/>
      <c r="AK44" s="91"/>
      <c r="AL44" s="75"/>
      <c r="AM44" s="91"/>
      <c r="AN44" s="75"/>
      <c r="AO44" s="91"/>
      <c r="AP44" s="77"/>
      <c r="AQ44" s="91"/>
      <c r="AR44" s="72"/>
      <c r="AS44" s="325"/>
      <c r="AT44" s="91"/>
      <c r="AU44" s="72"/>
      <c r="AV44" s="678" t="str">
        <f>IF(AU44="","",IF(AU44="A",'11.パネルラジエーター設備費用算出シート'!$G$13,IF(AU44="B",'11.パネルラジエーター設備費用算出シート'!$N$13,IF(AU44="C",'11.パネルラジエーター設備費用算出シート'!$G$23,IF(AU44="D",'11.パネルラジエーター設備費用算出シート'!$N$23,IF(AU44="E",'11.パネルラジエーター設備費用算出シート'!$G$33,IF(AU44="F",'11.パネルラジエーター設備費用算出シート'!$N$33,IF(AU44="G",'11.パネルラジエーター設備費用算出シート'!$G$43,IF(AU44="H",'11.パネルラジエーター設備費用算出シート'!$N$43,IF(AU44="I",'11.パネルラジエーター設備費用算出シート'!$G$54,'11.パネルラジエーター設備費用算出シート'!$N$54))))))))))</f>
        <v/>
      </c>
      <c r="AW44" s="91"/>
      <c r="AX44" s="36"/>
      <c r="AY44" s="36"/>
      <c r="AZ44" s="36"/>
      <c r="BA44" s="36"/>
      <c r="BB44" s="66"/>
      <c r="BC44" s="36"/>
      <c r="BD44" s="36"/>
      <c r="BE44" s="66"/>
      <c r="BF44" s="36"/>
      <c r="BG44" s="36"/>
      <c r="BH44" s="36"/>
      <c r="BI44" s="36"/>
    </row>
    <row r="45" spans="1:61" s="37" customFormat="1">
      <c r="A45" s="93"/>
      <c r="B45" s="68">
        <v>33</v>
      </c>
      <c r="C45" s="105"/>
      <c r="D45" s="69"/>
      <c r="E45" s="94"/>
      <c r="F45" s="672"/>
      <c r="G45" s="672"/>
      <c r="H45" s="72"/>
      <c r="I45" s="73"/>
      <c r="J45" s="72"/>
      <c r="K45" s="674" t="str">
        <f t="shared" si="0"/>
        <v/>
      </c>
      <c r="L45" s="674" t="str">
        <f>IF($G45="","",IF(OR('2.全体概要'!$C$15=1,'2.全体概要'!$C$15=2),INDEX($BD$15:$BD$16,MATCH($G45,$BC$15:$BC$16,-1)),IF('2.全体概要'!$C$15=3,INDEX($BD$14:$BD$15,MATCH($G45,$BC$14:$BC$15,-1)),INDEX($BD$13:$BD$14,MATCH($G45,$BC$13:$BC$14,-1)))))</f>
        <v/>
      </c>
      <c r="M45" s="674" t="str">
        <f t="shared" si="1"/>
        <v/>
      </c>
      <c r="N45" s="675">
        <f t="shared" si="2"/>
        <v>0</v>
      </c>
      <c r="O45" s="91"/>
      <c r="P45" s="161"/>
      <c r="Q45" s="67"/>
      <c r="R45" s="89"/>
      <c r="S45" s="162"/>
      <c r="T45" s="67"/>
      <c r="U45" s="91"/>
      <c r="V45" s="161"/>
      <c r="W45" s="67"/>
      <c r="X45" s="89"/>
      <c r="Y45" s="162"/>
      <c r="Z45" s="67"/>
      <c r="AA45" s="91"/>
      <c r="AB45" s="72"/>
      <c r="AC45" s="91"/>
      <c r="AD45" s="161"/>
      <c r="AE45" s="91"/>
      <c r="AF45" s="161"/>
      <c r="AG45" s="91"/>
      <c r="AH45" s="72"/>
      <c r="AI45" s="91"/>
      <c r="AJ45" s="161"/>
      <c r="AK45" s="91"/>
      <c r="AL45" s="75"/>
      <c r="AM45" s="91"/>
      <c r="AN45" s="75"/>
      <c r="AO45" s="91"/>
      <c r="AP45" s="77"/>
      <c r="AQ45" s="91"/>
      <c r="AR45" s="72"/>
      <c r="AS45" s="325"/>
      <c r="AT45" s="91"/>
      <c r="AU45" s="72"/>
      <c r="AV45" s="678" t="str">
        <f>IF(AU45="","",IF(AU45="A",'11.パネルラジエーター設備費用算出シート'!$G$13,IF(AU45="B",'11.パネルラジエーター設備費用算出シート'!$N$13,IF(AU45="C",'11.パネルラジエーター設備費用算出シート'!$G$23,IF(AU45="D",'11.パネルラジエーター設備費用算出シート'!$N$23,IF(AU45="E",'11.パネルラジエーター設備費用算出シート'!$G$33,IF(AU45="F",'11.パネルラジエーター設備費用算出シート'!$N$33,IF(AU45="G",'11.パネルラジエーター設備費用算出シート'!$G$43,IF(AU45="H",'11.パネルラジエーター設備費用算出シート'!$N$43,IF(AU45="I",'11.パネルラジエーター設備費用算出シート'!$G$54,'11.パネルラジエーター設備費用算出シート'!$N$54))))))))))</f>
        <v/>
      </c>
      <c r="AW45" s="91"/>
      <c r="AX45" s="36"/>
      <c r="AY45" s="36"/>
      <c r="AZ45" s="36"/>
      <c r="BA45" s="36"/>
      <c r="BB45" s="66"/>
      <c r="BC45" s="36"/>
      <c r="BD45" s="36"/>
      <c r="BE45" s="66"/>
      <c r="BF45" s="36"/>
      <c r="BG45" s="36"/>
      <c r="BH45" s="36"/>
      <c r="BI45" s="36"/>
    </row>
    <row r="46" spans="1:61" s="37" customFormat="1">
      <c r="A46" s="93"/>
      <c r="B46" s="68">
        <v>34</v>
      </c>
      <c r="C46" s="105"/>
      <c r="D46" s="69"/>
      <c r="E46" s="94"/>
      <c r="F46" s="672"/>
      <c r="G46" s="672"/>
      <c r="H46" s="72"/>
      <c r="I46" s="73"/>
      <c r="J46" s="72"/>
      <c r="K46" s="674" t="str">
        <f t="shared" si="0"/>
        <v/>
      </c>
      <c r="L46" s="674" t="str">
        <f>IF($G46="","",IF(OR('2.全体概要'!$C$15=1,'2.全体概要'!$C$15=2),INDEX($BD$15:$BD$16,MATCH($G46,$BC$15:$BC$16,-1)),IF('2.全体概要'!$C$15=3,INDEX($BD$14:$BD$15,MATCH($G46,$BC$14:$BC$15,-1)),INDEX($BD$13:$BD$14,MATCH($G46,$BC$13:$BC$14,-1)))))</f>
        <v/>
      </c>
      <c r="M46" s="674" t="str">
        <f t="shared" si="1"/>
        <v/>
      </c>
      <c r="N46" s="675">
        <f t="shared" si="2"/>
        <v>0</v>
      </c>
      <c r="O46" s="91"/>
      <c r="P46" s="161"/>
      <c r="Q46" s="67"/>
      <c r="R46" s="89"/>
      <c r="S46" s="162"/>
      <c r="T46" s="67"/>
      <c r="U46" s="91"/>
      <c r="V46" s="161"/>
      <c r="W46" s="67"/>
      <c r="X46" s="89"/>
      <c r="Y46" s="162"/>
      <c r="Z46" s="67"/>
      <c r="AA46" s="91"/>
      <c r="AB46" s="72"/>
      <c r="AC46" s="91"/>
      <c r="AD46" s="161"/>
      <c r="AE46" s="91"/>
      <c r="AF46" s="161"/>
      <c r="AG46" s="91"/>
      <c r="AH46" s="72"/>
      <c r="AI46" s="91"/>
      <c r="AJ46" s="161"/>
      <c r="AK46" s="91"/>
      <c r="AL46" s="75"/>
      <c r="AM46" s="91"/>
      <c r="AN46" s="75"/>
      <c r="AO46" s="91"/>
      <c r="AP46" s="77"/>
      <c r="AQ46" s="91"/>
      <c r="AR46" s="72"/>
      <c r="AS46" s="325"/>
      <c r="AT46" s="91"/>
      <c r="AU46" s="72"/>
      <c r="AV46" s="678" t="str">
        <f>IF(AU46="","",IF(AU46="A",'11.パネルラジエーター設備費用算出シート'!$G$13,IF(AU46="B",'11.パネルラジエーター設備費用算出シート'!$N$13,IF(AU46="C",'11.パネルラジエーター設備費用算出シート'!$G$23,IF(AU46="D",'11.パネルラジエーター設備費用算出シート'!$N$23,IF(AU46="E",'11.パネルラジエーター設備費用算出シート'!$G$33,IF(AU46="F",'11.パネルラジエーター設備費用算出シート'!$N$33,IF(AU46="G",'11.パネルラジエーター設備費用算出シート'!$G$43,IF(AU46="H",'11.パネルラジエーター設備費用算出シート'!$N$43,IF(AU46="I",'11.パネルラジエーター設備費用算出シート'!$G$54,'11.パネルラジエーター設備費用算出シート'!$N$54))))))))))</f>
        <v/>
      </c>
      <c r="AW46" s="91"/>
      <c r="AX46" s="36"/>
      <c r="AY46" s="36"/>
      <c r="AZ46" s="36"/>
      <c r="BA46" s="36"/>
      <c r="BB46" s="66"/>
      <c r="BC46" s="36"/>
      <c r="BD46" s="36"/>
      <c r="BE46" s="66"/>
      <c r="BF46" s="36"/>
      <c r="BG46" s="36"/>
      <c r="BH46" s="36"/>
      <c r="BI46" s="36"/>
    </row>
    <row r="47" spans="1:61" s="37" customFormat="1">
      <c r="A47" s="93"/>
      <c r="B47" s="68">
        <v>35</v>
      </c>
      <c r="C47" s="105"/>
      <c r="D47" s="69"/>
      <c r="E47" s="94"/>
      <c r="F47" s="672"/>
      <c r="G47" s="672"/>
      <c r="H47" s="72"/>
      <c r="I47" s="73"/>
      <c r="J47" s="72"/>
      <c r="K47" s="674" t="str">
        <f t="shared" si="0"/>
        <v/>
      </c>
      <c r="L47" s="674" t="str">
        <f>IF($G47="","",IF(OR('2.全体概要'!$C$15=1,'2.全体概要'!$C$15=2),INDEX($BD$15:$BD$16,MATCH($G47,$BC$15:$BC$16,-1)),IF('2.全体概要'!$C$15=3,INDEX($BD$14:$BD$15,MATCH($G47,$BC$14:$BC$15,-1)),INDEX($BD$13:$BD$14,MATCH($G47,$BC$13:$BC$14,-1)))))</f>
        <v/>
      </c>
      <c r="M47" s="674" t="str">
        <f t="shared" si="1"/>
        <v/>
      </c>
      <c r="N47" s="675">
        <f t="shared" si="2"/>
        <v>0</v>
      </c>
      <c r="O47" s="91"/>
      <c r="P47" s="161"/>
      <c r="Q47" s="67"/>
      <c r="R47" s="89"/>
      <c r="S47" s="162"/>
      <c r="T47" s="67"/>
      <c r="U47" s="91"/>
      <c r="V47" s="161"/>
      <c r="W47" s="67"/>
      <c r="X47" s="89"/>
      <c r="Y47" s="162"/>
      <c r="Z47" s="67"/>
      <c r="AA47" s="91"/>
      <c r="AB47" s="72"/>
      <c r="AC47" s="91"/>
      <c r="AD47" s="161"/>
      <c r="AE47" s="91"/>
      <c r="AF47" s="161"/>
      <c r="AG47" s="91"/>
      <c r="AH47" s="72"/>
      <c r="AI47" s="91"/>
      <c r="AJ47" s="161"/>
      <c r="AK47" s="91"/>
      <c r="AL47" s="75"/>
      <c r="AM47" s="91"/>
      <c r="AN47" s="75"/>
      <c r="AO47" s="91"/>
      <c r="AP47" s="77"/>
      <c r="AQ47" s="91"/>
      <c r="AR47" s="72"/>
      <c r="AS47" s="325"/>
      <c r="AT47" s="91"/>
      <c r="AU47" s="72"/>
      <c r="AV47" s="678" t="str">
        <f>IF(AU47="","",IF(AU47="A",'11.パネルラジエーター設備費用算出シート'!$G$13,IF(AU47="B",'11.パネルラジエーター設備費用算出シート'!$N$13,IF(AU47="C",'11.パネルラジエーター設備費用算出シート'!$G$23,IF(AU47="D",'11.パネルラジエーター設備費用算出シート'!$N$23,IF(AU47="E",'11.パネルラジエーター設備費用算出シート'!$G$33,IF(AU47="F",'11.パネルラジエーター設備費用算出シート'!$N$33,IF(AU47="G",'11.パネルラジエーター設備費用算出シート'!$G$43,IF(AU47="H",'11.パネルラジエーター設備費用算出シート'!$N$43,IF(AU47="I",'11.パネルラジエーター設備費用算出シート'!$G$54,'11.パネルラジエーター設備費用算出シート'!$N$54))))))))))</f>
        <v/>
      </c>
      <c r="AW47" s="91"/>
      <c r="AX47" s="36"/>
      <c r="AY47" s="36"/>
      <c r="AZ47" s="36"/>
      <c r="BA47" s="36"/>
      <c r="BB47" s="66"/>
      <c r="BC47" s="36"/>
      <c r="BD47" s="36"/>
      <c r="BE47" s="66"/>
      <c r="BF47" s="36"/>
      <c r="BG47" s="36"/>
      <c r="BH47" s="36"/>
      <c r="BI47" s="36"/>
    </row>
    <row r="48" spans="1:61" s="37" customFormat="1">
      <c r="A48" s="93"/>
      <c r="B48" s="68">
        <v>36</v>
      </c>
      <c r="C48" s="105"/>
      <c r="D48" s="69"/>
      <c r="E48" s="94"/>
      <c r="F48" s="672"/>
      <c r="G48" s="672"/>
      <c r="H48" s="72"/>
      <c r="I48" s="73"/>
      <c r="J48" s="72"/>
      <c r="K48" s="674" t="str">
        <f t="shared" si="0"/>
        <v/>
      </c>
      <c r="L48" s="674" t="str">
        <f>IF($G48="","",IF(OR('2.全体概要'!$C$15=1,'2.全体概要'!$C$15=2),INDEX($BD$15:$BD$16,MATCH($G48,$BC$15:$BC$16,-1)),IF('2.全体概要'!$C$15=3,INDEX($BD$14:$BD$15,MATCH($G48,$BC$14:$BC$15,-1)),INDEX($BD$13:$BD$14,MATCH($G48,$BC$13:$BC$14,-1)))))</f>
        <v/>
      </c>
      <c r="M48" s="674" t="str">
        <f t="shared" si="1"/>
        <v/>
      </c>
      <c r="N48" s="675">
        <f t="shared" si="2"/>
        <v>0</v>
      </c>
      <c r="O48" s="91"/>
      <c r="P48" s="161"/>
      <c r="Q48" s="67"/>
      <c r="R48" s="89"/>
      <c r="S48" s="162"/>
      <c r="T48" s="67"/>
      <c r="U48" s="91"/>
      <c r="V48" s="161"/>
      <c r="W48" s="67"/>
      <c r="X48" s="89"/>
      <c r="Y48" s="162"/>
      <c r="Z48" s="67"/>
      <c r="AA48" s="91"/>
      <c r="AB48" s="72"/>
      <c r="AC48" s="91"/>
      <c r="AD48" s="161"/>
      <c r="AE48" s="91"/>
      <c r="AF48" s="161"/>
      <c r="AG48" s="91"/>
      <c r="AH48" s="72"/>
      <c r="AI48" s="91"/>
      <c r="AJ48" s="161"/>
      <c r="AK48" s="91"/>
      <c r="AL48" s="75"/>
      <c r="AM48" s="91"/>
      <c r="AN48" s="75"/>
      <c r="AO48" s="91"/>
      <c r="AP48" s="77"/>
      <c r="AQ48" s="91"/>
      <c r="AR48" s="72"/>
      <c r="AS48" s="325"/>
      <c r="AT48" s="91"/>
      <c r="AU48" s="72"/>
      <c r="AV48" s="678" t="str">
        <f>IF(AU48="","",IF(AU48="A",'11.パネルラジエーター設備費用算出シート'!$G$13,IF(AU48="B",'11.パネルラジエーター設備費用算出シート'!$N$13,IF(AU48="C",'11.パネルラジエーター設備費用算出シート'!$G$23,IF(AU48="D",'11.パネルラジエーター設備費用算出シート'!$N$23,IF(AU48="E",'11.パネルラジエーター設備費用算出シート'!$G$33,IF(AU48="F",'11.パネルラジエーター設備費用算出シート'!$N$33,IF(AU48="G",'11.パネルラジエーター設備費用算出シート'!$G$43,IF(AU48="H",'11.パネルラジエーター設備費用算出シート'!$N$43,IF(AU48="I",'11.パネルラジエーター設備費用算出シート'!$G$54,'11.パネルラジエーター設備費用算出シート'!$N$54))))))))))</f>
        <v/>
      </c>
      <c r="AW48" s="91"/>
      <c r="AX48" s="36"/>
      <c r="AY48" s="36"/>
      <c r="AZ48" s="36"/>
      <c r="BA48" s="36"/>
      <c r="BB48" s="66"/>
      <c r="BC48" s="36"/>
      <c r="BD48" s="36"/>
      <c r="BE48" s="66"/>
      <c r="BF48" s="36"/>
      <c r="BG48" s="36"/>
      <c r="BH48" s="36"/>
      <c r="BI48" s="36"/>
    </row>
    <row r="49" spans="1:61" s="37" customFormat="1">
      <c r="A49" s="93"/>
      <c r="B49" s="68">
        <v>37</v>
      </c>
      <c r="C49" s="105"/>
      <c r="D49" s="69"/>
      <c r="E49" s="94"/>
      <c r="F49" s="672"/>
      <c r="G49" s="672"/>
      <c r="H49" s="72"/>
      <c r="I49" s="73"/>
      <c r="J49" s="72"/>
      <c r="K49" s="674" t="str">
        <f t="shared" si="0"/>
        <v/>
      </c>
      <c r="L49" s="674" t="str">
        <f>IF($G49="","",IF(OR('2.全体概要'!$C$15=1,'2.全体概要'!$C$15=2),INDEX($BD$15:$BD$16,MATCH($G49,$BC$15:$BC$16,-1)),IF('2.全体概要'!$C$15=3,INDEX($BD$14:$BD$15,MATCH($G49,$BC$14:$BC$15,-1)),INDEX($BD$13:$BD$14,MATCH($G49,$BC$13:$BC$14,-1)))))</f>
        <v/>
      </c>
      <c r="M49" s="674" t="str">
        <f t="shared" si="1"/>
        <v/>
      </c>
      <c r="N49" s="675">
        <f t="shared" si="2"/>
        <v>0</v>
      </c>
      <c r="O49" s="91"/>
      <c r="P49" s="161"/>
      <c r="Q49" s="67"/>
      <c r="R49" s="89"/>
      <c r="S49" s="162"/>
      <c r="T49" s="67"/>
      <c r="U49" s="91"/>
      <c r="V49" s="161"/>
      <c r="W49" s="67"/>
      <c r="X49" s="89"/>
      <c r="Y49" s="162"/>
      <c r="Z49" s="67"/>
      <c r="AA49" s="91"/>
      <c r="AB49" s="72"/>
      <c r="AC49" s="91"/>
      <c r="AD49" s="161"/>
      <c r="AE49" s="91"/>
      <c r="AF49" s="161"/>
      <c r="AG49" s="91"/>
      <c r="AH49" s="72"/>
      <c r="AI49" s="91"/>
      <c r="AJ49" s="161"/>
      <c r="AK49" s="91"/>
      <c r="AL49" s="75"/>
      <c r="AM49" s="91"/>
      <c r="AN49" s="75"/>
      <c r="AO49" s="91"/>
      <c r="AP49" s="77"/>
      <c r="AQ49" s="91"/>
      <c r="AR49" s="72"/>
      <c r="AS49" s="325"/>
      <c r="AT49" s="91"/>
      <c r="AU49" s="72"/>
      <c r="AV49" s="678" t="str">
        <f>IF(AU49="","",IF(AU49="A",'11.パネルラジエーター設備費用算出シート'!$G$13,IF(AU49="B",'11.パネルラジエーター設備費用算出シート'!$N$13,IF(AU49="C",'11.パネルラジエーター設備費用算出シート'!$G$23,IF(AU49="D",'11.パネルラジエーター設備費用算出シート'!$N$23,IF(AU49="E",'11.パネルラジエーター設備費用算出シート'!$G$33,IF(AU49="F",'11.パネルラジエーター設備費用算出シート'!$N$33,IF(AU49="G",'11.パネルラジエーター設備費用算出シート'!$G$43,IF(AU49="H",'11.パネルラジエーター設備費用算出シート'!$N$43,IF(AU49="I",'11.パネルラジエーター設備費用算出シート'!$G$54,'11.パネルラジエーター設備費用算出シート'!$N$54))))))))))</f>
        <v/>
      </c>
      <c r="AW49" s="91"/>
      <c r="AX49" s="36"/>
      <c r="AY49" s="36"/>
      <c r="AZ49" s="36"/>
      <c r="BA49" s="36"/>
      <c r="BB49" s="66"/>
      <c r="BC49" s="36"/>
      <c r="BD49" s="36"/>
      <c r="BE49" s="66"/>
      <c r="BF49" s="36"/>
      <c r="BG49" s="36"/>
      <c r="BH49" s="36"/>
      <c r="BI49" s="36"/>
    </row>
    <row r="50" spans="1:61" s="37" customFormat="1">
      <c r="A50" s="93"/>
      <c r="B50" s="68">
        <v>38</v>
      </c>
      <c r="C50" s="105"/>
      <c r="D50" s="69"/>
      <c r="E50" s="94"/>
      <c r="F50" s="672"/>
      <c r="G50" s="672"/>
      <c r="H50" s="72"/>
      <c r="I50" s="73"/>
      <c r="J50" s="72"/>
      <c r="K50" s="674" t="str">
        <f t="shared" si="0"/>
        <v/>
      </c>
      <c r="L50" s="674" t="str">
        <f>IF($G50="","",IF(OR('2.全体概要'!$C$15=1,'2.全体概要'!$C$15=2),INDEX($BD$15:$BD$16,MATCH($G50,$BC$15:$BC$16,-1)),IF('2.全体概要'!$C$15=3,INDEX($BD$14:$BD$15,MATCH($G50,$BC$14:$BC$15,-1)),INDEX($BD$13:$BD$14,MATCH($G50,$BC$13:$BC$14,-1)))))</f>
        <v/>
      </c>
      <c r="M50" s="674" t="str">
        <f t="shared" si="1"/>
        <v/>
      </c>
      <c r="N50" s="675">
        <f t="shared" si="2"/>
        <v>0</v>
      </c>
      <c r="O50" s="91"/>
      <c r="P50" s="161"/>
      <c r="Q50" s="67"/>
      <c r="R50" s="89"/>
      <c r="S50" s="162"/>
      <c r="T50" s="67"/>
      <c r="U50" s="91"/>
      <c r="V50" s="161"/>
      <c r="W50" s="67"/>
      <c r="X50" s="89"/>
      <c r="Y50" s="162"/>
      <c r="Z50" s="67"/>
      <c r="AA50" s="91"/>
      <c r="AB50" s="72"/>
      <c r="AC50" s="91"/>
      <c r="AD50" s="161"/>
      <c r="AE50" s="91"/>
      <c r="AF50" s="161"/>
      <c r="AG50" s="91"/>
      <c r="AH50" s="72"/>
      <c r="AI50" s="91"/>
      <c r="AJ50" s="161"/>
      <c r="AK50" s="91"/>
      <c r="AL50" s="75"/>
      <c r="AM50" s="91"/>
      <c r="AN50" s="75"/>
      <c r="AO50" s="91"/>
      <c r="AP50" s="77"/>
      <c r="AQ50" s="91"/>
      <c r="AR50" s="72"/>
      <c r="AS50" s="325"/>
      <c r="AT50" s="91"/>
      <c r="AU50" s="72"/>
      <c r="AV50" s="678" t="str">
        <f>IF(AU50="","",IF(AU50="A",'11.パネルラジエーター設備費用算出シート'!$G$13,IF(AU50="B",'11.パネルラジエーター設備費用算出シート'!$N$13,IF(AU50="C",'11.パネルラジエーター設備費用算出シート'!$G$23,IF(AU50="D",'11.パネルラジエーター設備費用算出シート'!$N$23,IF(AU50="E",'11.パネルラジエーター設備費用算出シート'!$G$33,IF(AU50="F",'11.パネルラジエーター設備費用算出シート'!$N$33,IF(AU50="G",'11.パネルラジエーター設備費用算出シート'!$G$43,IF(AU50="H",'11.パネルラジエーター設備費用算出シート'!$N$43,IF(AU50="I",'11.パネルラジエーター設備費用算出シート'!$G$54,'11.パネルラジエーター設備費用算出シート'!$N$54))))))))))</f>
        <v/>
      </c>
      <c r="AW50" s="91"/>
      <c r="AX50" s="36"/>
      <c r="AY50" s="36"/>
      <c r="AZ50" s="36"/>
      <c r="BA50" s="36"/>
      <c r="BB50" s="66"/>
      <c r="BC50" s="36"/>
      <c r="BD50" s="36"/>
      <c r="BE50" s="66"/>
      <c r="BF50" s="36"/>
      <c r="BG50" s="36"/>
      <c r="BH50" s="36"/>
      <c r="BI50" s="36"/>
    </row>
    <row r="51" spans="1:61" s="37" customFormat="1">
      <c r="A51" s="93"/>
      <c r="B51" s="68">
        <v>39</v>
      </c>
      <c r="C51" s="105"/>
      <c r="D51" s="69"/>
      <c r="E51" s="94"/>
      <c r="F51" s="672"/>
      <c r="G51" s="672"/>
      <c r="H51" s="72"/>
      <c r="I51" s="73"/>
      <c r="J51" s="72"/>
      <c r="K51" s="674" t="str">
        <f t="shared" si="0"/>
        <v/>
      </c>
      <c r="L51" s="674" t="str">
        <f>IF($G51="","",IF(OR('2.全体概要'!$C$15=1,'2.全体概要'!$C$15=2),INDEX($BD$15:$BD$16,MATCH($G51,$BC$15:$BC$16,-1)),IF('2.全体概要'!$C$15=3,INDEX($BD$14:$BD$15,MATCH($G51,$BC$14:$BC$15,-1)),INDEX($BD$13:$BD$14,MATCH($G51,$BC$13:$BC$14,-1)))))</f>
        <v/>
      </c>
      <c r="M51" s="674" t="str">
        <f t="shared" si="1"/>
        <v/>
      </c>
      <c r="N51" s="675">
        <f t="shared" si="2"/>
        <v>0</v>
      </c>
      <c r="O51" s="91"/>
      <c r="P51" s="161"/>
      <c r="Q51" s="67"/>
      <c r="R51" s="89"/>
      <c r="S51" s="162"/>
      <c r="T51" s="67"/>
      <c r="U51" s="91"/>
      <c r="V51" s="161"/>
      <c r="W51" s="67"/>
      <c r="X51" s="89"/>
      <c r="Y51" s="162"/>
      <c r="Z51" s="67"/>
      <c r="AA51" s="91"/>
      <c r="AB51" s="72"/>
      <c r="AC51" s="91"/>
      <c r="AD51" s="161"/>
      <c r="AE51" s="91"/>
      <c r="AF51" s="161"/>
      <c r="AG51" s="91"/>
      <c r="AH51" s="72"/>
      <c r="AI51" s="91"/>
      <c r="AJ51" s="161"/>
      <c r="AK51" s="91"/>
      <c r="AL51" s="75"/>
      <c r="AM51" s="91"/>
      <c r="AN51" s="75"/>
      <c r="AO51" s="91"/>
      <c r="AP51" s="77"/>
      <c r="AQ51" s="91"/>
      <c r="AR51" s="72"/>
      <c r="AS51" s="325"/>
      <c r="AT51" s="91"/>
      <c r="AU51" s="72"/>
      <c r="AV51" s="678" t="str">
        <f>IF(AU51="","",IF(AU51="A",'11.パネルラジエーター設備費用算出シート'!$G$13,IF(AU51="B",'11.パネルラジエーター設備費用算出シート'!$N$13,IF(AU51="C",'11.パネルラジエーター設備費用算出シート'!$G$23,IF(AU51="D",'11.パネルラジエーター設備費用算出シート'!$N$23,IF(AU51="E",'11.パネルラジエーター設備費用算出シート'!$G$33,IF(AU51="F",'11.パネルラジエーター設備費用算出シート'!$N$33,IF(AU51="G",'11.パネルラジエーター設備費用算出シート'!$G$43,IF(AU51="H",'11.パネルラジエーター設備費用算出シート'!$N$43,IF(AU51="I",'11.パネルラジエーター設備費用算出シート'!$G$54,'11.パネルラジエーター設備費用算出シート'!$N$54))))))))))</f>
        <v/>
      </c>
      <c r="AW51" s="91"/>
      <c r="AX51" s="36"/>
      <c r="AY51" s="36"/>
      <c r="AZ51" s="36"/>
      <c r="BA51" s="36"/>
      <c r="BB51" s="66"/>
      <c r="BC51" s="36"/>
      <c r="BD51" s="36"/>
      <c r="BE51" s="66"/>
      <c r="BF51" s="36"/>
      <c r="BG51" s="36"/>
      <c r="BH51" s="36"/>
      <c r="BI51" s="36"/>
    </row>
    <row r="52" spans="1:61" s="37" customFormat="1">
      <c r="A52" s="93"/>
      <c r="B52" s="68">
        <v>40</v>
      </c>
      <c r="C52" s="105"/>
      <c r="D52" s="69"/>
      <c r="E52" s="94"/>
      <c r="F52" s="672"/>
      <c r="G52" s="672"/>
      <c r="H52" s="72"/>
      <c r="I52" s="73"/>
      <c r="J52" s="72"/>
      <c r="K52" s="674" t="str">
        <f t="shared" si="0"/>
        <v/>
      </c>
      <c r="L52" s="674" t="str">
        <f>IF($G52="","",IF(OR('2.全体概要'!$C$15=1,'2.全体概要'!$C$15=2),INDEX($BD$15:$BD$16,MATCH($G52,$BC$15:$BC$16,-1)),IF('2.全体概要'!$C$15=3,INDEX($BD$14:$BD$15,MATCH($G52,$BC$14:$BC$15,-1)),INDEX($BD$13:$BD$14,MATCH($G52,$BC$13:$BC$14,-1)))))</f>
        <v/>
      </c>
      <c r="M52" s="674" t="str">
        <f t="shared" si="1"/>
        <v/>
      </c>
      <c r="N52" s="675">
        <f t="shared" si="2"/>
        <v>0</v>
      </c>
      <c r="O52" s="91"/>
      <c r="P52" s="161"/>
      <c r="Q52" s="67"/>
      <c r="R52" s="89"/>
      <c r="S52" s="162"/>
      <c r="T52" s="67"/>
      <c r="U52" s="91"/>
      <c r="V52" s="161"/>
      <c r="W52" s="67"/>
      <c r="X52" s="89"/>
      <c r="Y52" s="162"/>
      <c r="Z52" s="67"/>
      <c r="AA52" s="91"/>
      <c r="AB52" s="72"/>
      <c r="AC52" s="91"/>
      <c r="AD52" s="161"/>
      <c r="AE52" s="91"/>
      <c r="AF52" s="161"/>
      <c r="AG52" s="91"/>
      <c r="AH52" s="72"/>
      <c r="AI52" s="91"/>
      <c r="AJ52" s="161"/>
      <c r="AK52" s="91"/>
      <c r="AL52" s="75"/>
      <c r="AM52" s="91"/>
      <c r="AN52" s="75"/>
      <c r="AO52" s="91"/>
      <c r="AP52" s="77"/>
      <c r="AQ52" s="91"/>
      <c r="AR52" s="72"/>
      <c r="AS52" s="325"/>
      <c r="AT52" s="91"/>
      <c r="AU52" s="72"/>
      <c r="AV52" s="678" t="str">
        <f>IF(AU52="","",IF(AU52="A",'11.パネルラジエーター設備費用算出シート'!$G$13,IF(AU52="B",'11.パネルラジエーター設備費用算出シート'!$N$13,IF(AU52="C",'11.パネルラジエーター設備費用算出シート'!$G$23,IF(AU52="D",'11.パネルラジエーター設備費用算出シート'!$N$23,IF(AU52="E",'11.パネルラジエーター設備費用算出シート'!$G$33,IF(AU52="F",'11.パネルラジエーター設備費用算出シート'!$N$33,IF(AU52="G",'11.パネルラジエーター設備費用算出シート'!$G$43,IF(AU52="H",'11.パネルラジエーター設備費用算出シート'!$N$43,IF(AU52="I",'11.パネルラジエーター設備費用算出シート'!$G$54,'11.パネルラジエーター設備費用算出シート'!$N$54))))))))))</f>
        <v/>
      </c>
      <c r="AW52" s="91"/>
      <c r="AX52" s="36"/>
      <c r="AY52" s="36"/>
      <c r="AZ52" s="36"/>
      <c r="BA52" s="36"/>
      <c r="BB52" s="66"/>
      <c r="BC52" s="36"/>
      <c r="BD52" s="36"/>
      <c r="BE52" s="66"/>
      <c r="BF52" s="36"/>
      <c r="BG52" s="36"/>
      <c r="BH52" s="36"/>
      <c r="BI52" s="36"/>
    </row>
    <row r="53" spans="1:61" s="37" customFormat="1">
      <c r="A53" s="93"/>
      <c r="B53" s="68">
        <v>41</v>
      </c>
      <c r="C53" s="105"/>
      <c r="D53" s="69"/>
      <c r="E53" s="94"/>
      <c r="F53" s="672"/>
      <c r="G53" s="672"/>
      <c r="H53" s="72"/>
      <c r="I53" s="73"/>
      <c r="J53" s="72"/>
      <c r="K53" s="674" t="str">
        <f t="shared" si="0"/>
        <v/>
      </c>
      <c r="L53" s="674" t="str">
        <f>IF($G53="","",IF(OR('2.全体概要'!$C$15=1,'2.全体概要'!$C$15=2),INDEX($BD$15:$BD$16,MATCH($G53,$BC$15:$BC$16,-1)),IF('2.全体概要'!$C$15=3,INDEX($BD$14:$BD$15,MATCH($G53,$BC$14:$BC$15,-1)),INDEX($BD$13:$BD$14,MATCH($G53,$BC$13:$BC$14,-1)))))</f>
        <v/>
      </c>
      <c r="M53" s="674" t="str">
        <f t="shared" si="1"/>
        <v/>
      </c>
      <c r="N53" s="675">
        <f t="shared" si="2"/>
        <v>0</v>
      </c>
      <c r="O53" s="91"/>
      <c r="P53" s="161"/>
      <c r="Q53" s="67"/>
      <c r="R53" s="89"/>
      <c r="S53" s="162"/>
      <c r="T53" s="67"/>
      <c r="U53" s="91"/>
      <c r="V53" s="161"/>
      <c r="W53" s="67"/>
      <c r="X53" s="89"/>
      <c r="Y53" s="162"/>
      <c r="Z53" s="67"/>
      <c r="AA53" s="91"/>
      <c r="AB53" s="72"/>
      <c r="AC53" s="91"/>
      <c r="AD53" s="161"/>
      <c r="AE53" s="91"/>
      <c r="AF53" s="161"/>
      <c r="AG53" s="91"/>
      <c r="AH53" s="72"/>
      <c r="AI53" s="91"/>
      <c r="AJ53" s="161"/>
      <c r="AK53" s="91"/>
      <c r="AL53" s="75"/>
      <c r="AM53" s="91"/>
      <c r="AN53" s="75"/>
      <c r="AO53" s="91"/>
      <c r="AP53" s="77"/>
      <c r="AQ53" s="91"/>
      <c r="AR53" s="72"/>
      <c r="AS53" s="325"/>
      <c r="AT53" s="91"/>
      <c r="AU53" s="72"/>
      <c r="AV53" s="678" t="str">
        <f>IF(AU53="","",IF(AU53="A",'11.パネルラジエーター設備費用算出シート'!$G$13,IF(AU53="B",'11.パネルラジエーター設備費用算出シート'!$N$13,IF(AU53="C",'11.パネルラジエーター設備費用算出シート'!$G$23,IF(AU53="D",'11.パネルラジエーター設備費用算出シート'!$N$23,IF(AU53="E",'11.パネルラジエーター設備費用算出シート'!$G$33,IF(AU53="F",'11.パネルラジエーター設備費用算出シート'!$N$33,IF(AU53="G",'11.パネルラジエーター設備費用算出シート'!$G$43,IF(AU53="H",'11.パネルラジエーター設備費用算出シート'!$N$43,IF(AU53="I",'11.パネルラジエーター設備費用算出シート'!$G$54,'11.パネルラジエーター設備費用算出シート'!$N$54))))))))))</f>
        <v/>
      </c>
      <c r="AW53" s="91"/>
      <c r="AX53" s="36"/>
      <c r="AY53" s="36"/>
      <c r="AZ53" s="36"/>
      <c r="BA53" s="36"/>
      <c r="BB53" s="66"/>
      <c r="BC53" s="36"/>
      <c r="BD53" s="36"/>
      <c r="BE53" s="66"/>
      <c r="BF53" s="36"/>
      <c r="BG53" s="36"/>
      <c r="BH53" s="36"/>
      <c r="BI53" s="36"/>
    </row>
    <row r="54" spans="1:61" s="37" customFormat="1">
      <c r="A54" s="93"/>
      <c r="B54" s="68">
        <v>42</v>
      </c>
      <c r="C54" s="105"/>
      <c r="D54" s="69"/>
      <c r="E54" s="94"/>
      <c r="F54" s="672"/>
      <c r="G54" s="672"/>
      <c r="H54" s="72"/>
      <c r="I54" s="73"/>
      <c r="J54" s="72"/>
      <c r="K54" s="674" t="str">
        <f t="shared" si="0"/>
        <v/>
      </c>
      <c r="L54" s="674" t="str">
        <f>IF($G54="","",IF(OR('2.全体概要'!$C$15=1,'2.全体概要'!$C$15=2),INDEX($BD$15:$BD$16,MATCH($G54,$BC$15:$BC$16,-1)),IF('2.全体概要'!$C$15=3,INDEX($BD$14:$BD$15,MATCH($G54,$BC$14:$BC$15,-1)),INDEX($BD$13:$BD$14,MATCH($G54,$BC$13:$BC$14,-1)))))</f>
        <v/>
      </c>
      <c r="M54" s="674" t="str">
        <f t="shared" si="1"/>
        <v/>
      </c>
      <c r="N54" s="675">
        <f t="shared" si="2"/>
        <v>0</v>
      </c>
      <c r="O54" s="91"/>
      <c r="P54" s="161"/>
      <c r="Q54" s="67"/>
      <c r="R54" s="89"/>
      <c r="S54" s="162"/>
      <c r="T54" s="67"/>
      <c r="U54" s="91"/>
      <c r="V54" s="161"/>
      <c r="W54" s="67"/>
      <c r="X54" s="89"/>
      <c r="Y54" s="162"/>
      <c r="Z54" s="67"/>
      <c r="AA54" s="91"/>
      <c r="AB54" s="72"/>
      <c r="AC54" s="91"/>
      <c r="AD54" s="161"/>
      <c r="AE54" s="91"/>
      <c r="AF54" s="161"/>
      <c r="AG54" s="91"/>
      <c r="AH54" s="72"/>
      <c r="AI54" s="91"/>
      <c r="AJ54" s="161"/>
      <c r="AK54" s="91"/>
      <c r="AL54" s="75"/>
      <c r="AM54" s="91"/>
      <c r="AN54" s="75"/>
      <c r="AO54" s="91"/>
      <c r="AP54" s="77"/>
      <c r="AQ54" s="91"/>
      <c r="AR54" s="72"/>
      <c r="AS54" s="325"/>
      <c r="AT54" s="91"/>
      <c r="AU54" s="72"/>
      <c r="AV54" s="678" t="str">
        <f>IF(AU54="","",IF(AU54="A",'11.パネルラジエーター設備費用算出シート'!$G$13,IF(AU54="B",'11.パネルラジエーター設備費用算出シート'!$N$13,IF(AU54="C",'11.パネルラジエーター設備費用算出シート'!$G$23,IF(AU54="D",'11.パネルラジエーター設備費用算出シート'!$N$23,IF(AU54="E",'11.パネルラジエーター設備費用算出シート'!$G$33,IF(AU54="F",'11.パネルラジエーター設備費用算出シート'!$N$33,IF(AU54="G",'11.パネルラジエーター設備費用算出シート'!$G$43,IF(AU54="H",'11.パネルラジエーター設備費用算出シート'!$N$43,IF(AU54="I",'11.パネルラジエーター設備費用算出シート'!$G$54,'11.パネルラジエーター設備費用算出シート'!$N$54))))))))))</f>
        <v/>
      </c>
      <c r="AW54" s="91"/>
      <c r="AX54" s="36"/>
      <c r="AY54" s="36"/>
      <c r="AZ54" s="36"/>
      <c r="BA54" s="36"/>
      <c r="BB54" s="66"/>
      <c r="BC54" s="36"/>
      <c r="BD54" s="36"/>
      <c r="BE54" s="66"/>
      <c r="BF54" s="36"/>
      <c r="BG54" s="36"/>
      <c r="BH54" s="36"/>
      <c r="BI54" s="36"/>
    </row>
    <row r="55" spans="1:61" s="37" customFormat="1">
      <c r="A55" s="93"/>
      <c r="B55" s="68">
        <v>43</v>
      </c>
      <c r="C55" s="105"/>
      <c r="D55" s="69"/>
      <c r="E55" s="94"/>
      <c r="F55" s="672"/>
      <c r="G55" s="672"/>
      <c r="H55" s="72"/>
      <c r="I55" s="73"/>
      <c r="J55" s="72"/>
      <c r="K55" s="674" t="str">
        <f t="shared" si="0"/>
        <v/>
      </c>
      <c r="L55" s="674" t="str">
        <f>IF($G55="","",IF(OR('2.全体概要'!$C$15=1,'2.全体概要'!$C$15=2),INDEX($BD$15:$BD$16,MATCH($G55,$BC$15:$BC$16,-1)),IF('2.全体概要'!$C$15=3,INDEX($BD$14:$BD$15,MATCH($G55,$BC$14:$BC$15,-1)),INDEX($BD$13:$BD$14,MATCH($G55,$BC$13:$BC$14,-1)))))</f>
        <v/>
      </c>
      <c r="M55" s="674" t="str">
        <f t="shared" si="1"/>
        <v/>
      </c>
      <c r="N55" s="675">
        <f t="shared" si="2"/>
        <v>0</v>
      </c>
      <c r="O55" s="91"/>
      <c r="P55" s="161"/>
      <c r="Q55" s="67"/>
      <c r="R55" s="89"/>
      <c r="S55" s="162"/>
      <c r="T55" s="67"/>
      <c r="U55" s="91"/>
      <c r="V55" s="161"/>
      <c r="W55" s="67"/>
      <c r="X55" s="89"/>
      <c r="Y55" s="162"/>
      <c r="Z55" s="67"/>
      <c r="AA55" s="91"/>
      <c r="AB55" s="72"/>
      <c r="AC55" s="91"/>
      <c r="AD55" s="161"/>
      <c r="AE55" s="91"/>
      <c r="AF55" s="161"/>
      <c r="AG55" s="91"/>
      <c r="AH55" s="72"/>
      <c r="AI55" s="91"/>
      <c r="AJ55" s="161"/>
      <c r="AK55" s="91"/>
      <c r="AL55" s="75"/>
      <c r="AM55" s="91"/>
      <c r="AN55" s="75"/>
      <c r="AO55" s="91"/>
      <c r="AP55" s="77"/>
      <c r="AQ55" s="91"/>
      <c r="AR55" s="72"/>
      <c r="AS55" s="325"/>
      <c r="AT55" s="91"/>
      <c r="AU55" s="72"/>
      <c r="AV55" s="678" t="str">
        <f>IF(AU55="","",IF(AU55="A",'11.パネルラジエーター設備費用算出シート'!$G$13,IF(AU55="B",'11.パネルラジエーター設備費用算出シート'!$N$13,IF(AU55="C",'11.パネルラジエーター設備費用算出シート'!$G$23,IF(AU55="D",'11.パネルラジエーター設備費用算出シート'!$N$23,IF(AU55="E",'11.パネルラジエーター設備費用算出シート'!$G$33,IF(AU55="F",'11.パネルラジエーター設備費用算出シート'!$N$33,IF(AU55="G",'11.パネルラジエーター設備費用算出シート'!$G$43,IF(AU55="H",'11.パネルラジエーター設備費用算出シート'!$N$43,IF(AU55="I",'11.パネルラジエーター設備費用算出シート'!$G$54,'11.パネルラジエーター設備費用算出シート'!$N$54))))))))))</f>
        <v/>
      </c>
      <c r="AW55" s="91"/>
      <c r="AX55" s="36"/>
      <c r="AY55" s="36"/>
      <c r="AZ55" s="36"/>
      <c r="BA55" s="36"/>
      <c r="BB55" s="66"/>
      <c r="BC55" s="36"/>
      <c r="BD55" s="36"/>
      <c r="BE55" s="66"/>
      <c r="BF55" s="36"/>
      <c r="BG55" s="36"/>
      <c r="BH55" s="36"/>
      <c r="BI55" s="36"/>
    </row>
    <row r="56" spans="1:61" s="37" customFormat="1">
      <c r="A56" s="93"/>
      <c r="B56" s="68">
        <v>44</v>
      </c>
      <c r="C56" s="105"/>
      <c r="D56" s="69"/>
      <c r="E56" s="94"/>
      <c r="F56" s="672"/>
      <c r="G56" s="672"/>
      <c r="H56" s="72"/>
      <c r="I56" s="73"/>
      <c r="J56" s="72"/>
      <c r="K56" s="674" t="str">
        <f t="shared" si="0"/>
        <v/>
      </c>
      <c r="L56" s="674" t="str">
        <f>IF($G56="","",IF(OR('2.全体概要'!$C$15=1,'2.全体概要'!$C$15=2),INDEX($BD$15:$BD$16,MATCH($G56,$BC$15:$BC$16,-1)),IF('2.全体概要'!$C$15=3,INDEX($BD$14:$BD$15,MATCH($G56,$BC$14:$BC$15,-1)),INDEX($BD$13:$BD$14,MATCH($G56,$BC$13:$BC$14,-1)))))</f>
        <v/>
      </c>
      <c r="M56" s="674" t="str">
        <f t="shared" si="1"/>
        <v/>
      </c>
      <c r="N56" s="675">
        <f t="shared" si="2"/>
        <v>0</v>
      </c>
      <c r="O56" s="91"/>
      <c r="P56" s="161"/>
      <c r="Q56" s="67"/>
      <c r="R56" s="89"/>
      <c r="S56" s="162"/>
      <c r="T56" s="67"/>
      <c r="U56" s="91"/>
      <c r="V56" s="161"/>
      <c r="W56" s="67"/>
      <c r="X56" s="89"/>
      <c r="Y56" s="162"/>
      <c r="Z56" s="67"/>
      <c r="AA56" s="91"/>
      <c r="AB56" s="72"/>
      <c r="AC56" s="91"/>
      <c r="AD56" s="161"/>
      <c r="AE56" s="91"/>
      <c r="AF56" s="161"/>
      <c r="AG56" s="91"/>
      <c r="AH56" s="72"/>
      <c r="AI56" s="91"/>
      <c r="AJ56" s="161"/>
      <c r="AK56" s="91"/>
      <c r="AL56" s="75"/>
      <c r="AM56" s="91"/>
      <c r="AN56" s="75"/>
      <c r="AO56" s="91"/>
      <c r="AP56" s="77"/>
      <c r="AQ56" s="91"/>
      <c r="AR56" s="72"/>
      <c r="AS56" s="325"/>
      <c r="AT56" s="91"/>
      <c r="AU56" s="72"/>
      <c r="AV56" s="678" t="str">
        <f>IF(AU56="","",IF(AU56="A",'11.パネルラジエーター設備費用算出シート'!$G$13,IF(AU56="B",'11.パネルラジエーター設備費用算出シート'!$N$13,IF(AU56="C",'11.パネルラジエーター設備費用算出シート'!$G$23,IF(AU56="D",'11.パネルラジエーター設備費用算出シート'!$N$23,IF(AU56="E",'11.パネルラジエーター設備費用算出シート'!$G$33,IF(AU56="F",'11.パネルラジエーター設備費用算出シート'!$N$33,IF(AU56="G",'11.パネルラジエーター設備費用算出シート'!$G$43,IF(AU56="H",'11.パネルラジエーター設備費用算出シート'!$N$43,IF(AU56="I",'11.パネルラジエーター設備費用算出シート'!$G$54,'11.パネルラジエーター設備費用算出シート'!$N$54))))))))))</f>
        <v/>
      </c>
      <c r="AW56" s="91"/>
      <c r="AX56" s="36"/>
      <c r="AY56" s="36"/>
      <c r="AZ56" s="36"/>
      <c r="BA56" s="36"/>
      <c r="BB56" s="66"/>
      <c r="BC56" s="36"/>
      <c r="BD56" s="36"/>
      <c r="BE56" s="66"/>
      <c r="BF56" s="36"/>
      <c r="BG56" s="36"/>
      <c r="BH56" s="36"/>
      <c r="BI56" s="36"/>
    </row>
    <row r="57" spans="1:61" s="37" customFormat="1">
      <c r="A57" s="93"/>
      <c r="B57" s="68">
        <v>45</v>
      </c>
      <c r="C57" s="105"/>
      <c r="D57" s="69"/>
      <c r="E57" s="94"/>
      <c r="F57" s="672"/>
      <c r="G57" s="672"/>
      <c r="H57" s="72"/>
      <c r="I57" s="73"/>
      <c r="J57" s="72"/>
      <c r="K57" s="674" t="str">
        <f t="shared" si="0"/>
        <v/>
      </c>
      <c r="L57" s="674" t="str">
        <f>IF($G57="","",IF(OR('2.全体概要'!$C$15=1,'2.全体概要'!$C$15=2),INDEX($BD$15:$BD$16,MATCH($G57,$BC$15:$BC$16,-1)),IF('2.全体概要'!$C$15=3,INDEX($BD$14:$BD$15,MATCH($G57,$BC$14:$BC$15,-1)),INDEX($BD$13:$BD$14,MATCH($G57,$BC$13:$BC$14,-1)))))</f>
        <v/>
      </c>
      <c r="M57" s="674" t="str">
        <f t="shared" si="1"/>
        <v/>
      </c>
      <c r="N57" s="675">
        <f t="shared" si="2"/>
        <v>0</v>
      </c>
      <c r="O57" s="91"/>
      <c r="P57" s="161"/>
      <c r="Q57" s="67"/>
      <c r="R57" s="89"/>
      <c r="S57" s="162"/>
      <c r="T57" s="67"/>
      <c r="U57" s="91"/>
      <c r="V57" s="161"/>
      <c r="W57" s="67"/>
      <c r="X57" s="89"/>
      <c r="Y57" s="162"/>
      <c r="Z57" s="67"/>
      <c r="AA57" s="91"/>
      <c r="AB57" s="72"/>
      <c r="AC57" s="91"/>
      <c r="AD57" s="161"/>
      <c r="AE57" s="91"/>
      <c r="AF57" s="161"/>
      <c r="AG57" s="91"/>
      <c r="AH57" s="72"/>
      <c r="AI57" s="91"/>
      <c r="AJ57" s="161"/>
      <c r="AK57" s="91"/>
      <c r="AL57" s="75"/>
      <c r="AM57" s="91"/>
      <c r="AN57" s="75"/>
      <c r="AO57" s="91"/>
      <c r="AP57" s="77"/>
      <c r="AQ57" s="91"/>
      <c r="AR57" s="72"/>
      <c r="AS57" s="325"/>
      <c r="AT57" s="91"/>
      <c r="AU57" s="72"/>
      <c r="AV57" s="678" t="str">
        <f>IF(AU57="","",IF(AU57="A",'11.パネルラジエーター設備費用算出シート'!$G$13,IF(AU57="B",'11.パネルラジエーター設備費用算出シート'!$N$13,IF(AU57="C",'11.パネルラジエーター設備費用算出シート'!$G$23,IF(AU57="D",'11.パネルラジエーター設備費用算出シート'!$N$23,IF(AU57="E",'11.パネルラジエーター設備費用算出シート'!$G$33,IF(AU57="F",'11.パネルラジエーター設備費用算出シート'!$N$33,IF(AU57="G",'11.パネルラジエーター設備費用算出シート'!$G$43,IF(AU57="H",'11.パネルラジエーター設備費用算出シート'!$N$43,IF(AU57="I",'11.パネルラジエーター設備費用算出シート'!$G$54,'11.パネルラジエーター設備費用算出シート'!$N$54))))))))))</f>
        <v/>
      </c>
      <c r="AW57" s="91"/>
      <c r="AX57" s="36"/>
      <c r="AY57" s="36"/>
      <c r="AZ57" s="36"/>
      <c r="BA57" s="36"/>
      <c r="BB57" s="66"/>
      <c r="BC57" s="36"/>
      <c r="BD57" s="36"/>
      <c r="BE57" s="66"/>
      <c r="BF57" s="36"/>
      <c r="BG57" s="36"/>
      <c r="BH57" s="36"/>
      <c r="BI57" s="36"/>
    </row>
    <row r="58" spans="1:61" s="37" customFormat="1">
      <c r="A58" s="93"/>
      <c r="B58" s="68">
        <v>46</v>
      </c>
      <c r="C58" s="105"/>
      <c r="D58" s="69"/>
      <c r="E58" s="94"/>
      <c r="F58" s="672"/>
      <c r="G58" s="672"/>
      <c r="H58" s="72"/>
      <c r="I58" s="73"/>
      <c r="J58" s="72"/>
      <c r="K58" s="674" t="str">
        <f t="shared" si="0"/>
        <v/>
      </c>
      <c r="L58" s="674" t="str">
        <f>IF($G58="","",IF(OR('2.全体概要'!$C$15=1,'2.全体概要'!$C$15=2),INDEX($BD$15:$BD$16,MATCH($G58,$BC$15:$BC$16,-1)),IF('2.全体概要'!$C$15=3,INDEX($BD$14:$BD$15,MATCH($G58,$BC$14:$BC$15,-1)),INDEX($BD$13:$BD$14,MATCH($G58,$BC$13:$BC$14,-1)))))</f>
        <v/>
      </c>
      <c r="M58" s="674" t="str">
        <f t="shared" si="1"/>
        <v/>
      </c>
      <c r="N58" s="675">
        <f t="shared" si="2"/>
        <v>0</v>
      </c>
      <c r="O58" s="91"/>
      <c r="P58" s="161"/>
      <c r="Q58" s="67"/>
      <c r="R58" s="89"/>
      <c r="S58" s="162"/>
      <c r="T58" s="67"/>
      <c r="U58" s="91"/>
      <c r="V58" s="161"/>
      <c r="W58" s="67"/>
      <c r="X58" s="89"/>
      <c r="Y58" s="162"/>
      <c r="Z58" s="67"/>
      <c r="AA58" s="91"/>
      <c r="AB58" s="72"/>
      <c r="AC58" s="91"/>
      <c r="AD58" s="161"/>
      <c r="AE58" s="91"/>
      <c r="AF58" s="161"/>
      <c r="AG58" s="91"/>
      <c r="AH58" s="72"/>
      <c r="AI58" s="91"/>
      <c r="AJ58" s="161"/>
      <c r="AK58" s="91"/>
      <c r="AL58" s="75"/>
      <c r="AM58" s="91"/>
      <c r="AN58" s="75"/>
      <c r="AO58" s="91"/>
      <c r="AP58" s="77"/>
      <c r="AQ58" s="91"/>
      <c r="AR58" s="72"/>
      <c r="AS58" s="325"/>
      <c r="AT58" s="91"/>
      <c r="AU58" s="72"/>
      <c r="AV58" s="678" t="str">
        <f>IF(AU58="","",IF(AU58="A",'11.パネルラジエーター設備費用算出シート'!$G$13,IF(AU58="B",'11.パネルラジエーター設備費用算出シート'!$N$13,IF(AU58="C",'11.パネルラジエーター設備費用算出シート'!$G$23,IF(AU58="D",'11.パネルラジエーター設備費用算出シート'!$N$23,IF(AU58="E",'11.パネルラジエーター設備費用算出シート'!$G$33,IF(AU58="F",'11.パネルラジエーター設備費用算出シート'!$N$33,IF(AU58="G",'11.パネルラジエーター設備費用算出シート'!$G$43,IF(AU58="H",'11.パネルラジエーター設備費用算出シート'!$N$43,IF(AU58="I",'11.パネルラジエーター設備費用算出シート'!$G$54,'11.パネルラジエーター設備費用算出シート'!$N$54))))))))))</f>
        <v/>
      </c>
      <c r="AW58" s="91"/>
      <c r="AX58" s="36"/>
      <c r="AY58" s="36"/>
      <c r="AZ58" s="36"/>
      <c r="BA58" s="36"/>
      <c r="BB58" s="66"/>
      <c r="BC58" s="36"/>
      <c r="BD58" s="36"/>
      <c r="BE58" s="66"/>
      <c r="BF58" s="36"/>
      <c r="BG58" s="36"/>
      <c r="BH58" s="36"/>
      <c r="BI58" s="36"/>
    </row>
    <row r="59" spans="1:61" s="37" customFormat="1">
      <c r="A59" s="93"/>
      <c r="B59" s="68">
        <v>47</v>
      </c>
      <c r="C59" s="105"/>
      <c r="D59" s="69"/>
      <c r="E59" s="94"/>
      <c r="F59" s="672"/>
      <c r="G59" s="672"/>
      <c r="H59" s="72"/>
      <c r="I59" s="73"/>
      <c r="J59" s="72"/>
      <c r="K59" s="674" t="str">
        <f t="shared" si="0"/>
        <v/>
      </c>
      <c r="L59" s="674" t="str">
        <f>IF($G59="","",IF(OR('2.全体概要'!$C$15=1,'2.全体概要'!$C$15=2),INDEX($BD$15:$BD$16,MATCH($G59,$BC$15:$BC$16,-1)),IF('2.全体概要'!$C$15=3,INDEX($BD$14:$BD$15,MATCH($G59,$BC$14:$BC$15,-1)),INDEX($BD$13:$BD$14,MATCH($G59,$BC$13:$BC$14,-1)))))</f>
        <v/>
      </c>
      <c r="M59" s="674" t="str">
        <f t="shared" si="1"/>
        <v/>
      </c>
      <c r="N59" s="675">
        <f t="shared" si="2"/>
        <v>0</v>
      </c>
      <c r="O59" s="91"/>
      <c r="P59" s="161"/>
      <c r="Q59" s="67"/>
      <c r="R59" s="89"/>
      <c r="S59" s="162"/>
      <c r="T59" s="67"/>
      <c r="U59" s="91"/>
      <c r="V59" s="161"/>
      <c r="W59" s="67"/>
      <c r="X59" s="89"/>
      <c r="Y59" s="162"/>
      <c r="Z59" s="67"/>
      <c r="AA59" s="91"/>
      <c r="AB59" s="72"/>
      <c r="AC59" s="91"/>
      <c r="AD59" s="161"/>
      <c r="AE59" s="91"/>
      <c r="AF59" s="161"/>
      <c r="AG59" s="91"/>
      <c r="AH59" s="72"/>
      <c r="AI59" s="91"/>
      <c r="AJ59" s="161"/>
      <c r="AK59" s="91"/>
      <c r="AL59" s="75"/>
      <c r="AM59" s="91"/>
      <c r="AN59" s="75"/>
      <c r="AO59" s="91"/>
      <c r="AP59" s="77"/>
      <c r="AQ59" s="91"/>
      <c r="AR59" s="72"/>
      <c r="AS59" s="325"/>
      <c r="AT59" s="91"/>
      <c r="AU59" s="72"/>
      <c r="AV59" s="678" t="str">
        <f>IF(AU59="","",IF(AU59="A",'11.パネルラジエーター設備費用算出シート'!$G$13,IF(AU59="B",'11.パネルラジエーター設備費用算出シート'!$N$13,IF(AU59="C",'11.パネルラジエーター設備費用算出シート'!$G$23,IF(AU59="D",'11.パネルラジエーター設備費用算出シート'!$N$23,IF(AU59="E",'11.パネルラジエーター設備費用算出シート'!$G$33,IF(AU59="F",'11.パネルラジエーター設備費用算出シート'!$N$33,IF(AU59="G",'11.パネルラジエーター設備費用算出シート'!$G$43,IF(AU59="H",'11.パネルラジエーター設備費用算出シート'!$N$43,IF(AU59="I",'11.パネルラジエーター設備費用算出シート'!$G$54,'11.パネルラジエーター設備費用算出シート'!$N$54))))))))))</f>
        <v/>
      </c>
      <c r="AW59" s="91"/>
      <c r="AX59" s="36"/>
      <c r="AY59" s="36"/>
      <c r="AZ59" s="36"/>
      <c r="BA59" s="36"/>
      <c r="BB59" s="66"/>
      <c r="BC59" s="36"/>
      <c r="BD59" s="36"/>
      <c r="BE59" s="66"/>
      <c r="BF59" s="36"/>
      <c r="BG59" s="36"/>
      <c r="BH59" s="36"/>
      <c r="BI59" s="36"/>
    </row>
    <row r="60" spans="1:61" s="37" customFormat="1">
      <c r="A60" s="93"/>
      <c r="B60" s="68">
        <v>48</v>
      </c>
      <c r="C60" s="105"/>
      <c r="D60" s="69"/>
      <c r="E60" s="94"/>
      <c r="F60" s="672"/>
      <c r="G60" s="672"/>
      <c r="H60" s="72"/>
      <c r="I60" s="73"/>
      <c r="J60" s="72"/>
      <c r="K60" s="674" t="str">
        <f t="shared" si="0"/>
        <v/>
      </c>
      <c r="L60" s="674" t="str">
        <f>IF($G60="","",IF(OR('2.全体概要'!$C$15=1,'2.全体概要'!$C$15=2),INDEX($BD$15:$BD$16,MATCH($G60,$BC$15:$BC$16,-1)),IF('2.全体概要'!$C$15=3,INDEX($BD$14:$BD$15,MATCH($G60,$BC$14:$BC$15,-1)),INDEX($BD$13:$BD$14,MATCH($G60,$BC$13:$BC$14,-1)))))</f>
        <v/>
      </c>
      <c r="M60" s="674" t="str">
        <f t="shared" si="1"/>
        <v/>
      </c>
      <c r="N60" s="675">
        <f t="shared" si="2"/>
        <v>0</v>
      </c>
      <c r="O60" s="91"/>
      <c r="P60" s="161"/>
      <c r="Q60" s="67"/>
      <c r="R60" s="89"/>
      <c r="S60" s="162"/>
      <c r="T60" s="67"/>
      <c r="U60" s="91"/>
      <c r="V60" s="161"/>
      <c r="W60" s="67"/>
      <c r="X60" s="89"/>
      <c r="Y60" s="162"/>
      <c r="Z60" s="67"/>
      <c r="AA60" s="91"/>
      <c r="AB60" s="72"/>
      <c r="AC60" s="91"/>
      <c r="AD60" s="161"/>
      <c r="AE60" s="91"/>
      <c r="AF60" s="161"/>
      <c r="AG60" s="91"/>
      <c r="AH60" s="72"/>
      <c r="AI60" s="91"/>
      <c r="AJ60" s="161"/>
      <c r="AK60" s="91"/>
      <c r="AL60" s="75"/>
      <c r="AM60" s="91"/>
      <c r="AN60" s="75"/>
      <c r="AO60" s="91"/>
      <c r="AP60" s="77"/>
      <c r="AQ60" s="91"/>
      <c r="AR60" s="72"/>
      <c r="AS60" s="325"/>
      <c r="AT60" s="91"/>
      <c r="AU60" s="72"/>
      <c r="AV60" s="678" t="str">
        <f>IF(AU60="","",IF(AU60="A",'11.パネルラジエーター設備費用算出シート'!$G$13,IF(AU60="B",'11.パネルラジエーター設備費用算出シート'!$N$13,IF(AU60="C",'11.パネルラジエーター設備費用算出シート'!$G$23,IF(AU60="D",'11.パネルラジエーター設備費用算出シート'!$N$23,IF(AU60="E",'11.パネルラジエーター設備費用算出シート'!$G$33,IF(AU60="F",'11.パネルラジエーター設備費用算出シート'!$N$33,IF(AU60="G",'11.パネルラジエーター設備費用算出シート'!$G$43,IF(AU60="H",'11.パネルラジエーター設備費用算出シート'!$N$43,IF(AU60="I",'11.パネルラジエーター設備費用算出シート'!$G$54,'11.パネルラジエーター設備費用算出シート'!$N$54))))))))))</f>
        <v/>
      </c>
      <c r="AW60" s="91"/>
      <c r="AX60" s="36"/>
      <c r="AY60" s="36"/>
      <c r="AZ60" s="36"/>
      <c r="BA60" s="36"/>
      <c r="BB60" s="66"/>
      <c r="BC60" s="36"/>
      <c r="BD60" s="36"/>
      <c r="BE60" s="66"/>
      <c r="BF60" s="36"/>
      <c r="BG60" s="36"/>
      <c r="BH60" s="36"/>
      <c r="BI60" s="36"/>
    </row>
    <row r="61" spans="1:61" s="37" customFormat="1">
      <c r="A61" s="93"/>
      <c r="B61" s="68">
        <v>49</v>
      </c>
      <c r="C61" s="105"/>
      <c r="D61" s="69"/>
      <c r="E61" s="94"/>
      <c r="F61" s="672"/>
      <c r="G61" s="672"/>
      <c r="H61" s="72"/>
      <c r="I61" s="73"/>
      <c r="J61" s="72"/>
      <c r="K61" s="674" t="str">
        <f t="shared" si="0"/>
        <v/>
      </c>
      <c r="L61" s="674" t="str">
        <f>IF($G61="","",IF(OR('2.全体概要'!$C$15=1,'2.全体概要'!$C$15=2),INDEX($BD$15:$BD$16,MATCH($G61,$BC$15:$BC$16,-1)),IF('2.全体概要'!$C$15=3,INDEX($BD$14:$BD$15,MATCH($G61,$BC$14:$BC$15,-1)),INDEX($BD$13:$BD$14,MATCH($G61,$BC$13:$BC$14,-1)))))</f>
        <v/>
      </c>
      <c r="M61" s="674" t="str">
        <f t="shared" si="1"/>
        <v/>
      </c>
      <c r="N61" s="675">
        <f t="shared" si="2"/>
        <v>0</v>
      </c>
      <c r="O61" s="91"/>
      <c r="P61" s="161"/>
      <c r="Q61" s="67"/>
      <c r="R61" s="89"/>
      <c r="S61" s="162"/>
      <c r="T61" s="67"/>
      <c r="U61" s="91"/>
      <c r="V61" s="161"/>
      <c r="W61" s="67"/>
      <c r="X61" s="89"/>
      <c r="Y61" s="162"/>
      <c r="Z61" s="67"/>
      <c r="AA61" s="91"/>
      <c r="AB61" s="72"/>
      <c r="AC61" s="91"/>
      <c r="AD61" s="161"/>
      <c r="AE61" s="91"/>
      <c r="AF61" s="161"/>
      <c r="AG61" s="91"/>
      <c r="AH61" s="72"/>
      <c r="AI61" s="91"/>
      <c r="AJ61" s="161"/>
      <c r="AK61" s="91"/>
      <c r="AL61" s="75"/>
      <c r="AM61" s="91"/>
      <c r="AN61" s="75"/>
      <c r="AO61" s="91"/>
      <c r="AP61" s="77"/>
      <c r="AQ61" s="91"/>
      <c r="AR61" s="72"/>
      <c r="AS61" s="325"/>
      <c r="AT61" s="91"/>
      <c r="AU61" s="72"/>
      <c r="AV61" s="678" t="str">
        <f>IF(AU61="","",IF(AU61="A",'11.パネルラジエーター設備費用算出シート'!$G$13,IF(AU61="B",'11.パネルラジエーター設備費用算出シート'!$N$13,IF(AU61="C",'11.パネルラジエーター設備費用算出シート'!$G$23,IF(AU61="D",'11.パネルラジエーター設備費用算出シート'!$N$23,IF(AU61="E",'11.パネルラジエーター設備費用算出シート'!$G$33,IF(AU61="F",'11.パネルラジエーター設備費用算出シート'!$N$33,IF(AU61="G",'11.パネルラジエーター設備費用算出シート'!$G$43,IF(AU61="H",'11.パネルラジエーター設備費用算出シート'!$N$43,IF(AU61="I",'11.パネルラジエーター設備費用算出シート'!$G$54,'11.パネルラジエーター設備費用算出シート'!$N$54))))))))))</f>
        <v/>
      </c>
      <c r="AW61" s="91"/>
      <c r="AX61" s="36"/>
      <c r="AY61" s="36"/>
      <c r="AZ61" s="36"/>
      <c r="BA61" s="36"/>
      <c r="BB61" s="66"/>
      <c r="BC61" s="36"/>
      <c r="BD61" s="36"/>
      <c r="BE61" s="66"/>
      <c r="BF61" s="36"/>
      <c r="BG61" s="36"/>
      <c r="BH61" s="36"/>
      <c r="BI61" s="36"/>
    </row>
    <row r="62" spans="1:61" s="37" customFormat="1">
      <c r="A62" s="93"/>
      <c r="B62" s="68">
        <v>50</v>
      </c>
      <c r="C62" s="105"/>
      <c r="D62" s="69"/>
      <c r="E62" s="94"/>
      <c r="F62" s="672"/>
      <c r="G62" s="672"/>
      <c r="H62" s="72"/>
      <c r="I62" s="73"/>
      <c r="J62" s="72"/>
      <c r="K62" s="674" t="str">
        <f t="shared" si="0"/>
        <v/>
      </c>
      <c r="L62" s="674" t="str">
        <f>IF($G62="","",IF(OR('2.全体概要'!$C$15=1,'2.全体概要'!$C$15=2),INDEX($BD$15:$BD$16,MATCH($G62,$BC$15:$BC$16,-1)),IF('2.全体概要'!$C$15=3,INDEX($BD$14:$BD$15,MATCH($G62,$BC$14:$BC$15,-1)),INDEX($BD$13:$BD$14,MATCH($G62,$BC$13:$BC$14,-1)))))</f>
        <v/>
      </c>
      <c r="M62" s="674" t="str">
        <f t="shared" si="1"/>
        <v/>
      </c>
      <c r="N62" s="675">
        <f t="shared" si="2"/>
        <v>0</v>
      </c>
      <c r="O62" s="91"/>
      <c r="P62" s="161"/>
      <c r="Q62" s="67"/>
      <c r="R62" s="89"/>
      <c r="S62" s="162"/>
      <c r="T62" s="67"/>
      <c r="U62" s="91"/>
      <c r="V62" s="161"/>
      <c r="W62" s="67"/>
      <c r="X62" s="89"/>
      <c r="Y62" s="162"/>
      <c r="Z62" s="67"/>
      <c r="AA62" s="91"/>
      <c r="AB62" s="72"/>
      <c r="AC62" s="91"/>
      <c r="AD62" s="161"/>
      <c r="AE62" s="91"/>
      <c r="AF62" s="161"/>
      <c r="AG62" s="91"/>
      <c r="AH62" s="72"/>
      <c r="AI62" s="91"/>
      <c r="AJ62" s="161"/>
      <c r="AK62" s="91"/>
      <c r="AL62" s="75"/>
      <c r="AM62" s="91"/>
      <c r="AN62" s="75"/>
      <c r="AO62" s="91"/>
      <c r="AP62" s="77"/>
      <c r="AQ62" s="91"/>
      <c r="AR62" s="72"/>
      <c r="AS62" s="325"/>
      <c r="AT62" s="91"/>
      <c r="AU62" s="72"/>
      <c r="AV62" s="678" t="str">
        <f>IF(AU62="","",IF(AU62="A",'11.パネルラジエーター設備費用算出シート'!$G$13,IF(AU62="B",'11.パネルラジエーター設備費用算出シート'!$N$13,IF(AU62="C",'11.パネルラジエーター設備費用算出シート'!$G$23,IF(AU62="D",'11.パネルラジエーター設備費用算出シート'!$N$23,IF(AU62="E",'11.パネルラジエーター設備費用算出シート'!$G$33,IF(AU62="F",'11.パネルラジエーター設備費用算出シート'!$N$33,IF(AU62="G",'11.パネルラジエーター設備費用算出シート'!$G$43,IF(AU62="H",'11.パネルラジエーター設備費用算出シート'!$N$43,IF(AU62="I",'11.パネルラジエーター設備費用算出シート'!$G$54,'11.パネルラジエーター設備費用算出シート'!$N$54))))))))))</f>
        <v/>
      </c>
      <c r="AW62" s="91"/>
      <c r="AX62" s="36"/>
      <c r="AY62" s="36"/>
      <c r="AZ62" s="36"/>
      <c r="BA62" s="36"/>
      <c r="BB62" s="66"/>
      <c r="BC62" s="36"/>
      <c r="BD62" s="36"/>
      <c r="BE62" s="66"/>
      <c r="BF62" s="36"/>
      <c r="BG62" s="36"/>
      <c r="BH62" s="36"/>
      <c r="BI62" s="36"/>
    </row>
    <row r="63" spans="1:61" s="37" customFormat="1">
      <c r="A63" s="93"/>
      <c r="B63" s="68">
        <v>51</v>
      </c>
      <c r="C63" s="105"/>
      <c r="D63" s="69"/>
      <c r="E63" s="94"/>
      <c r="F63" s="672"/>
      <c r="G63" s="672"/>
      <c r="H63" s="72"/>
      <c r="I63" s="73"/>
      <c r="J63" s="72"/>
      <c r="K63" s="674" t="str">
        <f t="shared" si="0"/>
        <v/>
      </c>
      <c r="L63" s="674" t="str">
        <f>IF($G63="","",IF(OR('2.全体概要'!$C$15=1,'2.全体概要'!$C$15=2),INDEX($BD$15:$BD$16,MATCH($G63,$BC$15:$BC$16,-1)),IF('2.全体概要'!$C$15=3,INDEX($BD$14:$BD$15,MATCH($G63,$BC$14:$BC$15,-1)),INDEX($BD$13:$BD$14,MATCH($G63,$BC$13:$BC$14,-1)))))</f>
        <v/>
      </c>
      <c r="M63" s="674" t="str">
        <f t="shared" si="1"/>
        <v/>
      </c>
      <c r="N63" s="675">
        <f t="shared" si="2"/>
        <v>0</v>
      </c>
      <c r="O63" s="91"/>
      <c r="P63" s="161"/>
      <c r="Q63" s="67"/>
      <c r="R63" s="89"/>
      <c r="S63" s="162"/>
      <c r="T63" s="67"/>
      <c r="U63" s="91"/>
      <c r="V63" s="161"/>
      <c r="W63" s="67"/>
      <c r="X63" s="89"/>
      <c r="Y63" s="162"/>
      <c r="Z63" s="67"/>
      <c r="AA63" s="91"/>
      <c r="AB63" s="72"/>
      <c r="AC63" s="91"/>
      <c r="AD63" s="161"/>
      <c r="AE63" s="91"/>
      <c r="AF63" s="161"/>
      <c r="AG63" s="91"/>
      <c r="AH63" s="72"/>
      <c r="AI63" s="91"/>
      <c r="AJ63" s="161"/>
      <c r="AK63" s="91"/>
      <c r="AL63" s="75"/>
      <c r="AM63" s="91"/>
      <c r="AN63" s="75"/>
      <c r="AO63" s="91"/>
      <c r="AP63" s="77"/>
      <c r="AQ63" s="91"/>
      <c r="AR63" s="72"/>
      <c r="AS63" s="325"/>
      <c r="AT63" s="91"/>
      <c r="AU63" s="72"/>
      <c r="AV63" s="678" t="str">
        <f>IF(AU63="","",IF(AU63="A",'11.パネルラジエーター設備費用算出シート'!$G$13,IF(AU63="B",'11.パネルラジエーター設備費用算出シート'!$N$13,IF(AU63="C",'11.パネルラジエーター設備費用算出シート'!$G$23,IF(AU63="D",'11.パネルラジエーター設備費用算出シート'!$N$23,IF(AU63="E",'11.パネルラジエーター設備費用算出シート'!$G$33,IF(AU63="F",'11.パネルラジエーター設備費用算出シート'!$N$33,IF(AU63="G",'11.パネルラジエーター設備費用算出シート'!$G$43,IF(AU63="H",'11.パネルラジエーター設備費用算出シート'!$N$43,IF(AU63="I",'11.パネルラジエーター設備費用算出シート'!$G$54,'11.パネルラジエーター設備費用算出シート'!$N$54))))))))))</f>
        <v/>
      </c>
      <c r="AW63" s="91"/>
      <c r="AX63" s="36"/>
      <c r="AY63" s="36"/>
      <c r="AZ63" s="36"/>
      <c r="BA63" s="36"/>
      <c r="BB63" s="66"/>
      <c r="BC63" s="36"/>
      <c r="BD63" s="36"/>
      <c r="BE63" s="66"/>
      <c r="BF63" s="36"/>
      <c r="BG63" s="36"/>
      <c r="BH63" s="36"/>
      <c r="BI63" s="36"/>
    </row>
    <row r="64" spans="1:61" s="37" customFormat="1">
      <c r="A64" s="93"/>
      <c r="B64" s="68">
        <v>52</v>
      </c>
      <c r="C64" s="105"/>
      <c r="D64" s="69"/>
      <c r="E64" s="94"/>
      <c r="F64" s="672"/>
      <c r="G64" s="672"/>
      <c r="H64" s="72"/>
      <c r="I64" s="73"/>
      <c r="J64" s="72"/>
      <c r="K64" s="674" t="str">
        <f t="shared" si="0"/>
        <v/>
      </c>
      <c r="L64" s="674" t="str">
        <f>IF($G64="","",IF(OR('2.全体概要'!$C$15=1,'2.全体概要'!$C$15=2),INDEX($BD$15:$BD$16,MATCH($G64,$BC$15:$BC$16,-1)),IF('2.全体概要'!$C$15=3,INDEX($BD$14:$BD$15,MATCH($G64,$BC$14:$BC$15,-1)),INDEX($BD$13:$BD$14,MATCH($G64,$BC$13:$BC$14,-1)))))</f>
        <v/>
      </c>
      <c r="M64" s="674" t="str">
        <f t="shared" si="1"/>
        <v/>
      </c>
      <c r="N64" s="675">
        <f t="shared" si="2"/>
        <v>0</v>
      </c>
      <c r="O64" s="91"/>
      <c r="P64" s="161"/>
      <c r="Q64" s="67"/>
      <c r="R64" s="89"/>
      <c r="S64" s="162"/>
      <c r="T64" s="67"/>
      <c r="U64" s="91"/>
      <c r="V64" s="161"/>
      <c r="W64" s="67"/>
      <c r="X64" s="89"/>
      <c r="Y64" s="162"/>
      <c r="Z64" s="67"/>
      <c r="AA64" s="91"/>
      <c r="AB64" s="72"/>
      <c r="AC64" s="91"/>
      <c r="AD64" s="161"/>
      <c r="AE64" s="91"/>
      <c r="AF64" s="161"/>
      <c r="AG64" s="91"/>
      <c r="AH64" s="72"/>
      <c r="AI64" s="91"/>
      <c r="AJ64" s="161"/>
      <c r="AK64" s="91"/>
      <c r="AL64" s="75"/>
      <c r="AM64" s="91"/>
      <c r="AN64" s="75"/>
      <c r="AO64" s="91"/>
      <c r="AP64" s="77"/>
      <c r="AQ64" s="91"/>
      <c r="AR64" s="72"/>
      <c r="AS64" s="325"/>
      <c r="AT64" s="91"/>
      <c r="AU64" s="72"/>
      <c r="AV64" s="678" t="str">
        <f>IF(AU64="","",IF(AU64="A",'11.パネルラジエーター設備費用算出シート'!$G$13,IF(AU64="B",'11.パネルラジエーター設備費用算出シート'!$N$13,IF(AU64="C",'11.パネルラジエーター設備費用算出シート'!$G$23,IF(AU64="D",'11.パネルラジエーター設備費用算出シート'!$N$23,IF(AU64="E",'11.パネルラジエーター設備費用算出シート'!$G$33,IF(AU64="F",'11.パネルラジエーター設備費用算出シート'!$N$33,IF(AU64="G",'11.パネルラジエーター設備費用算出シート'!$G$43,IF(AU64="H",'11.パネルラジエーター設備費用算出シート'!$N$43,IF(AU64="I",'11.パネルラジエーター設備費用算出シート'!$G$54,'11.パネルラジエーター設備費用算出シート'!$N$54))))))))))</f>
        <v/>
      </c>
      <c r="AW64" s="91"/>
      <c r="AX64" s="36"/>
      <c r="AY64" s="36"/>
      <c r="AZ64" s="36"/>
      <c r="BA64" s="36"/>
      <c r="BB64" s="66"/>
      <c r="BC64" s="36"/>
      <c r="BD64" s="36"/>
      <c r="BE64" s="66"/>
      <c r="BF64" s="36"/>
      <c r="BG64" s="36"/>
      <c r="BH64" s="36"/>
      <c r="BI64" s="36"/>
    </row>
    <row r="65" spans="1:61" s="37" customFormat="1">
      <c r="A65" s="93"/>
      <c r="B65" s="68">
        <v>53</v>
      </c>
      <c r="C65" s="105"/>
      <c r="D65" s="69"/>
      <c r="E65" s="94"/>
      <c r="F65" s="672"/>
      <c r="G65" s="672"/>
      <c r="H65" s="72"/>
      <c r="I65" s="73"/>
      <c r="J65" s="72"/>
      <c r="K65" s="674" t="str">
        <f t="shared" si="0"/>
        <v/>
      </c>
      <c r="L65" s="674" t="str">
        <f>IF($G65="","",IF(OR('2.全体概要'!$C$15=1,'2.全体概要'!$C$15=2),INDEX($BD$15:$BD$16,MATCH($G65,$BC$15:$BC$16,-1)),IF('2.全体概要'!$C$15=3,INDEX($BD$14:$BD$15,MATCH($G65,$BC$14:$BC$15,-1)),INDEX($BD$13:$BD$14,MATCH($G65,$BC$13:$BC$14,-1)))))</f>
        <v/>
      </c>
      <c r="M65" s="674" t="str">
        <f t="shared" si="1"/>
        <v/>
      </c>
      <c r="N65" s="675">
        <f t="shared" si="2"/>
        <v>0</v>
      </c>
      <c r="O65" s="91"/>
      <c r="P65" s="161"/>
      <c r="Q65" s="67"/>
      <c r="R65" s="89"/>
      <c r="S65" s="162"/>
      <c r="T65" s="67"/>
      <c r="U65" s="91"/>
      <c r="V65" s="161"/>
      <c r="W65" s="67"/>
      <c r="X65" s="89"/>
      <c r="Y65" s="162"/>
      <c r="Z65" s="67"/>
      <c r="AA65" s="91"/>
      <c r="AB65" s="72"/>
      <c r="AC65" s="91"/>
      <c r="AD65" s="161"/>
      <c r="AE65" s="91"/>
      <c r="AF65" s="161"/>
      <c r="AG65" s="91"/>
      <c r="AH65" s="72"/>
      <c r="AI65" s="91"/>
      <c r="AJ65" s="161"/>
      <c r="AK65" s="91"/>
      <c r="AL65" s="75"/>
      <c r="AM65" s="91"/>
      <c r="AN65" s="75"/>
      <c r="AO65" s="91"/>
      <c r="AP65" s="77"/>
      <c r="AQ65" s="91"/>
      <c r="AR65" s="72"/>
      <c r="AS65" s="325"/>
      <c r="AT65" s="91"/>
      <c r="AU65" s="72"/>
      <c r="AV65" s="678" t="str">
        <f>IF(AU65="","",IF(AU65="A",'11.パネルラジエーター設備費用算出シート'!$G$13,IF(AU65="B",'11.パネルラジエーター設備費用算出シート'!$N$13,IF(AU65="C",'11.パネルラジエーター設備費用算出シート'!$G$23,IF(AU65="D",'11.パネルラジエーター設備費用算出シート'!$N$23,IF(AU65="E",'11.パネルラジエーター設備費用算出シート'!$G$33,IF(AU65="F",'11.パネルラジエーター設備費用算出シート'!$N$33,IF(AU65="G",'11.パネルラジエーター設備費用算出シート'!$G$43,IF(AU65="H",'11.パネルラジエーター設備費用算出シート'!$N$43,IF(AU65="I",'11.パネルラジエーター設備費用算出シート'!$G$54,'11.パネルラジエーター設備費用算出シート'!$N$54))))))))))</f>
        <v/>
      </c>
      <c r="AW65" s="91"/>
      <c r="AX65" s="36"/>
      <c r="AY65" s="36"/>
      <c r="AZ65" s="36"/>
      <c r="BA65" s="36"/>
      <c r="BB65" s="66"/>
      <c r="BC65" s="36"/>
      <c r="BD65" s="36"/>
      <c r="BE65" s="66"/>
      <c r="BF65" s="36"/>
      <c r="BG65" s="36"/>
      <c r="BH65" s="36"/>
      <c r="BI65" s="36"/>
    </row>
    <row r="66" spans="1:61" s="37" customFormat="1">
      <c r="A66" s="93"/>
      <c r="B66" s="68">
        <v>54</v>
      </c>
      <c r="C66" s="105"/>
      <c r="D66" s="69"/>
      <c r="E66" s="94"/>
      <c r="F66" s="672"/>
      <c r="G66" s="672"/>
      <c r="H66" s="72"/>
      <c r="I66" s="73"/>
      <c r="J66" s="72"/>
      <c r="K66" s="674" t="str">
        <f t="shared" si="0"/>
        <v/>
      </c>
      <c r="L66" s="674" t="str">
        <f>IF($G66="","",IF(OR('2.全体概要'!$C$15=1,'2.全体概要'!$C$15=2),INDEX($BD$15:$BD$16,MATCH($G66,$BC$15:$BC$16,-1)),IF('2.全体概要'!$C$15=3,INDEX($BD$14:$BD$15,MATCH($G66,$BC$14:$BC$15,-1)),INDEX($BD$13:$BD$14,MATCH($G66,$BC$13:$BC$14,-1)))))</f>
        <v/>
      </c>
      <c r="M66" s="674" t="str">
        <f t="shared" si="1"/>
        <v/>
      </c>
      <c r="N66" s="675">
        <f t="shared" si="2"/>
        <v>0</v>
      </c>
      <c r="O66" s="91"/>
      <c r="P66" s="161"/>
      <c r="Q66" s="67"/>
      <c r="R66" s="89"/>
      <c r="S66" s="162"/>
      <c r="T66" s="67"/>
      <c r="U66" s="91"/>
      <c r="V66" s="161"/>
      <c r="W66" s="67"/>
      <c r="X66" s="89"/>
      <c r="Y66" s="162"/>
      <c r="Z66" s="67"/>
      <c r="AA66" s="91"/>
      <c r="AB66" s="72"/>
      <c r="AC66" s="91"/>
      <c r="AD66" s="161"/>
      <c r="AE66" s="91"/>
      <c r="AF66" s="161"/>
      <c r="AG66" s="91"/>
      <c r="AH66" s="72"/>
      <c r="AI66" s="91"/>
      <c r="AJ66" s="161"/>
      <c r="AK66" s="91"/>
      <c r="AL66" s="75"/>
      <c r="AM66" s="91"/>
      <c r="AN66" s="75"/>
      <c r="AO66" s="91"/>
      <c r="AP66" s="77"/>
      <c r="AQ66" s="91"/>
      <c r="AR66" s="72"/>
      <c r="AS66" s="325"/>
      <c r="AT66" s="91"/>
      <c r="AU66" s="72"/>
      <c r="AV66" s="678" t="str">
        <f>IF(AU66="","",IF(AU66="A",'11.パネルラジエーター設備費用算出シート'!$G$13,IF(AU66="B",'11.パネルラジエーター設備費用算出シート'!$N$13,IF(AU66="C",'11.パネルラジエーター設備費用算出シート'!$G$23,IF(AU66="D",'11.パネルラジエーター設備費用算出シート'!$N$23,IF(AU66="E",'11.パネルラジエーター設備費用算出シート'!$G$33,IF(AU66="F",'11.パネルラジエーター設備費用算出シート'!$N$33,IF(AU66="G",'11.パネルラジエーター設備費用算出シート'!$G$43,IF(AU66="H",'11.パネルラジエーター設備費用算出シート'!$N$43,IF(AU66="I",'11.パネルラジエーター設備費用算出シート'!$G$54,'11.パネルラジエーター設備費用算出シート'!$N$54))))))))))</f>
        <v/>
      </c>
      <c r="AW66" s="91"/>
      <c r="AX66" s="36"/>
      <c r="AY66" s="36"/>
      <c r="AZ66" s="36"/>
      <c r="BA66" s="36"/>
      <c r="BB66" s="66"/>
      <c r="BC66" s="36"/>
      <c r="BD66" s="36"/>
      <c r="BE66" s="66"/>
      <c r="BF66" s="36"/>
      <c r="BG66" s="36"/>
      <c r="BH66" s="36"/>
      <c r="BI66" s="36"/>
    </row>
    <row r="67" spans="1:61" s="37" customFormat="1">
      <c r="A67" s="93"/>
      <c r="B67" s="68">
        <v>55</v>
      </c>
      <c r="C67" s="105"/>
      <c r="D67" s="69"/>
      <c r="E67" s="94"/>
      <c r="F67" s="672"/>
      <c r="G67" s="672"/>
      <c r="H67" s="72"/>
      <c r="I67" s="73"/>
      <c r="J67" s="72"/>
      <c r="K67" s="674" t="str">
        <f t="shared" si="0"/>
        <v/>
      </c>
      <c r="L67" s="674" t="str">
        <f>IF($G67="","",IF(OR('2.全体概要'!$C$15=1,'2.全体概要'!$C$15=2),INDEX($BD$15:$BD$16,MATCH($G67,$BC$15:$BC$16,-1)),IF('2.全体概要'!$C$15=3,INDEX($BD$14:$BD$15,MATCH($G67,$BC$14:$BC$15,-1)),INDEX($BD$13:$BD$14,MATCH($G67,$BC$13:$BC$14,-1)))))</f>
        <v/>
      </c>
      <c r="M67" s="674" t="str">
        <f t="shared" si="1"/>
        <v/>
      </c>
      <c r="N67" s="675">
        <f t="shared" si="2"/>
        <v>0</v>
      </c>
      <c r="O67" s="91"/>
      <c r="P67" s="161"/>
      <c r="Q67" s="67"/>
      <c r="R67" s="89"/>
      <c r="S67" s="162"/>
      <c r="T67" s="67"/>
      <c r="U67" s="91"/>
      <c r="V67" s="161"/>
      <c r="W67" s="67"/>
      <c r="X67" s="89"/>
      <c r="Y67" s="162"/>
      <c r="Z67" s="67"/>
      <c r="AA67" s="91"/>
      <c r="AB67" s="72"/>
      <c r="AC67" s="91"/>
      <c r="AD67" s="161"/>
      <c r="AE67" s="91"/>
      <c r="AF67" s="161"/>
      <c r="AG67" s="91"/>
      <c r="AH67" s="72"/>
      <c r="AI67" s="91"/>
      <c r="AJ67" s="161"/>
      <c r="AK67" s="91"/>
      <c r="AL67" s="75"/>
      <c r="AM67" s="91"/>
      <c r="AN67" s="75"/>
      <c r="AO67" s="91"/>
      <c r="AP67" s="77"/>
      <c r="AQ67" s="91"/>
      <c r="AR67" s="72"/>
      <c r="AS67" s="325"/>
      <c r="AT67" s="91"/>
      <c r="AU67" s="72"/>
      <c r="AV67" s="678" t="str">
        <f>IF(AU67="","",IF(AU67="A",'11.パネルラジエーター設備費用算出シート'!$G$13,IF(AU67="B",'11.パネルラジエーター設備費用算出シート'!$N$13,IF(AU67="C",'11.パネルラジエーター設備費用算出シート'!$G$23,IF(AU67="D",'11.パネルラジエーター設備費用算出シート'!$N$23,IF(AU67="E",'11.パネルラジエーター設備費用算出シート'!$G$33,IF(AU67="F",'11.パネルラジエーター設備費用算出シート'!$N$33,IF(AU67="G",'11.パネルラジエーター設備費用算出シート'!$G$43,IF(AU67="H",'11.パネルラジエーター設備費用算出シート'!$N$43,IF(AU67="I",'11.パネルラジエーター設備費用算出シート'!$G$54,'11.パネルラジエーター設備費用算出シート'!$N$54))))))))))</f>
        <v/>
      </c>
      <c r="AW67" s="91"/>
      <c r="AX67" s="36"/>
      <c r="AY67" s="36"/>
      <c r="AZ67" s="36"/>
      <c r="BA67" s="36"/>
      <c r="BB67" s="66"/>
      <c r="BC67" s="36"/>
      <c r="BD67" s="36"/>
      <c r="BE67" s="66"/>
      <c r="BF67" s="36"/>
      <c r="BG67" s="36"/>
      <c r="BH67" s="36"/>
      <c r="BI67" s="36"/>
    </row>
    <row r="68" spans="1:61" s="37" customFormat="1">
      <c r="A68" s="93"/>
      <c r="B68" s="68">
        <v>56</v>
      </c>
      <c r="C68" s="105"/>
      <c r="D68" s="69"/>
      <c r="E68" s="94"/>
      <c r="F68" s="672"/>
      <c r="G68" s="672"/>
      <c r="H68" s="72"/>
      <c r="I68" s="73"/>
      <c r="J68" s="72"/>
      <c r="K68" s="674" t="str">
        <f t="shared" si="0"/>
        <v/>
      </c>
      <c r="L68" s="674" t="str">
        <f>IF($G68="","",IF(OR('2.全体概要'!$C$15=1,'2.全体概要'!$C$15=2),INDEX($BD$15:$BD$16,MATCH($G68,$BC$15:$BC$16,-1)),IF('2.全体概要'!$C$15=3,INDEX($BD$14:$BD$15,MATCH($G68,$BC$14:$BC$15,-1)),INDEX($BD$13:$BD$14,MATCH($G68,$BC$13:$BC$14,-1)))))</f>
        <v/>
      </c>
      <c r="M68" s="674" t="str">
        <f t="shared" si="1"/>
        <v/>
      </c>
      <c r="N68" s="675">
        <f t="shared" si="2"/>
        <v>0</v>
      </c>
      <c r="O68" s="91"/>
      <c r="P68" s="161"/>
      <c r="Q68" s="67"/>
      <c r="R68" s="89"/>
      <c r="S68" s="162"/>
      <c r="T68" s="67"/>
      <c r="U68" s="91"/>
      <c r="V68" s="161"/>
      <c r="W68" s="67"/>
      <c r="X68" s="89"/>
      <c r="Y68" s="162"/>
      <c r="Z68" s="67"/>
      <c r="AA68" s="91"/>
      <c r="AB68" s="72"/>
      <c r="AC68" s="91"/>
      <c r="AD68" s="161"/>
      <c r="AE68" s="91"/>
      <c r="AF68" s="161"/>
      <c r="AG68" s="91"/>
      <c r="AH68" s="72"/>
      <c r="AI68" s="91"/>
      <c r="AJ68" s="161"/>
      <c r="AK68" s="91"/>
      <c r="AL68" s="75"/>
      <c r="AM68" s="91"/>
      <c r="AN68" s="75"/>
      <c r="AO68" s="91"/>
      <c r="AP68" s="77"/>
      <c r="AQ68" s="91"/>
      <c r="AR68" s="72"/>
      <c r="AS68" s="325"/>
      <c r="AT68" s="91"/>
      <c r="AU68" s="72"/>
      <c r="AV68" s="678" t="str">
        <f>IF(AU68="","",IF(AU68="A",'11.パネルラジエーター設備費用算出シート'!$G$13,IF(AU68="B",'11.パネルラジエーター設備費用算出シート'!$N$13,IF(AU68="C",'11.パネルラジエーター設備費用算出シート'!$G$23,IF(AU68="D",'11.パネルラジエーター設備費用算出シート'!$N$23,IF(AU68="E",'11.パネルラジエーター設備費用算出シート'!$G$33,IF(AU68="F",'11.パネルラジエーター設備費用算出シート'!$N$33,IF(AU68="G",'11.パネルラジエーター設備費用算出シート'!$G$43,IF(AU68="H",'11.パネルラジエーター設備費用算出シート'!$N$43,IF(AU68="I",'11.パネルラジエーター設備費用算出シート'!$G$54,'11.パネルラジエーター設備費用算出シート'!$N$54))))))))))</f>
        <v/>
      </c>
      <c r="AW68" s="91"/>
      <c r="AX68" s="36"/>
      <c r="AY68" s="36"/>
      <c r="AZ68" s="36"/>
      <c r="BA68" s="36"/>
      <c r="BB68" s="66"/>
      <c r="BC68" s="36"/>
      <c r="BD68" s="36"/>
      <c r="BE68" s="66"/>
      <c r="BF68" s="36"/>
      <c r="BG68" s="36"/>
      <c r="BH68" s="36"/>
      <c r="BI68" s="36"/>
    </row>
    <row r="69" spans="1:61" s="37" customFormat="1">
      <c r="A69" s="93"/>
      <c r="B69" s="68">
        <v>57</v>
      </c>
      <c r="C69" s="105"/>
      <c r="D69" s="69"/>
      <c r="E69" s="94"/>
      <c r="F69" s="672"/>
      <c r="G69" s="672"/>
      <c r="H69" s="72"/>
      <c r="I69" s="73"/>
      <c r="J69" s="72"/>
      <c r="K69" s="674" t="str">
        <f t="shared" si="0"/>
        <v/>
      </c>
      <c r="L69" s="674" t="str">
        <f>IF($G69="","",IF(OR('2.全体概要'!$C$15=1,'2.全体概要'!$C$15=2),INDEX($BD$15:$BD$16,MATCH($G69,$BC$15:$BC$16,-1)),IF('2.全体概要'!$C$15=3,INDEX($BD$14:$BD$15,MATCH($G69,$BC$14:$BC$15,-1)),INDEX($BD$13:$BD$14,MATCH($G69,$BC$13:$BC$14,-1)))))</f>
        <v/>
      </c>
      <c r="M69" s="674" t="str">
        <f t="shared" si="1"/>
        <v/>
      </c>
      <c r="N69" s="675">
        <f t="shared" si="2"/>
        <v>0</v>
      </c>
      <c r="O69" s="91"/>
      <c r="P69" s="161"/>
      <c r="Q69" s="67"/>
      <c r="R69" s="89"/>
      <c r="S69" s="162"/>
      <c r="T69" s="67"/>
      <c r="U69" s="91"/>
      <c r="V69" s="161"/>
      <c r="W69" s="67"/>
      <c r="X69" s="89"/>
      <c r="Y69" s="162"/>
      <c r="Z69" s="67"/>
      <c r="AA69" s="91"/>
      <c r="AB69" s="72"/>
      <c r="AC69" s="91"/>
      <c r="AD69" s="161"/>
      <c r="AE69" s="91"/>
      <c r="AF69" s="161"/>
      <c r="AG69" s="91"/>
      <c r="AH69" s="72"/>
      <c r="AI69" s="91"/>
      <c r="AJ69" s="161"/>
      <c r="AK69" s="91"/>
      <c r="AL69" s="75"/>
      <c r="AM69" s="91"/>
      <c r="AN69" s="75"/>
      <c r="AO69" s="91"/>
      <c r="AP69" s="77"/>
      <c r="AQ69" s="91"/>
      <c r="AR69" s="72"/>
      <c r="AS69" s="325"/>
      <c r="AT69" s="91"/>
      <c r="AU69" s="72"/>
      <c r="AV69" s="678" t="str">
        <f>IF(AU69="","",IF(AU69="A",'11.パネルラジエーター設備費用算出シート'!$G$13,IF(AU69="B",'11.パネルラジエーター設備費用算出シート'!$N$13,IF(AU69="C",'11.パネルラジエーター設備費用算出シート'!$G$23,IF(AU69="D",'11.パネルラジエーター設備費用算出シート'!$N$23,IF(AU69="E",'11.パネルラジエーター設備費用算出シート'!$G$33,IF(AU69="F",'11.パネルラジエーター設備費用算出シート'!$N$33,IF(AU69="G",'11.パネルラジエーター設備費用算出シート'!$G$43,IF(AU69="H",'11.パネルラジエーター設備費用算出シート'!$N$43,IF(AU69="I",'11.パネルラジエーター設備費用算出シート'!$G$54,'11.パネルラジエーター設備費用算出シート'!$N$54))))))))))</f>
        <v/>
      </c>
      <c r="AW69" s="91"/>
      <c r="AX69" s="36"/>
      <c r="AY69" s="36"/>
      <c r="AZ69" s="36"/>
      <c r="BA69" s="36"/>
      <c r="BB69" s="66"/>
      <c r="BC69" s="36"/>
      <c r="BD69" s="36"/>
      <c r="BE69" s="66"/>
      <c r="BF69" s="36"/>
      <c r="BG69" s="36"/>
      <c r="BH69" s="36"/>
      <c r="BI69" s="36"/>
    </row>
    <row r="70" spans="1:61" s="37" customFormat="1">
      <c r="A70" s="93"/>
      <c r="B70" s="68">
        <v>58</v>
      </c>
      <c r="C70" s="105"/>
      <c r="D70" s="69"/>
      <c r="E70" s="94"/>
      <c r="F70" s="672"/>
      <c r="G70" s="672"/>
      <c r="H70" s="72"/>
      <c r="I70" s="73"/>
      <c r="J70" s="72"/>
      <c r="K70" s="674" t="str">
        <f t="shared" si="0"/>
        <v/>
      </c>
      <c r="L70" s="674" t="str">
        <f>IF($G70="","",IF(OR('2.全体概要'!$C$15=1,'2.全体概要'!$C$15=2),INDEX($BD$15:$BD$16,MATCH($G70,$BC$15:$BC$16,-1)),IF('2.全体概要'!$C$15=3,INDEX($BD$14:$BD$15,MATCH($G70,$BC$14:$BC$15,-1)),INDEX($BD$13:$BD$14,MATCH($G70,$BC$13:$BC$14,-1)))))</f>
        <v/>
      </c>
      <c r="M70" s="674" t="str">
        <f t="shared" si="1"/>
        <v/>
      </c>
      <c r="N70" s="675">
        <f t="shared" si="2"/>
        <v>0</v>
      </c>
      <c r="O70" s="91"/>
      <c r="P70" s="161"/>
      <c r="Q70" s="67"/>
      <c r="R70" s="89"/>
      <c r="S70" s="162"/>
      <c r="T70" s="67"/>
      <c r="U70" s="91"/>
      <c r="V70" s="161"/>
      <c r="W70" s="67"/>
      <c r="X70" s="89"/>
      <c r="Y70" s="162"/>
      <c r="Z70" s="67"/>
      <c r="AA70" s="91"/>
      <c r="AB70" s="72"/>
      <c r="AC70" s="91"/>
      <c r="AD70" s="161"/>
      <c r="AE70" s="91"/>
      <c r="AF70" s="161"/>
      <c r="AG70" s="91"/>
      <c r="AH70" s="72"/>
      <c r="AI70" s="91"/>
      <c r="AJ70" s="161"/>
      <c r="AK70" s="91"/>
      <c r="AL70" s="75"/>
      <c r="AM70" s="91"/>
      <c r="AN70" s="75"/>
      <c r="AO70" s="91"/>
      <c r="AP70" s="77"/>
      <c r="AQ70" s="91"/>
      <c r="AR70" s="72"/>
      <c r="AS70" s="325"/>
      <c r="AT70" s="91"/>
      <c r="AU70" s="72"/>
      <c r="AV70" s="678" t="str">
        <f>IF(AU70="","",IF(AU70="A",'11.パネルラジエーター設備費用算出シート'!$G$13,IF(AU70="B",'11.パネルラジエーター設備費用算出シート'!$N$13,IF(AU70="C",'11.パネルラジエーター設備費用算出シート'!$G$23,IF(AU70="D",'11.パネルラジエーター設備費用算出シート'!$N$23,IF(AU70="E",'11.パネルラジエーター設備費用算出シート'!$G$33,IF(AU70="F",'11.パネルラジエーター設備費用算出シート'!$N$33,IF(AU70="G",'11.パネルラジエーター設備費用算出シート'!$G$43,IF(AU70="H",'11.パネルラジエーター設備費用算出シート'!$N$43,IF(AU70="I",'11.パネルラジエーター設備費用算出シート'!$G$54,'11.パネルラジエーター設備費用算出シート'!$N$54))))))))))</f>
        <v/>
      </c>
      <c r="AW70" s="91"/>
      <c r="AX70" s="36"/>
      <c r="AY70" s="36"/>
      <c r="AZ70" s="36"/>
      <c r="BA70" s="36"/>
      <c r="BB70" s="66"/>
      <c r="BC70" s="36"/>
      <c r="BD70" s="36"/>
      <c r="BE70" s="66"/>
      <c r="BF70" s="36"/>
      <c r="BG70" s="36"/>
      <c r="BH70" s="36"/>
      <c r="BI70" s="36"/>
    </row>
    <row r="71" spans="1:61" s="37" customFormat="1">
      <c r="A71" s="93"/>
      <c r="B71" s="68">
        <v>59</v>
      </c>
      <c r="C71" s="105"/>
      <c r="D71" s="69"/>
      <c r="E71" s="94"/>
      <c r="F71" s="672"/>
      <c r="G71" s="672"/>
      <c r="H71" s="72"/>
      <c r="I71" s="73"/>
      <c r="J71" s="72"/>
      <c r="K71" s="674" t="str">
        <f t="shared" si="0"/>
        <v/>
      </c>
      <c r="L71" s="674" t="str">
        <f>IF($G71="","",IF(OR('2.全体概要'!$C$15=1,'2.全体概要'!$C$15=2),INDEX($BD$15:$BD$16,MATCH($G71,$BC$15:$BC$16,-1)),IF('2.全体概要'!$C$15=3,INDEX($BD$14:$BD$15,MATCH($G71,$BC$14:$BC$15,-1)),INDEX($BD$13:$BD$14,MATCH($G71,$BC$13:$BC$14,-1)))))</f>
        <v/>
      </c>
      <c r="M71" s="674" t="str">
        <f t="shared" si="1"/>
        <v/>
      </c>
      <c r="N71" s="675">
        <f t="shared" si="2"/>
        <v>0</v>
      </c>
      <c r="O71" s="91"/>
      <c r="P71" s="161"/>
      <c r="Q71" s="67"/>
      <c r="R71" s="89"/>
      <c r="S71" s="162"/>
      <c r="T71" s="67"/>
      <c r="U71" s="91"/>
      <c r="V71" s="161"/>
      <c r="W71" s="67"/>
      <c r="X71" s="89"/>
      <c r="Y71" s="162"/>
      <c r="Z71" s="67"/>
      <c r="AA71" s="91"/>
      <c r="AB71" s="72"/>
      <c r="AC71" s="91"/>
      <c r="AD71" s="161"/>
      <c r="AE71" s="91"/>
      <c r="AF71" s="161"/>
      <c r="AG71" s="91"/>
      <c r="AH71" s="72"/>
      <c r="AI71" s="91"/>
      <c r="AJ71" s="161"/>
      <c r="AK71" s="91"/>
      <c r="AL71" s="75"/>
      <c r="AM71" s="91"/>
      <c r="AN71" s="75"/>
      <c r="AO71" s="91"/>
      <c r="AP71" s="77"/>
      <c r="AQ71" s="91"/>
      <c r="AR71" s="72"/>
      <c r="AS71" s="325"/>
      <c r="AT71" s="91"/>
      <c r="AU71" s="72"/>
      <c r="AV71" s="678" t="str">
        <f>IF(AU71="","",IF(AU71="A",'11.パネルラジエーター設備費用算出シート'!$G$13,IF(AU71="B",'11.パネルラジエーター設備費用算出シート'!$N$13,IF(AU71="C",'11.パネルラジエーター設備費用算出シート'!$G$23,IF(AU71="D",'11.パネルラジエーター設備費用算出シート'!$N$23,IF(AU71="E",'11.パネルラジエーター設備費用算出シート'!$G$33,IF(AU71="F",'11.パネルラジエーター設備費用算出シート'!$N$33,IF(AU71="G",'11.パネルラジエーター設備費用算出シート'!$G$43,IF(AU71="H",'11.パネルラジエーター設備費用算出シート'!$N$43,IF(AU71="I",'11.パネルラジエーター設備費用算出シート'!$G$54,'11.パネルラジエーター設備費用算出シート'!$N$54))))))))))</f>
        <v/>
      </c>
      <c r="AW71" s="91"/>
      <c r="AX71" s="36"/>
      <c r="AY71" s="36"/>
      <c r="AZ71" s="36"/>
      <c r="BA71" s="36"/>
      <c r="BB71" s="66"/>
      <c r="BC71" s="36"/>
      <c r="BD71" s="36"/>
      <c r="BE71" s="66"/>
      <c r="BF71" s="36"/>
      <c r="BG71" s="36"/>
      <c r="BH71" s="36"/>
      <c r="BI71" s="36"/>
    </row>
    <row r="72" spans="1:61" s="37" customFormat="1">
      <c r="A72" s="93"/>
      <c r="B72" s="68">
        <v>60</v>
      </c>
      <c r="C72" s="105"/>
      <c r="D72" s="69"/>
      <c r="E72" s="94"/>
      <c r="F72" s="672"/>
      <c r="G72" s="672"/>
      <c r="H72" s="72"/>
      <c r="I72" s="73"/>
      <c r="J72" s="72"/>
      <c r="K72" s="674" t="str">
        <f t="shared" si="0"/>
        <v/>
      </c>
      <c r="L72" s="674" t="str">
        <f>IF($G72="","",IF(OR('2.全体概要'!$C$15=1,'2.全体概要'!$C$15=2),INDEX($BD$15:$BD$16,MATCH($G72,$BC$15:$BC$16,-1)),IF('2.全体概要'!$C$15=3,INDEX($BD$14:$BD$15,MATCH($G72,$BC$14:$BC$15,-1)),INDEX($BD$13:$BD$14,MATCH($G72,$BC$13:$BC$14,-1)))))</f>
        <v/>
      </c>
      <c r="M72" s="674" t="str">
        <f t="shared" si="1"/>
        <v/>
      </c>
      <c r="N72" s="675">
        <f t="shared" si="2"/>
        <v>0</v>
      </c>
      <c r="O72" s="91"/>
      <c r="P72" s="161"/>
      <c r="Q72" s="67"/>
      <c r="R72" s="89"/>
      <c r="S72" s="162"/>
      <c r="T72" s="67"/>
      <c r="U72" s="91"/>
      <c r="V72" s="161"/>
      <c r="W72" s="67"/>
      <c r="X72" s="89"/>
      <c r="Y72" s="162"/>
      <c r="Z72" s="67"/>
      <c r="AA72" s="91"/>
      <c r="AB72" s="72"/>
      <c r="AC72" s="91"/>
      <c r="AD72" s="161"/>
      <c r="AE72" s="91"/>
      <c r="AF72" s="161"/>
      <c r="AG72" s="91"/>
      <c r="AH72" s="72"/>
      <c r="AI72" s="91"/>
      <c r="AJ72" s="161"/>
      <c r="AK72" s="91"/>
      <c r="AL72" s="75"/>
      <c r="AM72" s="91"/>
      <c r="AN72" s="75"/>
      <c r="AO72" s="91"/>
      <c r="AP72" s="77"/>
      <c r="AQ72" s="91"/>
      <c r="AR72" s="72"/>
      <c r="AS72" s="325"/>
      <c r="AT72" s="91"/>
      <c r="AU72" s="72"/>
      <c r="AV72" s="678" t="str">
        <f>IF(AU72="","",IF(AU72="A",'11.パネルラジエーター設備費用算出シート'!$G$13,IF(AU72="B",'11.パネルラジエーター設備費用算出シート'!$N$13,IF(AU72="C",'11.パネルラジエーター設備費用算出シート'!$G$23,IF(AU72="D",'11.パネルラジエーター設備費用算出シート'!$N$23,IF(AU72="E",'11.パネルラジエーター設備費用算出シート'!$G$33,IF(AU72="F",'11.パネルラジエーター設備費用算出シート'!$N$33,IF(AU72="G",'11.パネルラジエーター設備費用算出シート'!$G$43,IF(AU72="H",'11.パネルラジエーター設備費用算出シート'!$N$43,IF(AU72="I",'11.パネルラジエーター設備費用算出シート'!$G$54,'11.パネルラジエーター設備費用算出シート'!$N$54))))))))))</f>
        <v/>
      </c>
      <c r="AW72" s="91"/>
      <c r="AX72" s="36"/>
      <c r="AY72" s="36"/>
      <c r="AZ72" s="36"/>
      <c r="BA72" s="36"/>
      <c r="BB72" s="66"/>
      <c r="BC72" s="36"/>
      <c r="BD72" s="36"/>
      <c r="BE72" s="66"/>
      <c r="BF72" s="36"/>
      <c r="BG72" s="36"/>
      <c r="BH72" s="36"/>
      <c r="BI72" s="36"/>
    </row>
    <row r="73" spans="1:61" s="37" customFormat="1">
      <c r="A73" s="93"/>
      <c r="B73" s="68">
        <v>61</v>
      </c>
      <c r="C73" s="105"/>
      <c r="D73" s="69"/>
      <c r="E73" s="94"/>
      <c r="F73" s="672"/>
      <c r="G73" s="672"/>
      <c r="H73" s="72"/>
      <c r="I73" s="73"/>
      <c r="J73" s="72"/>
      <c r="K73" s="674" t="str">
        <f t="shared" si="0"/>
        <v/>
      </c>
      <c r="L73" s="674" t="str">
        <f>IF($G73="","",IF(OR('2.全体概要'!$C$15=1,'2.全体概要'!$C$15=2),INDEX($BD$15:$BD$16,MATCH($G73,$BC$15:$BC$16,-1)),IF('2.全体概要'!$C$15=3,INDEX($BD$14:$BD$15,MATCH($G73,$BC$14:$BC$15,-1)),INDEX($BD$13:$BD$14,MATCH($G73,$BC$13:$BC$14,-1)))))</f>
        <v/>
      </c>
      <c r="M73" s="674" t="str">
        <f t="shared" si="1"/>
        <v/>
      </c>
      <c r="N73" s="675">
        <f t="shared" si="2"/>
        <v>0</v>
      </c>
      <c r="O73" s="91"/>
      <c r="P73" s="161"/>
      <c r="Q73" s="67"/>
      <c r="R73" s="89"/>
      <c r="S73" s="162"/>
      <c r="T73" s="67"/>
      <c r="U73" s="91"/>
      <c r="V73" s="161"/>
      <c r="W73" s="67"/>
      <c r="X73" s="89"/>
      <c r="Y73" s="162"/>
      <c r="Z73" s="67"/>
      <c r="AA73" s="91"/>
      <c r="AB73" s="72"/>
      <c r="AC73" s="91"/>
      <c r="AD73" s="161"/>
      <c r="AE73" s="91"/>
      <c r="AF73" s="161"/>
      <c r="AG73" s="91"/>
      <c r="AH73" s="72"/>
      <c r="AI73" s="91"/>
      <c r="AJ73" s="161"/>
      <c r="AK73" s="91"/>
      <c r="AL73" s="75"/>
      <c r="AM73" s="91"/>
      <c r="AN73" s="75"/>
      <c r="AO73" s="91"/>
      <c r="AP73" s="77"/>
      <c r="AQ73" s="91"/>
      <c r="AR73" s="72"/>
      <c r="AS73" s="325"/>
      <c r="AT73" s="91"/>
      <c r="AU73" s="72"/>
      <c r="AV73" s="678" t="str">
        <f>IF(AU73="","",IF(AU73="A",'11.パネルラジエーター設備費用算出シート'!$G$13,IF(AU73="B",'11.パネルラジエーター設備費用算出シート'!$N$13,IF(AU73="C",'11.パネルラジエーター設備費用算出シート'!$G$23,IF(AU73="D",'11.パネルラジエーター設備費用算出シート'!$N$23,IF(AU73="E",'11.パネルラジエーター設備費用算出シート'!$G$33,IF(AU73="F",'11.パネルラジエーター設備費用算出シート'!$N$33,IF(AU73="G",'11.パネルラジエーター設備費用算出シート'!$G$43,IF(AU73="H",'11.パネルラジエーター設備費用算出シート'!$N$43,IF(AU73="I",'11.パネルラジエーター設備費用算出シート'!$G$54,'11.パネルラジエーター設備費用算出シート'!$N$54))))))))))</f>
        <v/>
      </c>
      <c r="AW73" s="91"/>
      <c r="AX73" s="36"/>
      <c r="AY73" s="36"/>
      <c r="AZ73" s="36"/>
      <c r="BA73" s="36"/>
      <c r="BB73" s="66"/>
      <c r="BC73" s="36"/>
      <c r="BD73" s="36"/>
      <c r="BE73" s="66"/>
      <c r="BF73" s="36"/>
      <c r="BG73" s="36"/>
      <c r="BH73" s="36"/>
      <c r="BI73" s="36"/>
    </row>
    <row r="74" spans="1:61" s="37" customFormat="1">
      <c r="A74" s="93"/>
      <c r="B74" s="68">
        <v>62</v>
      </c>
      <c r="C74" s="105"/>
      <c r="D74" s="69"/>
      <c r="E74" s="94"/>
      <c r="F74" s="672"/>
      <c r="G74" s="672"/>
      <c r="H74" s="72"/>
      <c r="I74" s="73"/>
      <c r="J74" s="72"/>
      <c r="K74" s="674" t="str">
        <f t="shared" si="0"/>
        <v/>
      </c>
      <c r="L74" s="674" t="str">
        <f>IF($G74="","",IF(OR('2.全体概要'!$C$15=1,'2.全体概要'!$C$15=2),INDEX($BD$15:$BD$16,MATCH($G74,$BC$15:$BC$16,-1)),IF('2.全体概要'!$C$15=3,INDEX($BD$14:$BD$15,MATCH($G74,$BC$14:$BC$15,-1)),INDEX($BD$13:$BD$14,MATCH($G74,$BC$13:$BC$14,-1)))))</f>
        <v/>
      </c>
      <c r="M74" s="674" t="str">
        <f t="shared" si="1"/>
        <v/>
      </c>
      <c r="N74" s="675">
        <f t="shared" si="2"/>
        <v>0</v>
      </c>
      <c r="O74" s="91"/>
      <c r="P74" s="161"/>
      <c r="Q74" s="67"/>
      <c r="R74" s="89"/>
      <c r="S74" s="162"/>
      <c r="T74" s="67"/>
      <c r="U74" s="91"/>
      <c r="V74" s="161"/>
      <c r="W74" s="67"/>
      <c r="X74" s="89"/>
      <c r="Y74" s="162"/>
      <c r="Z74" s="67"/>
      <c r="AA74" s="91"/>
      <c r="AB74" s="72"/>
      <c r="AC74" s="91"/>
      <c r="AD74" s="161"/>
      <c r="AE74" s="91"/>
      <c r="AF74" s="161"/>
      <c r="AG74" s="91"/>
      <c r="AH74" s="72"/>
      <c r="AI74" s="91"/>
      <c r="AJ74" s="161"/>
      <c r="AK74" s="91"/>
      <c r="AL74" s="75"/>
      <c r="AM74" s="91"/>
      <c r="AN74" s="75"/>
      <c r="AO74" s="91"/>
      <c r="AP74" s="77"/>
      <c r="AQ74" s="91"/>
      <c r="AR74" s="72"/>
      <c r="AS74" s="325"/>
      <c r="AT74" s="91"/>
      <c r="AU74" s="72"/>
      <c r="AV74" s="678" t="str">
        <f>IF(AU74="","",IF(AU74="A",'11.パネルラジエーター設備費用算出シート'!$G$13,IF(AU74="B",'11.パネルラジエーター設備費用算出シート'!$N$13,IF(AU74="C",'11.パネルラジエーター設備費用算出シート'!$G$23,IF(AU74="D",'11.パネルラジエーター設備費用算出シート'!$N$23,IF(AU74="E",'11.パネルラジエーター設備費用算出シート'!$G$33,IF(AU74="F",'11.パネルラジエーター設備費用算出シート'!$N$33,IF(AU74="G",'11.パネルラジエーター設備費用算出シート'!$G$43,IF(AU74="H",'11.パネルラジエーター設備費用算出シート'!$N$43,IF(AU74="I",'11.パネルラジエーター設備費用算出シート'!$G$54,'11.パネルラジエーター設備費用算出シート'!$N$54))))))))))</f>
        <v/>
      </c>
      <c r="AW74" s="91"/>
      <c r="AX74" s="36"/>
      <c r="AY74" s="36"/>
      <c r="AZ74" s="36"/>
      <c r="BA74" s="36"/>
      <c r="BB74" s="66"/>
      <c r="BC74" s="36"/>
      <c r="BD74" s="36"/>
      <c r="BE74" s="66"/>
      <c r="BF74" s="36"/>
      <c r="BG74" s="36"/>
      <c r="BH74" s="36"/>
      <c r="BI74" s="36"/>
    </row>
    <row r="75" spans="1:61" s="37" customFormat="1">
      <c r="A75" s="93"/>
      <c r="B75" s="68">
        <v>63</v>
      </c>
      <c r="C75" s="105"/>
      <c r="D75" s="69"/>
      <c r="E75" s="94"/>
      <c r="F75" s="672"/>
      <c r="G75" s="672"/>
      <c r="H75" s="72"/>
      <c r="I75" s="73"/>
      <c r="J75" s="72"/>
      <c r="K75" s="674" t="str">
        <f t="shared" si="0"/>
        <v/>
      </c>
      <c r="L75" s="674" t="str">
        <f>IF($G75="","",IF(OR('2.全体概要'!$C$15=1,'2.全体概要'!$C$15=2),INDEX($BD$15:$BD$16,MATCH($G75,$BC$15:$BC$16,-1)),IF('2.全体概要'!$C$15=3,INDEX($BD$14:$BD$15,MATCH($G75,$BC$14:$BC$15,-1)),INDEX($BD$13:$BD$14,MATCH($G75,$BC$13:$BC$14,-1)))))</f>
        <v/>
      </c>
      <c r="M75" s="674" t="str">
        <f t="shared" si="1"/>
        <v/>
      </c>
      <c r="N75" s="675">
        <f t="shared" si="2"/>
        <v>0</v>
      </c>
      <c r="O75" s="91"/>
      <c r="P75" s="161"/>
      <c r="Q75" s="67"/>
      <c r="R75" s="89"/>
      <c r="S75" s="162"/>
      <c r="T75" s="67"/>
      <c r="U75" s="91"/>
      <c r="V75" s="161"/>
      <c r="W75" s="67"/>
      <c r="X75" s="89"/>
      <c r="Y75" s="162"/>
      <c r="Z75" s="67"/>
      <c r="AA75" s="91"/>
      <c r="AB75" s="72"/>
      <c r="AC75" s="91"/>
      <c r="AD75" s="161"/>
      <c r="AE75" s="91"/>
      <c r="AF75" s="161"/>
      <c r="AG75" s="91"/>
      <c r="AH75" s="72"/>
      <c r="AI75" s="91"/>
      <c r="AJ75" s="161"/>
      <c r="AK75" s="91"/>
      <c r="AL75" s="75"/>
      <c r="AM75" s="91"/>
      <c r="AN75" s="75"/>
      <c r="AO75" s="91"/>
      <c r="AP75" s="77"/>
      <c r="AQ75" s="91"/>
      <c r="AR75" s="72"/>
      <c r="AS75" s="325"/>
      <c r="AT75" s="91"/>
      <c r="AU75" s="72"/>
      <c r="AV75" s="678" t="str">
        <f>IF(AU75="","",IF(AU75="A",'11.パネルラジエーター設備費用算出シート'!$G$13,IF(AU75="B",'11.パネルラジエーター設備費用算出シート'!$N$13,IF(AU75="C",'11.パネルラジエーター設備費用算出シート'!$G$23,IF(AU75="D",'11.パネルラジエーター設備費用算出シート'!$N$23,IF(AU75="E",'11.パネルラジエーター設備費用算出シート'!$G$33,IF(AU75="F",'11.パネルラジエーター設備費用算出シート'!$N$33,IF(AU75="G",'11.パネルラジエーター設備費用算出シート'!$G$43,IF(AU75="H",'11.パネルラジエーター設備費用算出シート'!$N$43,IF(AU75="I",'11.パネルラジエーター設備費用算出シート'!$G$54,'11.パネルラジエーター設備費用算出シート'!$N$54))))))))))</f>
        <v/>
      </c>
      <c r="AW75" s="91"/>
      <c r="AX75" s="36"/>
      <c r="AY75" s="36"/>
      <c r="AZ75" s="36"/>
      <c r="BA75" s="36"/>
      <c r="BB75" s="66"/>
      <c r="BC75" s="36"/>
      <c r="BD75" s="36"/>
      <c r="BE75" s="66"/>
      <c r="BF75" s="36"/>
      <c r="BG75" s="36"/>
      <c r="BH75" s="36"/>
      <c r="BI75" s="36"/>
    </row>
    <row r="76" spans="1:61" s="37" customFormat="1">
      <c r="A76" s="93"/>
      <c r="B76" s="68">
        <v>64</v>
      </c>
      <c r="C76" s="105"/>
      <c r="D76" s="69"/>
      <c r="E76" s="94"/>
      <c r="F76" s="672"/>
      <c r="G76" s="672"/>
      <c r="H76" s="72"/>
      <c r="I76" s="73"/>
      <c r="J76" s="72"/>
      <c r="K76" s="674" t="str">
        <f t="shared" si="0"/>
        <v/>
      </c>
      <c r="L76" s="674" t="str">
        <f>IF($G76="","",IF(OR('2.全体概要'!$C$15=1,'2.全体概要'!$C$15=2),INDEX($BD$15:$BD$16,MATCH($G76,$BC$15:$BC$16,-1)),IF('2.全体概要'!$C$15=3,INDEX($BD$14:$BD$15,MATCH($G76,$BC$14:$BC$15,-1)),INDEX($BD$13:$BD$14,MATCH($G76,$BC$13:$BC$14,-1)))))</f>
        <v/>
      </c>
      <c r="M76" s="674" t="str">
        <f t="shared" si="1"/>
        <v/>
      </c>
      <c r="N76" s="675">
        <f t="shared" si="2"/>
        <v>0</v>
      </c>
      <c r="O76" s="91"/>
      <c r="P76" s="161"/>
      <c r="Q76" s="67"/>
      <c r="R76" s="89"/>
      <c r="S76" s="162"/>
      <c r="T76" s="67"/>
      <c r="U76" s="91"/>
      <c r="V76" s="161"/>
      <c r="W76" s="67"/>
      <c r="X76" s="89"/>
      <c r="Y76" s="162"/>
      <c r="Z76" s="67"/>
      <c r="AA76" s="91"/>
      <c r="AB76" s="72"/>
      <c r="AC76" s="91"/>
      <c r="AD76" s="161"/>
      <c r="AE76" s="91"/>
      <c r="AF76" s="161"/>
      <c r="AG76" s="91"/>
      <c r="AH76" s="72"/>
      <c r="AI76" s="91"/>
      <c r="AJ76" s="161"/>
      <c r="AK76" s="91"/>
      <c r="AL76" s="75"/>
      <c r="AM76" s="91"/>
      <c r="AN76" s="75"/>
      <c r="AO76" s="91"/>
      <c r="AP76" s="77"/>
      <c r="AQ76" s="91"/>
      <c r="AR76" s="72"/>
      <c r="AS76" s="325"/>
      <c r="AT76" s="91"/>
      <c r="AU76" s="72"/>
      <c r="AV76" s="678" t="str">
        <f>IF(AU76="","",IF(AU76="A",'11.パネルラジエーター設備費用算出シート'!$G$13,IF(AU76="B",'11.パネルラジエーター設備費用算出シート'!$N$13,IF(AU76="C",'11.パネルラジエーター設備費用算出シート'!$G$23,IF(AU76="D",'11.パネルラジエーター設備費用算出シート'!$N$23,IF(AU76="E",'11.パネルラジエーター設備費用算出シート'!$G$33,IF(AU76="F",'11.パネルラジエーター設備費用算出シート'!$N$33,IF(AU76="G",'11.パネルラジエーター設備費用算出シート'!$G$43,IF(AU76="H",'11.パネルラジエーター設備費用算出シート'!$N$43,IF(AU76="I",'11.パネルラジエーター設備費用算出シート'!$G$54,'11.パネルラジエーター設備費用算出シート'!$N$54))))))))))</f>
        <v/>
      </c>
      <c r="AW76" s="91"/>
      <c r="AX76" s="36"/>
      <c r="AY76" s="36"/>
      <c r="AZ76" s="36"/>
      <c r="BA76" s="36"/>
      <c r="BB76" s="66"/>
      <c r="BC76" s="36"/>
      <c r="BD76" s="36"/>
      <c r="BE76" s="66"/>
      <c r="BF76" s="36"/>
      <c r="BG76" s="36"/>
      <c r="BH76" s="36"/>
      <c r="BI76" s="36"/>
    </row>
    <row r="77" spans="1:61" s="37" customFormat="1">
      <c r="A77" s="93"/>
      <c r="B77" s="68">
        <v>65</v>
      </c>
      <c r="C77" s="105"/>
      <c r="D77" s="69"/>
      <c r="E77" s="94"/>
      <c r="F77" s="672"/>
      <c r="G77" s="672"/>
      <c r="H77" s="72"/>
      <c r="I77" s="73"/>
      <c r="J77" s="72"/>
      <c r="K77" s="674" t="str">
        <f t="shared" ref="K77:K140" si="3">IF($F77="","",VLOOKUP($F77,$AZ$13:$BA$17,2,TRUE))</f>
        <v/>
      </c>
      <c r="L77" s="674" t="str">
        <f>IF($G77="","",IF(OR('2.全体概要'!$C$15=1,'2.全体概要'!$C$15=2),INDEX($BD$15:$BD$16,MATCH($G77,$BC$15:$BC$16,-1)),IF('2.全体概要'!$C$15=3,INDEX($BD$14:$BD$15,MATCH($G77,$BC$14:$BC$15,-1)),INDEX($BD$13:$BD$14,MATCH($G77,$BC$13:$BC$14,-1)))))</f>
        <v/>
      </c>
      <c r="M77" s="674" t="str">
        <f t="shared" ref="M77:M140" si="4">IF(OR($F77="",$H77="",$I77=""),"",VLOOKUP($H77&amp;$I77,$BF$13:$BI$18,IF($F77&lt;50,2,IF(AND($J77="該当",$H77="角住戸"),4,3)),FALSE))</f>
        <v/>
      </c>
      <c r="N77" s="675">
        <f t="shared" si="2"/>
        <v>0</v>
      </c>
      <c r="O77" s="91"/>
      <c r="P77" s="161"/>
      <c r="Q77" s="67"/>
      <c r="R77" s="89"/>
      <c r="S77" s="162"/>
      <c r="T77" s="67"/>
      <c r="U77" s="91"/>
      <c r="V77" s="161"/>
      <c r="W77" s="67"/>
      <c r="X77" s="89"/>
      <c r="Y77" s="162"/>
      <c r="Z77" s="67"/>
      <c r="AA77" s="91"/>
      <c r="AB77" s="72"/>
      <c r="AC77" s="91"/>
      <c r="AD77" s="161"/>
      <c r="AE77" s="91"/>
      <c r="AF77" s="161"/>
      <c r="AG77" s="91"/>
      <c r="AH77" s="72"/>
      <c r="AI77" s="91"/>
      <c r="AJ77" s="161"/>
      <c r="AK77" s="91"/>
      <c r="AL77" s="75"/>
      <c r="AM77" s="91"/>
      <c r="AN77" s="75"/>
      <c r="AO77" s="91"/>
      <c r="AP77" s="77"/>
      <c r="AQ77" s="91"/>
      <c r="AR77" s="72"/>
      <c r="AS77" s="325"/>
      <c r="AT77" s="91"/>
      <c r="AU77" s="72"/>
      <c r="AV77" s="678" t="str">
        <f>IF(AU77="","",IF(AU77="A",'11.パネルラジエーター設備費用算出シート'!$G$13,IF(AU77="B",'11.パネルラジエーター設備費用算出シート'!$N$13,IF(AU77="C",'11.パネルラジエーター設備費用算出シート'!$G$23,IF(AU77="D",'11.パネルラジエーター設備費用算出シート'!$N$23,IF(AU77="E",'11.パネルラジエーター設備費用算出シート'!$G$33,IF(AU77="F",'11.パネルラジエーター設備費用算出シート'!$N$33,IF(AU77="G",'11.パネルラジエーター設備費用算出シート'!$G$43,IF(AU77="H",'11.パネルラジエーター設備費用算出シート'!$N$43,IF(AU77="I",'11.パネルラジエーター設備費用算出シート'!$G$54,'11.パネルラジエーター設備費用算出シート'!$N$54))))))))))</f>
        <v/>
      </c>
      <c r="AW77" s="91"/>
      <c r="AX77" s="36"/>
      <c r="AY77" s="36"/>
      <c r="AZ77" s="36"/>
      <c r="BA77" s="36"/>
      <c r="BB77" s="66"/>
      <c r="BC77" s="36"/>
      <c r="BD77" s="36"/>
      <c r="BE77" s="66"/>
      <c r="BF77" s="36"/>
      <c r="BG77" s="36"/>
      <c r="BH77" s="36"/>
      <c r="BI77" s="36"/>
    </row>
    <row r="78" spans="1:61" s="37" customFormat="1">
      <c r="A78" s="93"/>
      <c r="B78" s="68">
        <v>66</v>
      </c>
      <c r="C78" s="105"/>
      <c r="D78" s="69"/>
      <c r="E78" s="94"/>
      <c r="F78" s="672"/>
      <c r="G78" s="672"/>
      <c r="H78" s="72"/>
      <c r="I78" s="73"/>
      <c r="J78" s="72"/>
      <c r="K78" s="674" t="str">
        <f t="shared" si="3"/>
        <v/>
      </c>
      <c r="L78" s="674" t="str">
        <f>IF($G78="","",IF(OR('2.全体概要'!$C$15=1,'2.全体概要'!$C$15=2),INDEX($BD$15:$BD$16,MATCH($G78,$BC$15:$BC$16,-1)),IF('2.全体概要'!$C$15=3,INDEX($BD$14:$BD$15,MATCH($G78,$BC$14:$BC$15,-1)),INDEX($BD$13:$BD$14,MATCH($G78,$BC$13:$BC$14,-1)))))</f>
        <v/>
      </c>
      <c r="M78" s="674" t="str">
        <f t="shared" si="4"/>
        <v/>
      </c>
      <c r="N78" s="675">
        <f t="shared" si="2"/>
        <v>0</v>
      </c>
      <c r="O78" s="91"/>
      <c r="P78" s="161"/>
      <c r="Q78" s="67"/>
      <c r="R78" s="89"/>
      <c r="S78" s="162"/>
      <c r="T78" s="67"/>
      <c r="U78" s="91"/>
      <c r="V78" s="161"/>
      <c r="W78" s="67"/>
      <c r="X78" s="89"/>
      <c r="Y78" s="162"/>
      <c r="Z78" s="67"/>
      <c r="AA78" s="91"/>
      <c r="AB78" s="72"/>
      <c r="AC78" s="91"/>
      <c r="AD78" s="161"/>
      <c r="AE78" s="91"/>
      <c r="AF78" s="161"/>
      <c r="AG78" s="91"/>
      <c r="AH78" s="72"/>
      <c r="AI78" s="91"/>
      <c r="AJ78" s="161"/>
      <c r="AK78" s="91"/>
      <c r="AL78" s="75"/>
      <c r="AM78" s="91"/>
      <c r="AN78" s="75"/>
      <c r="AO78" s="91"/>
      <c r="AP78" s="77"/>
      <c r="AQ78" s="91"/>
      <c r="AR78" s="72"/>
      <c r="AS78" s="325"/>
      <c r="AT78" s="91"/>
      <c r="AU78" s="72"/>
      <c r="AV78" s="678" t="str">
        <f>IF(AU78="","",IF(AU78="A",'11.パネルラジエーター設備費用算出シート'!$G$13,IF(AU78="B",'11.パネルラジエーター設備費用算出シート'!$N$13,IF(AU78="C",'11.パネルラジエーター設備費用算出シート'!$G$23,IF(AU78="D",'11.パネルラジエーター設備費用算出シート'!$N$23,IF(AU78="E",'11.パネルラジエーター設備費用算出シート'!$G$33,IF(AU78="F",'11.パネルラジエーター設備費用算出シート'!$N$33,IF(AU78="G",'11.パネルラジエーター設備費用算出シート'!$G$43,IF(AU78="H",'11.パネルラジエーター設備費用算出シート'!$N$43,IF(AU78="I",'11.パネルラジエーター設備費用算出シート'!$G$54,'11.パネルラジエーター設備費用算出シート'!$N$54))))))))))</f>
        <v/>
      </c>
      <c r="AW78" s="91"/>
      <c r="AX78" s="36"/>
      <c r="AY78" s="36"/>
      <c r="AZ78" s="36"/>
      <c r="BA78" s="36"/>
      <c r="BB78" s="66"/>
      <c r="BC78" s="36"/>
      <c r="BD78" s="36"/>
      <c r="BE78" s="66"/>
      <c r="BF78" s="36"/>
      <c r="BG78" s="36"/>
      <c r="BH78" s="36"/>
      <c r="BI78" s="36"/>
    </row>
    <row r="79" spans="1:61" s="37" customFormat="1">
      <c r="A79" s="93"/>
      <c r="B79" s="68">
        <v>67</v>
      </c>
      <c r="C79" s="105"/>
      <c r="D79" s="69"/>
      <c r="E79" s="94"/>
      <c r="F79" s="672"/>
      <c r="G79" s="672"/>
      <c r="H79" s="72"/>
      <c r="I79" s="73"/>
      <c r="J79" s="72"/>
      <c r="K79" s="674" t="str">
        <f t="shared" si="3"/>
        <v/>
      </c>
      <c r="L79" s="674" t="str">
        <f>IF($G79="","",IF(OR('2.全体概要'!$C$15=1,'2.全体概要'!$C$15=2),INDEX($BD$15:$BD$16,MATCH($G79,$BC$15:$BC$16,-1)),IF('2.全体概要'!$C$15=3,INDEX($BD$14:$BD$15,MATCH($G79,$BC$14:$BC$15,-1)),INDEX($BD$13:$BD$14,MATCH($G79,$BC$13:$BC$14,-1)))))</f>
        <v/>
      </c>
      <c r="M79" s="674" t="str">
        <f t="shared" si="4"/>
        <v/>
      </c>
      <c r="N79" s="675">
        <f t="shared" si="2"/>
        <v>0</v>
      </c>
      <c r="O79" s="91"/>
      <c r="P79" s="161"/>
      <c r="Q79" s="67"/>
      <c r="R79" s="89"/>
      <c r="S79" s="162"/>
      <c r="T79" s="67"/>
      <c r="U79" s="91"/>
      <c r="V79" s="161"/>
      <c r="W79" s="67"/>
      <c r="X79" s="89"/>
      <c r="Y79" s="162"/>
      <c r="Z79" s="67"/>
      <c r="AA79" s="91"/>
      <c r="AB79" s="72"/>
      <c r="AC79" s="91"/>
      <c r="AD79" s="161"/>
      <c r="AE79" s="91"/>
      <c r="AF79" s="161"/>
      <c r="AG79" s="91"/>
      <c r="AH79" s="72"/>
      <c r="AI79" s="91"/>
      <c r="AJ79" s="161"/>
      <c r="AK79" s="91"/>
      <c r="AL79" s="75"/>
      <c r="AM79" s="91"/>
      <c r="AN79" s="75"/>
      <c r="AO79" s="91"/>
      <c r="AP79" s="77"/>
      <c r="AQ79" s="91"/>
      <c r="AR79" s="72"/>
      <c r="AS79" s="325"/>
      <c r="AT79" s="91"/>
      <c r="AU79" s="72"/>
      <c r="AV79" s="678" t="str">
        <f>IF(AU79="","",IF(AU79="A",'11.パネルラジエーター設備費用算出シート'!$G$13,IF(AU79="B",'11.パネルラジエーター設備費用算出シート'!$N$13,IF(AU79="C",'11.パネルラジエーター設備費用算出シート'!$G$23,IF(AU79="D",'11.パネルラジエーター設備費用算出シート'!$N$23,IF(AU79="E",'11.パネルラジエーター設備費用算出シート'!$G$33,IF(AU79="F",'11.パネルラジエーター設備費用算出シート'!$N$33,IF(AU79="G",'11.パネルラジエーター設備費用算出シート'!$G$43,IF(AU79="H",'11.パネルラジエーター設備費用算出シート'!$N$43,IF(AU79="I",'11.パネルラジエーター設備費用算出シート'!$G$54,'11.パネルラジエーター設備費用算出シート'!$N$54))))))))))</f>
        <v/>
      </c>
      <c r="AW79" s="91"/>
      <c r="AX79" s="36"/>
      <c r="AY79" s="36"/>
      <c r="AZ79" s="36"/>
      <c r="BA79" s="36"/>
      <c r="BB79" s="66"/>
      <c r="BC79" s="36"/>
      <c r="BD79" s="36"/>
      <c r="BE79" s="66"/>
      <c r="BF79" s="36"/>
      <c r="BG79" s="36"/>
      <c r="BH79" s="36"/>
      <c r="BI79" s="36"/>
    </row>
    <row r="80" spans="1:61" s="37" customFormat="1">
      <c r="A80" s="93"/>
      <c r="B80" s="68">
        <v>68</v>
      </c>
      <c r="C80" s="105"/>
      <c r="D80" s="69"/>
      <c r="E80" s="94"/>
      <c r="F80" s="672"/>
      <c r="G80" s="672"/>
      <c r="H80" s="72"/>
      <c r="I80" s="73"/>
      <c r="J80" s="72"/>
      <c r="K80" s="674" t="str">
        <f t="shared" si="3"/>
        <v/>
      </c>
      <c r="L80" s="674" t="str">
        <f>IF($G80="","",IF(OR('2.全体概要'!$C$15=1,'2.全体概要'!$C$15=2),INDEX($BD$15:$BD$16,MATCH($G80,$BC$15:$BC$16,-1)),IF('2.全体概要'!$C$15=3,INDEX($BD$14:$BD$15,MATCH($G80,$BC$14:$BC$15,-1)),INDEX($BD$13:$BD$14,MATCH($G80,$BC$13:$BC$14,-1)))))</f>
        <v/>
      </c>
      <c r="M80" s="674" t="str">
        <f t="shared" si="4"/>
        <v/>
      </c>
      <c r="N80" s="675">
        <f t="shared" si="2"/>
        <v>0</v>
      </c>
      <c r="O80" s="91"/>
      <c r="P80" s="161"/>
      <c r="Q80" s="67"/>
      <c r="R80" s="89"/>
      <c r="S80" s="162"/>
      <c r="T80" s="67"/>
      <c r="U80" s="91"/>
      <c r="V80" s="161"/>
      <c r="W80" s="67"/>
      <c r="X80" s="89"/>
      <c r="Y80" s="162"/>
      <c r="Z80" s="67"/>
      <c r="AA80" s="91"/>
      <c r="AB80" s="72"/>
      <c r="AC80" s="91"/>
      <c r="AD80" s="161"/>
      <c r="AE80" s="91"/>
      <c r="AF80" s="161"/>
      <c r="AG80" s="91"/>
      <c r="AH80" s="72"/>
      <c r="AI80" s="91"/>
      <c r="AJ80" s="161"/>
      <c r="AK80" s="91"/>
      <c r="AL80" s="75"/>
      <c r="AM80" s="91"/>
      <c r="AN80" s="75"/>
      <c r="AO80" s="91"/>
      <c r="AP80" s="77"/>
      <c r="AQ80" s="91"/>
      <c r="AR80" s="72"/>
      <c r="AS80" s="325"/>
      <c r="AT80" s="91"/>
      <c r="AU80" s="72"/>
      <c r="AV80" s="678" t="str">
        <f>IF(AU80="","",IF(AU80="A",'11.パネルラジエーター設備費用算出シート'!$G$13,IF(AU80="B",'11.パネルラジエーター設備費用算出シート'!$N$13,IF(AU80="C",'11.パネルラジエーター設備費用算出シート'!$G$23,IF(AU80="D",'11.パネルラジエーター設備費用算出シート'!$N$23,IF(AU80="E",'11.パネルラジエーター設備費用算出シート'!$G$33,IF(AU80="F",'11.パネルラジエーター設備費用算出シート'!$N$33,IF(AU80="G",'11.パネルラジエーター設備費用算出シート'!$G$43,IF(AU80="H",'11.パネルラジエーター設備費用算出シート'!$N$43,IF(AU80="I",'11.パネルラジエーター設備費用算出シート'!$G$54,'11.パネルラジエーター設備費用算出シート'!$N$54))))))))))</f>
        <v/>
      </c>
      <c r="AW80" s="91"/>
      <c r="AX80" s="36"/>
      <c r="AY80" s="36"/>
      <c r="AZ80" s="36"/>
      <c r="BA80" s="36"/>
      <c r="BB80" s="66"/>
      <c r="BC80" s="36"/>
      <c r="BD80" s="36"/>
      <c r="BE80" s="66"/>
      <c r="BF80" s="36"/>
      <c r="BG80" s="36"/>
      <c r="BH80" s="36"/>
      <c r="BI80" s="36"/>
    </row>
    <row r="81" spans="1:61" s="37" customFormat="1">
      <c r="A81" s="93"/>
      <c r="B81" s="68">
        <v>69</v>
      </c>
      <c r="C81" s="105"/>
      <c r="D81" s="69"/>
      <c r="E81" s="94"/>
      <c r="F81" s="672"/>
      <c r="G81" s="672"/>
      <c r="H81" s="72"/>
      <c r="I81" s="73"/>
      <c r="J81" s="72"/>
      <c r="K81" s="674" t="str">
        <f t="shared" si="3"/>
        <v/>
      </c>
      <c r="L81" s="674" t="str">
        <f>IF($G81="","",IF(OR('2.全体概要'!$C$15=1,'2.全体概要'!$C$15=2),INDEX($BD$15:$BD$16,MATCH($G81,$BC$15:$BC$16,-1)),IF('2.全体概要'!$C$15=3,INDEX($BD$14:$BD$15,MATCH($G81,$BC$14:$BC$15,-1)),INDEX($BD$13:$BD$14,MATCH($G81,$BC$13:$BC$14,-1)))))</f>
        <v/>
      </c>
      <c r="M81" s="674" t="str">
        <f t="shared" si="4"/>
        <v/>
      </c>
      <c r="N81" s="675">
        <f t="shared" si="2"/>
        <v>0</v>
      </c>
      <c r="O81" s="91"/>
      <c r="P81" s="161"/>
      <c r="Q81" s="67"/>
      <c r="R81" s="89"/>
      <c r="S81" s="162"/>
      <c r="T81" s="67"/>
      <c r="U81" s="91"/>
      <c r="V81" s="161"/>
      <c r="W81" s="67"/>
      <c r="X81" s="89"/>
      <c r="Y81" s="162"/>
      <c r="Z81" s="67"/>
      <c r="AA81" s="91"/>
      <c r="AB81" s="72"/>
      <c r="AC81" s="91"/>
      <c r="AD81" s="161"/>
      <c r="AE81" s="91"/>
      <c r="AF81" s="161"/>
      <c r="AG81" s="91"/>
      <c r="AH81" s="72"/>
      <c r="AI81" s="91"/>
      <c r="AJ81" s="161"/>
      <c r="AK81" s="91"/>
      <c r="AL81" s="75"/>
      <c r="AM81" s="91"/>
      <c r="AN81" s="75"/>
      <c r="AO81" s="91"/>
      <c r="AP81" s="77"/>
      <c r="AQ81" s="91"/>
      <c r="AR81" s="72"/>
      <c r="AS81" s="325"/>
      <c r="AT81" s="91"/>
      <c r="AU81" s="72"/>
      <c r="AV81" s="678" t="str">
        <f>IF(AU81="","",IF(AU81="A",'11.パネルラジエーター設備費用算出シート'!$G$13,IF(AU81="B",'11.パネルラジエーター設備費用算出シート'!$N$13,IF(AU81="C",'11.パネルラジエーター設備費用算出シート'!$G$23,IF(AU81="D",'11.パネルラジエーター設備費用算出シート'!$N$23,IF(AU81="E",'11.パネルラジエーター設備費用算出シート'!$G$33,IF(AU81="F",'11.パネルラジエーター設備費用算出シート'!$N$33,IF(AU81="G",'11.パネルラジエーター設備費用算出シート'!$G$43,IF(AU81="H",'11.パネルラジエーター設備費用算出シート'!$N$43,IF(AU81="I",'11.パネルラジエーター設備費用算出シート'!$G$54,'11.パネルラジエーター設備費用算出シート'!$N$54))))))))))</f>
        <v/>
      </c>
      <c r="AW81" s="91"/>
      <c r="AX81" s="36"/>
      <c r="AY81" s="36"/>
      <c r="AZ81" s="36"/>
      <c r="BA81" s="36"/>
      <c r="BB81" s="66"/>
      <c r="BC81" s="36"/>
      <c r="BD81" s="36"/>
      <c r="BE81" s="66"/>
      <c r="BF81" s="36"/>
      <c r="BG81" s="36"/>
      <c r="BH81" s="36"/>
      <c r="BI81" s="36"/>
    </row>
    <row r="82" spans="1:61" s="37" customFormat="1">
      <c r="A82" s="93"/>
      <c r="B82" s="68">
        <v>70</v>
      </c>
      <c r="C82" s="105"/>
      <c r="D82" s="69"/>
      <c r="E82" s="94"/>
      <c r="F82" s="672"/>
      <c r="G82" s="672"/>
      <c r="H82" s="72"/>
      <c r="I82" s="73"/>
      <c r="J82" s="72"/>
      <c r="K82" s="674" t="str">
        <f t="shared" si="3"/>
        <v/>
      </c>
      <c r="L82" s="674" t="str">
        <f>IF($G82="","",IF(OR('2.全体概要'!$C$15=1,'2.全体概要'!$C$15=2),INDEX($BD$15:$BD$16,MATCH($G82,$BC$15:$BC$16,-1)),IF('2.全体概要'!$C$15=3,INDEX($BD$14:$BD$15,MATCH($G82,$BC$14:$BC$15,-1)),INDEX($BD$13:$BD$14,MATCH($G82,$BC$13:$BC$14,-1)))))</f>
        <v/>
      </c>
      <c r="M82" s="674" t="str">
        <f t="shared" si="4"/>
        <v/>
      </c>
      <c r="N82" s="675">
        <f t="shared" ref="N82:N145" si="5">IF(OR(K82="",L82="",M82=""),0,(700000*K82*L82*M82))</f>
        <v>0</v>
      </c>
      <c r="O82" s="91"/>
      <c r="P82" s="161"/>
      <c r="Q82" s="67"/>
      <c r="R82" s="89"/>
      <c r="S82" s="162"/>
      <c r="T82" s="67"/>
      <c r="U82" s="91"/>
      <c r="V82" s="161"/>
      <c r="W82" s="67"/>
      <c r="X82" s="89"/>
      <c r="Y82" s="162"/>
      <c r="Z82" s="67"/>
      <c r="AA82" s="91"/>
      <c r="AB82" s="72"/>
      <c r="AC82" s="91"/>
      <c r="AD82" s="161"/>
      <c r="AE82" s="91"/>
      <c r="AF82" s="161"/>
      <c r="AG82" s="91"/>
      <c r="AH82" s="72"/>
      <c r="AI82" s="91"/>
      <c r="AJ82" s="161"/>
      <c r="AK82" s="91"/>
      <c r="AL82" s="75"/>
      <c r="AM82" s="91"/>
      <c r="AN82" s="75"/>
      <c r="AO82" s="91"/>
      <c r="AP82" s="77"/>
      <c r="AQ82" s="91"/>
      <c r="AR82" s="72"/>
      <c r="AS82" s="325"/>
      <c r="AT82" s="91"/>
      <c r="AU82" s="72"/>
      <c r="AV82" s="678" t="str">
        <f>IF(AU82="","",IF(AU82="A",'11.パネルラジエーター設備費用算出シート'!$G$13,IF(AU82="B",'11.パネルラジエーター設備費用算出シート'!$N$13,IF(AU82="C",'11.パネルラジエーター設備費用算出シート'!$G$23,IF(AU82="D",'11.パネルラジエーター設備費用算出シート'!$N$23,IF(AU82="E",'11.パネルラジエーター設備費用算出シート'!$G$33,IF(AU82="F",'11.パネルラジエーター設備費用算出シート'!$N$33,IF(AU82="G",'11.パネルラジエーター設備費用算出シート'!$G$43,IF(AU82="H",'11.パネルラジエーター設備費用算出シート'!$N$43,IF(AU82="I",'11.パネルラジエーター設備費用算出シート'!$G$54,'11.パネルラジエーター設備費用算出シート'!$N$54))))))))))</f>
        <v/>
      </c>
      <c r="AW82" s="91"/>
      <c r="AX82" s="36"/>
      <c r="AY82" s="36"/>
      <c r="AZ82" s="36"/>
      <c r="BA82" s="36"/>
      <c r="BB82" s="66"/>
      <c r="BC82" s="36"/>
      <c r="BD82" s="36"/>
      <c r="BE82" s="66"/>
      <c r="BF82" s="36"/>
      <c r="BG82" s="36"/>
      <c r="BH82" s="36"/>
      <c r="BI82" s="36"/>
    </row>
    <row r="83" spans="1:61" s="37" customFormat="1">
      <c r="A83" s="93"/>
      <c r="B83" s="68">
        <v>71</v>
      </c>
      <c r="C83" s="105"/>
      <c r="D83" s="69"/>
      <c r="E83" s="94"/>
      <c r="F83" s="672"/>
      <c r="G83" s="672"/>
      <c r="H83" s="72"/>
      <c r="I83" s="73"/>
      <c r="J83" s="72"/>
      <c r="K83" s="674" t="str">
        <f t="shared" si="3"/>
        <v/>
      </c>
      <c r="L83" s="674" t="str">
        <f>IF($G83="","",IF(OR('2.全体概要'!$C$15=1,'2.全体概要'!$C$15=2),INDEX($BD$15:$BD$16,MATCH($G83,$BC$15:$BC$16,-1)),IF('2.全体概要'!$C$15=3,INDEX($BD$14:$BD$15,MATCH($G83,$BC$14:$BC$15,-1)),INDEX($BD$13:$BD$14,MATCH($G83,$BC$13:$BC$14,-1)))))</f>
        <v/>
      </c>
      <c r="M83" s="674" t="str">
        <f t="shared" si="4"/>
        <v/>
      </c>
      <c r="N83" s="675">
        <f t="shared" si="5"/>
        <v>0</v>
      </c>
      <c r="O83" s="91"/>
      <c r="P83" s="161"/>
      <c r="Q83" s="67"/>
      <c r="R83" s="89"/>
      <c r="S83" s="162"/>
      <c r="T83" s="67"/>
      <c r="U83" s="91"/>
      <c r="V83" s="161"/>
      <c r="W83" s="67"/>
      <c r="X83" s="89"/>
      <c r="Y83" s="162"/>
      <c r="Z83" s="67"/>
      <c r="AA83" s="91"/>
      <c r="AB83" s="72"/>
      <c r="AC83" s="91"/>
      <c r="AD83" s="161"/>
      <c r="AE83" s="91"/>
      <c r="AF83" s="161"/>
      <c r="AG83" s="91"/>
      <c r="AH83" s="72"/>
      <c r="AI83" s="91"/>
      <c r="AJ83" s="161"/>
      <c r="AK83" s="91"/>
      <c r="AL83" s="75"/>
      <c r="AM83" s="91"/>
      <c r="AN83" s="75"/>
      <c r="AO83" s="91"/>
      <c r="AP83" s="77"/>
      <c r="AQ83" s="91"/>
      <c r="AR83" s="72"/>
      <c r="AS83" s="325"/>
      <c r="AT83" s="91"/>
      <c r="AU83" s="72"/>
      <c r="AV83" s="678" t="str">
        <f>IF(AU83="","",IF(AU83="A",'11.パネルラジエーター設備費用算出シート'!$G$13,IF(AU83="B",'11.パネルラジエーター設備費用算出シート'!$N$13,IF(AU83="C",'11.パネルラジエーター設備費用算出シート'!$G$23,IF(AU83="D",'11.パネルラジエーター設備費用算出シート'!$N$23,IF(AU83="E",'11.パネルラジエーター設備費用算出シート'!$G$33,IF(AU83="F",'11.パネルラジエーター設備費用算出シート'!$N$33,IF(AU83="G",'11.パネルラジエーター設備費用算出シート'!$G$43,IF(AU83="H",'11.パネルラジエーター設備費用算出シート'!$N$43,IF(AU83="I",'11.パネルラジエーター設備費用算出シート'!$G$54,'11.パネルラジエーター設備費用算出シート'!$N$54))))))))))</f>
        <v/>
      </c>
      <c r="AW83" s="91"/>
      <c r="AX83" s="36"/>
      <c r="AY83" s="36"/>
      <c r="AZ83" s="36"/>
      <c r="BA83" s="36"/>
      <c r="BB83" s="66"/>
      <c r="BC83" s="36"/>
      <c r="BD83" s="36"/>
      <c r="BE83" s="66"/>
      <c r="BF83" s="36"/>
      <c r="BG83" s="36"/>
      <c r="BH83" s="36"/>
      <c r="BI83" s="36"/>
    </row>
    <row r="84" spans="1:61" s="37" customFormat="1">
      <c r="A84" s="93"/>
      <c r="B84" s="68">
        <v>72</v>
      </c>
      <c r="C84" s="105"/>
      <c r="D84" s="69"/>
      <c r="E84" s="94"/>
      <c r="F84" s="672"/>
      <c r="G84" s="672"/>
      <c r="H84" s="72"/>
      <c r="I84" s="73"/>
      <c r="J84" s="72"/>
      <c r="K84" s="674" t="str">
        <f t="shared" si="3"/>
        <v/>
      </c>
      <c r="L84" s="674" t="str">
        <f>IF($G84="","",IF(OR('2.全体概要'!$C$15=1,'2.全体概要'!$C$15=2),INDEX($BD$15:$BD$16,MATCH($G84,$BC$15:$BC$16,-1)),IF('2.全体概要'!$C$15=3,INDEX($BD$14:$BD$15,MATCH($G84,$BC$14:$BC$15,-1)),INDEX($BD$13:$BD$14,MATCH($G84,$BC$13:$BC$14,-1)))))</f>
        <v/>
      </c>
      <c r="M84" s="674" t="str">
        <f t="shared" si="4"/>
        <v/>
      </c>
      <c r="N84" s="675">
        <f t="shared" si="5"/>
        <v>0</v>
      </c>
      <c r="O84" s="91"/>
      <c r="P84" s="161"/>
      <c r="Q84" s="67"/>
      <c r="R84" s="89"/>
      <c r="S84" s="162"/>
      <c r="T84" s="67"/>
      <c r="U84" s="91"/>
      <c r="V84" s="161"/>
      <c r="W84" s="67"/>
      <c r="X84" s="89"/>
      <c r="Y84" s="162"/>
      <c r="Z84" s="67"/>
      <c r="AA84" s="91"/>
      <c r="AB84" s="72"/>
      <c r="AC84" s="91"/>
      <c r="AD84" s="161"/>
      <c r="AE84" s="91"/>
      <c r="AF84" s="161"/>
      <c r="AG84" s="91"/>
      <c r="AH84" s="72"/>
      <c r="AI84" s="91"/>
      <c r="AJ84" s="161"/>
      <c r="AK84" s="91"/>
      <c r="AL84" s="75"/>
      <c r="AM84" s="91"/>
      <c r="AN84" s="75"/>
      <c r="AO84" s="91"/>
      <c r="AP84" s="77"/>
      <c r="AQ84" s="91"/>
      <c r="AR84" s="72"/>
      <c r="AS84" s="325"/>
      <c r="AT84" s="91"/>
      <c r="AU84" s="72"/>
      <c r="AV84" s="678" t="str">
        <f>IF(AU84="","",IF(AU84="A",'11.パネルラジエーター設備費用算出シート'!$G$13,IF(AU84="B",'11.パネルラジエーター設備費用算出シート'!$N$13,IF(AU84="C",'11.パネルラジエーター設備費用算出シート'!$G$23,IF(AU84="D",'11.パネルラジエーター設備費用算出シート'!$N$23,IF(AU84="E",'11.パネルラジエーター設備費用算出シート'!$G$33,IF(AU84="F",'11.パネルラジエーター設備費用算出シート'!$N$33,IF(AU84="G",'11.パネルラジエーター設備費用算出シート'!$G$43,IF(AU84="H",'11.パネルラジエーター設備費用算出シート'!$N$43,IF(AU84="I",'11.パネルラジエーター設備費用算出シート'!$G$54,'11.パネルラジエーター設備費用算出シート'!$N$54))))))))))</f>
        <v/>
      </c>
      <c r="AW84" s="91"/>
      <c r="AX84" s="36"/>
      <c r="AY84" s="36"/>
      <c r="AZ84" s="36"/>
      <c r="BA84" s="36"/>
      <c r="BB84" s="66"/>
      <c r="BC84" s="36"/>
      <c r="BD84" s="36"/>
      <c r="BE84" s="66"/>
      <c r="BF84" s="36"/>
      <c r="BG84" s="36"/>
      <c r="BH84" s="36"/>
      <c r="BI84" s="36"/>
    </row>
    <row r="85" spans="1:61" s="37" customFormat="1">
      <c r="A85" s="93"/>
      <c r="B85" s="68">
        <v>73</v>
      </c>
      <c r="C85" s="105"/>
      <c r="D85" s="69"/>
      <c r="E85" s="94"/>
      <c r="F85" s="672"/>
      <c r="G85" s="672"/>
      <c r="H85" s="72"/>
      <c r="I85" s="73"/>
      <c r="J85" s="72"/>
      <c r="K85" s="674" t="str">
        <f t="shared" si="3"/>
        <v/>
      </c>
      <c r="L85" s="674" t="str">
        <f>IF($G85="","",IF(OR('2.全体概要'!$C$15=1,'2.全体概要'!$C$15=2),INDEX($BD$15:$BD$16,MATCH($G85,$BC$15:$BC$16,-1)),IF('2.全体概要'!$C$15=3,INDEX($BD$14:$BD$15,MATCH($G85,$BC$14:$BC$15,-1)),INDEX($BD$13:$BD$14,MATCH($G85,$BC$13:$BC$14,-1)))))</f>
        <v/>
      </c>
      <c r="M85" s="674" t="str">
        <f t="shared" si="4"/>
        <v/>
      </c>
      <c r="N85" s="675">
        <f t="shared" si="5"/>
        <v>0</v>
      </c>
      <c r="O85" s="91"/>
      <c r="P85" s="161"/>
      <c r="Q85" s="67"/>
      <c r="R85" s="89"/>
      <c r="S85" s="162"/>
      <c r="T85" s="67"/>
      <c r="U85" s="91"/>
      <c r="V85" s="161"/>
      <c r="W85" s="67"/>
      <c r="X85" s="89"/>
      <c r="Y85" s="162"/>
      <c r="Z85" s="67"/>
      <c r="AA85" s="91"/>
      <c r="AB85" s="72"/>
      <c r="AC85" s="91"/>
      <c r="AD85" s="161"/>
      <c r="AE85" s="91"/>
      <c r="AF85" s="161"/>
      <c r="AG85" s="91"/>
      <c r="AH85" s="72"/>
      <c r="AI85" s="91"/>
      <c r="AJ85" s="161"/>
      <c r="AK85" s="91"/>
      <c r="AL85" s="75"/>
      <c r="AM85" s="91"/>
      <c r="AN85" s="75"/>
      <c r="AO85" s="91"/>
      <c r="AP85" s="77"/>
      <c r="AQ85" s="91"/>
      <c r="AR85" s="72"/>
      <c r="AS85" s="325"/>
      <c r="AT85" s="91"/>
      <c r="AU85" s="72"/>
      <c r="AV85" s="678" t="str">
        <f>IF(AU85="","",IF(AU85="A",'11.パネルラジエーター設備費用算出シート'!$G$13,IF(AU85="B",'11.パネルラジエーター設備費用算出シート'!$N$13,IF(AU85="C",'11.パネルラジエーター設備費用算出シート'!$G$23,IF(AU85="D",'11.パネルラジエーター設備費用算出シート'!$N$23,IF(AU85="E",'11.パネルラジエーター設備費用算出シート'!$G$33,IF(AU85="F",'11.パネルラジエーター設備費用算出シート'!$N$33,IF(AU85="G",'11.パネルラジエーター設備費用算出シート'!$G$43,IF(AU85="H",'11.パネルラジエーター設備費用算出シート'!$N$43,IF(AU85="I",'11.パネルラジエーター設備費用算出シート'!$G$54,'11.パネルラジエーター設備費用算出シート'!$N$54))))))))))</f>
        <v/>
      </c>
      <c r="AW85" s="91"/>
      <c r="AX85" s="36"/>
      <c r="AY85" s="36"/>
      <c r="AZ85" s="36"/>
      <c r="BA85" s="36"/>
      <c r="BB85" s="66"/>
      <c r="BC85" s="36"/>
      <c r="BD85" s="36"/>
      <c r="BE85" s="66"/>
      <c r="BF85" s="36"/>
      <c r="BG85" s="36"/>
      <c r="BH85" s="36"/>
      <c r="BI85" s="36"/>
    </row>
    <row r="86" spans="1:61" s="37" customFormat="1">
      <c r="A86" s="93"/>
      <c r="B86" s="68">
        <v>74</v>
      </c>
      <c r="C86" s="105"/>
      <c r="D86" s="69"/>
      <c r="E86" s="94"/>
      <c r="F86" s="672"/>
      <c r="G86" s="672"/>
      <c r="H86" s="72"/>
      <c r="I86" s="73"/>
      <c r="J86" s="72"/>
      <c r="K86" s="674" t="str">
        <f t="shared" si="3"/>
        <v/>
      </c>
      <c r="L86" s="674" t="str">
        <f>IF($G86="","",IF(OR('2.全体概要'!$C$15=1,'2.全体概要'!$C$15=2),INDEX($BD$15:$BD$16,MATCH($G86,$BC$15:$BC$16,-1)),IF('2.全体概要'!$C$15=3,INDEX($BD$14:$BD$15,MATCH($G86,$BC$14:$BC$15,-1)),INDEX($BD$13:$BD$14,MATCH($G86,$BC$13:$BC$14,-1)))))</f>
        <v/>
      </c>
      <c r="M86" s="674" t="str">
        <f t="shared" si="4"/>
        <v/>
      </c>
      <c r="N86" s="675">
        <f t="shared" si="5"/>
        <v>0</v>
      </c>
      <c r="O86" s="91"/>
      <c r="P86" s="161"/>
      <c r="Q86" s="67"/>
      <c r="R86" s="89"/>
      <c r="S86" s="162"/>
      <c r="T86" s="67"/>
      <c r="U86" s="91"/>
      <c r="V86" s="161"/>
      <c r="W86" s="67"/>
      <c r="X86" s="89"/>
      <c r="Y86" s="162"/>
      <c r="Z86" s="67"/>
      <c r="AA86" s="91"/>
      <c r="AB86" s="72"/>
      <c r="AC86" s="91"/>
      <c r="AD86" s="161"/>
      <c r="AE86" s="91"/>
      <c r="AF86" s="161"/>
      <c r="AG86" s="91"/>
      <c r="AH86" s="72"/>
      <c r="AI86" s="91"/>
      <c r="AJ86" s="161"/>
      <c r="AK86" s="91"/>
      <c r="AL86" s="75"/>
      <c r="AM86" s="91"/>
      <c r="AN86" s="75"/>
      <c r="AO86" s="91"/>
      <c r="AP86" s="77"/>
      <c r="AQ86" s="91"/>
      <c r="AR86" s="72"/>
      <c r="AS86" s="325"/>
      <c r="AT86" s="91"/>
      <c r="AU86" s="72"/>
      <c r="AV86" s="678" t="str">
        <f>IF(AU86="","",IF(AU86="A",'11.パネルラジエーター設備費用算出シート'!$G$13,IF(AU86="B",'11.パネルラジエーター設備費用算出シート'!$N$13,IF(AU86="C",'11.パネルラジエーター設備費用算出シート'!$G$23,IF(AU86="D",'11.パネルラジエーター設備費用算出シート'!$N$23,IF(AU86="E",'11.パネルラジエーター設備費用算出シート'!$G$33,IF(AU86="F",'11.パネルラジエーター設備費用算出シート'!$N$33,IF(AU86="G",'11.パネルラジエーター設備費用算出シート'!$G$43,IF(AU86="H",'11.パネルラジエーター設備費用算出シート'!$N$43,IF(AU86="I",'11.パネルラジエーター設備費用算出シート'!$G$54,'11.パネルラジエーター設備費用算出シート'!$N$54))))))))))</f>
        <v/>
      </c>
      <c r="AW86" s="91"/>
      <c r="AX86" s="36"/>
      <c r="AY86" s="36"/>
      <c r="AZ86" s="36"/>
      <c r="BA86" s="36"/>
      <c r="BB86" s="66"/>
      <c r="BC86" s="36"/>
      <c r="BD86" s="36"/>
      <c r="BE86" s="66"/>
      <c r="BF86" s="36"/>
      <c r="BG86" s="36"/>
      <c r="BH86" s="36"/>
      <c r="BI86" s="36"/>
    </row>
    <row r="87" spans="1:61" s="37" customFormat="1">
      <c r="A87" s="93"/>
      <c r="B87" s="68">
        <v>75</v>
      </c>
      <c r="C87" s="105"/>
      <c r="D87" s="69"/>
      <c r="E87" s="94"/>
      <c r="F87" s="672"/>
      <c r="G87" s="672"/>
      <c r="H87" s="72"/>
      <c r="I87" s="73"/>
      <c r="J87" s="72"/>
      <c r="K87" s="674" t="str">
        <f t="shared" si="3"/>
        <v/>
      </c>
      <c r="L87" s="674" t="str">
        <f>IF($G87="","",IF(OR('2.全体概要'!$C$15=1,'2.全体概要'!$C$15=2),INDEX($BD$15:$BD$16,MATCH($G87,$BC$15:$BC$16,-1)),IF('2.全体概要'!$C$15=3,INDEX($BD$14:$BD$15,MATCH($G87,$BC$14:$BC$15,-1)),INDEX($BD$13:$BD$14,MATCH($G87,$BC$13:$BC$14,-1)))))</f>
        <v/>
      </c>
      <c r="M87" s="674" t="str">
        <f t="shared" si="4"/>
        <v/>
      </c>
      <c r="N87" s="675">
        <f t="shared" si="5"/>
        <v>0</v>
      </c>
      <c r="O87" s="91"/>
      <c r="P87" s="161"/>
      <c r="Q87" s="67"/>
      <c r="R87" s="89"/>
      <c r="S87" s="162"/>
      <c r="T87" s="67"/>
      <c r="U87" s="91"/>
      <c r="V87" s="161"/>
      <c r="W87" s="67"/>
      <c r="X87" s="89"/>
      <c r="Y87" s="162"/>
      <c r="Z87" s="67"/>
      <c r="AA87" s="91"/>
      <c r="AB87" s="72"/>
      <c r="AC87" s="91"/>
      <c r="AD87" s="161"/>
      <c r="AE87" s="91"/>
      <c r="AF87" s="161"/>
      <c r="AG87" s="91"/>
      <c r="AH87" s="72"/>
      <c r="AI87" s="91"/>
      <c r="AJ87" s="161"/>
      <c r="AK87" s="91"/>
      <c r="AL87" s="75"/>
      <c r="AM87" s="91"/>
      <c r="AN87" s="75"/>
      <c r="AO87" s="91"/>
      <c r="AP87" s="77"/>
      <c r="AQ87" s="91"/>
      <c r="AR87" s="72"/>
      <c r="AS87" s="325"/>
      <c r="AT87" s="91"/>
      <c r="AU87" s="72"/>
      <c r="AV87" s="678" t="str">
        <f>IF(AU87="","",IF(AU87="A",'11.パネルラジエーター設備費用算出シート'!$G$13,IF(AU87="B",'11.パネルラジエーター設備費用算出シート'!$N$13,IF(AU87="C",'11.パネルラジエーター設備費用算出シート'!$G$23,IF(AU87="D",'11.パネルラジエーター設備費用算出シート'!$N$23,IF(AU87="E",'11.パネルラジエーター設備費用算出シート'!$G$33,IF(AU87="F",'11.パネルラジエーター設備費用算出シート'!$N$33,IF(AU87="G",'11.パネルラジエーター設備費用算出シート'!$G$43,IF(AU87="H",'11.パネルラジエーター設備費用算出シート'!$N$43,IF(AU87="I",'11.パネルラジエーター設備費用算出シート'!$G$54,'11.パネルラジエーター設備費用算出シート'!$N$54))))))))))</f>
        <v/>
      </c>
      <c r="AW87" s="91"/>
      <c r="AX87" s="36"/>
      <c r="AY87" s="36"/>
      <c r="AZ87" s="36"/>
      <c r="BA87" s="36"/>
      <c r="BB87" s="66"/>
      <c r="BC87" s="36"/>
      <c r="BD87" s="36"/>
      <c r="BE87" s="66"/>
      <c r="BF87" s="36"/>
      <c r="BG87" s="36"/>
      <c r="BH87" s="36"/>
      <c r="BI87" s="36"/>
    </row>
    <row r="88" spans="1:61" s="37" customFormat="1">
      <c r="A88" s="93"/>
      <c r="B88" s="68">
        <v>76</v>
      </c>
      <c r="C88" s="105"/>
      <c r="D88" s="69"/>
      <c r="E88" s="94"/>
      <c r="F88" s="672"/>
      <c r="G88" s="672"/>
      <c r="H88" s="72"/>
      <c r="I88" s="73"/>
      <c r="J88" s="72"/>
      <c r="K88" s="674" t="str">
        <f t="shared" si="3"/>
        <v/>
      </c>
      <c r="L88" s="674" t="str">
        <f>IF($G88="","",IF(OR('2.全体概要'!$C$15=1,'2.全体概要'!$C$15=2),INDEX($BD$15:$BD$16,MATCH($G88,$BC$15:$BC$16,-1)),IF('2.全体概要'!$C$15=3,INDEX($BD$14:$BD$15,MATCH($G88,$BC$14:$BC$15,-1)),INDEX($BD$13:$BD$14,MATCH($G88,$BC$13:$BC$14,-1)))))</f>
        <v/>
      </c>
      <c r="M88" s="674" t="str">
        <f t="shared" si="4"/>
        <v/>
      </c>
      <c r="N88" s="675">
        <f t="shared" si="5"/>
        <v>0</v>
      </c>
      <c r="O88" s="91"/>
      <c r="P88" s="161"/>
      <c r="Q88" s="67"/>
      <c r="R88" s="89"/>
      <c r="S88" s="162"/>
      <c r="T88" s="67"/>
      <c r="U88" s="91"/>
      <c r="V88" s="161"/>
      <c r="W88" s="67"/>
      <c r="X88" s="89"/>
      <c r="Y88" s="162"/>
      <c r="Z88" s="67"/>
      <c r="AA88" s="91"/>
      <c r="AB88" s="72"/>
      <c r="AC88" s="91"/>
      <c r="AD88" s="161"/>
      <c r="AE88" s="91"/>
      <c r="AF88" s="161"/>
      <c r="AG88" s="91"/>
      <c r="AH88" s="72"/>
      <c r="AI88" s="91"/>
      <c r="AJ88" s="161"/>
      <c r="AK88" s="91"/>
      <c r="AL88" s="75"/>
      <c r="AM88" s="91"/>
      <c r="AN88" s="75"/>
      <c r="AO88" s="91"/>
      <c r="AP88" s="77"/>
      <c r="AQ88" s="91"/>
      <c r="AR88" s="72"/>
      <c r="AS88" s="325"/>
      <c r="AT88" s="91"/>
      <c r="AU88" s="72"/>
      <c r="AV88" s="678" t="str">
        <f>IF(AU88="","",IF(AU88="A",'11.パネルラジエーター設備費用算出シート'!$G$13,IF(AU88="B",'11.パネルラジエーター設備費用算出シート'!$N$13,IF(AU88="C",'11.パネルラジエーター設備費用算出シート'!$G$23,IF(AU88="D",'11.パネルラジエーター設備費用算出シート'!$N$23,IF(AU88="E",'11.パネルラジエーター設備費用算出シート'!$G$33,IF(AU88="F",'11.パネルラジエーター設備費用算出シート'!$N$33,IF(AU88="G",'11.パネルラジエーター設備費用算出シート'!$G$43,IF(AU88="H",'11.パネルラジエーター設備費用算出シート'!$N$43,IF(AU88="I",'11.パネルラジエーター設備費用算出シート'!$G$54,'11.パネルラジエーター設備費用算出シート'!$N$54))))))))))</f>
        <v/>
      </c>
      <c r="AW88" s="91"/>
      <c r="AX88" s="36"/>
      <c r="AY88" s="36"/>
      <c r="AZ88" s="36"/>
      <c r="BA88" s="36"/>
      <c r="BB88" s="66"/>
      <c r="BC88" s="36"/>
      <c r="BD88" s="36"/>
      <c r="BE88" s="66"/>
      <c r="BF88" s="36"/>
      <c r="BG88" s="36"/>
      <c r="BH88" s="36"/>
      <c r="BI88" s="36"/>
    </row>
    <row r="89" spans="1:61" s="37" customFormat="1">
      <c r="A89" s="93"/>
      <c r="B89" s="68">
        <v>77</v>
      </c>
      <c r="C89" s="105"/>
      <c r="D89" s="69"/>
      <c r="E89" s="94"/>
      <c r="F89" s="672"/>
      <c r="G89" s="672"/>
      <c r="H89" s="72"/>
      <c r="I89" s="73"/>
      <c r="J89" s="72"/>
      <c r="K89" s="674" t="str">
        <f t="shared" si="3"/>
        <v/>
      </c>
      <c r="L89" s="674" t="str">
        <f>IF($G89="","",IF(OR('2.全体概要'!$C$15=1,'2.全体概要'!$C$15=2),INDEX($BD$15:$BD$16,MATCH($G89,$BC$15:$BC$16,-1)),IF('2.全体概要'!$C$15=3,INDEX($BD$14:$BD$15,MATCH($G89,$BC$14:$BC$15,-1)),INDEX($BD$13:$BD$14,MATCH($G89,$BC$13:$BC$14,-1)))))</f>
        <v/>
      </c>
      <c r="M89" s="674" t="str">
        <f t="shared" si="4"/>
        <v/>
      </c>
      <c r="N89" s="675">
        <f t="shared" si="5"/>
        <v>0</v>
      </c>
      <c r="O89" s="91"/>
      <c r="P89" s="161"/>
      <c r="Q89" s="67"/>
      <c r="R89" s="89"/>
      <c r="S89" s="162"/>
      <c r="T89" s="67"/>
      <c r="U89" s="91"/>
      <c r="V89" s="161"/>
      <c r="W89" s="67"/>
      <c r="X89" s="89"/>
      <c r="Y89" s="162"/>
      <c r="Z89" s="67"/>
      <c r="AA89" s="91"/>
      <c r="AB89" s="72"/>
      <c r="AC89" s="91"/>
      <c r="AD89" s="161"/>
      <c r="AE89" s="91"/>
      <c r="AF89" s="161"/>
      <c r="AG89" s="91"/>
      <c r="AH89" s="72"/>
      <c r="AI89" s="91"/>
      <c r="AJ89" s="161"/>
      <c r="AK89" s="91"/>
      <c r="AL89" s="75"/>
      <c r="AM89" s="91"/>
      <c r="AN89" s="75"/>
      <c r="AO89" s="91"/>
      <c r="AP89" s="77"/>
      <c r="AQ89" s="91"/>
      <c r="AR89" s="72"/>
      <c r="AS89" s="325"/>
      <c r="AT89" s="91"/>
      <c r="AU89" s="72"/>
      <c r="AV89" s="678" t="str">
        <f>IF(AU89="","",IF(AU89="A",'11.パネルラジエーター設備費用算出シート'!$G$13,IF(AU89="B",'11.パネルラジエーター設備費用算出シート'!$N$13,IF(AU89="C",'11.パネルラジエーター設備費用算出シート'!$G$23,IF(AU89="D",'11.パネルラジエーター設備費用算出シート'!$N$23,IF(AU89="E",'11.パネルラジエーター設備費用算出シート'!$G$33,IF(AU89="F",'11.パネルラジエーター設備費用算出シート'!$N$33,IF(AU89="G",'11.パネルラジエーター設備費用算出シート'!$G$43,IF(AU89="H",'11.パネルラジエーター設備費用算出シート'!$N$43,IF(AU89="I",'11.パネルラジエーター設備費用算出シート'!$G$54,'11.パネルラジエーター設備費用算出シート'!$N$54))))))))))</f>
        <v/>
      </c>
      <c r="AW89" s="91"/>
      <c r="AX89" s="36"/>
      <c r="AY89" s="36"/>
      <c r="AZ89" s="36"/>
      <c r="BA89" s="36"/>
      <c r="BB89" s="66"/>
      <c r="BC89" s="36"/>
      <c r="BD89" s="36"/>
      <c r="BE89" s="66"/>
      <c r="BF89" s="36"/>
      <c r="BG89" s="36"/>
      <c r="BH89" s="36"/>
      <c r="BI89" s="36"/>
    </row>
    <row r="90" spans="1:61" s="37" customFormat="1">
      <c r="A90" s="93"/>
      <c r="B90" s="68">
        <v>78</v>
      </c>
      <c r="C90" s="105"/>
      <c r="D90" s="69"/>
      <c r="E90" s="94"/>
      <c r="F90" s="672"/>
      <c r="G90" s="672"/>
      <c r="H90" s="72"/>
      <c r="I90" s="73"/>
      <c r="J90" s="72"/>
      <c r="K90" s="674" t="str">
        <f t="shared" si="3"/>
        <v/>
      </c>
      <c r="L90" s="674" t="str">
        <f>IF($G90="","",IF(OR('2.全体概要'!$C$15=1,'2.全体概要'!$C$15=2),INDEX($BD$15:$BD$16,MATCH($G90,$BC$15:$BC$16,-1)),IF('2.全体概要'!$C$15=3,INDEX($BD$14:$BD$15,MATCH($G90,$BC$14:$BC$15,-1)),INDEX($BD$13:$BD$14,MATCH($G90,$BC$13:$BC$14,-1)))))</f>
        <v/>
      </c>
      <c r="M90" s="674" t="str">
        <f t="shared" si="4"/>
        <v/>
      </c>
      <c r="N90" s="675">
        <f t="shared" si="5"/>
        <v>0</v>
      </c>
      <c r="O90" s="91"/>
      <c r="P90" s="161"/>
      <c r="Q90" s="67"/>
      <c r="R90" s="89"/>
      <c r="S90" s="162"/>
      <c r="T90" s="67"/>
      <c r="U90" s="91"/>
      <c r="V90" s="161"/>
      <c r="W90" s="67"/>
      <c r="X90" s="89"/>
      <c r="Y90" s="162"/>
      <c r="Z90" s="67"/>
      <c r="AA90" s="91"/>
      <c r="AB90" s="72"/>
      <c r="AC90" s="91"/>
      <c r="AD90" s="161"/>
      <c r="AE90" s="91"/>
      <c r="AF90" s="161"/>
      <c r="AG90" s="91"/>
      <c r="AH90" s="72"/>
      <c r="AI90" s="91"/>
      <c r="AJ90" s="161"/>
      <c r="AK90" s="91"/>
      <c r="AL90" s="75"/>
      <c r="AM90" s="91"/>
      <c r="AN90" s="75"/>
      <c r="AO90" s="91"/>
      <c r="AP90" s="77"/>
      <c r="AQ90" s="91"/>
      <c r="AR90" s="72"/>
      <c r="AS90" s="325"/>
      <c r="AT90" s="91"/>
      <c r="AU90" s="72"/>
      <c r="AV90" s="678" t="str">
        <f>IF(AU90="","",IF(AU90="A",'11.パネルラジエーター設備費用算出シート'!$G$13,IF(AU90="B",'11.パネルラジエーター設備費用算出シート'!$N$13,IF(AU90="C",'11.パネルラジエーター設備費用算出シート'!$G$23,IF(AU90="D",'11.パネルラジエーター設備費用算出シート'!$N$23,IF(AU90="E",'11.パネルラジエーター設備費用算出シート'!$G$33,IF(AU90="F",'11.パネルラジエーター設備費用算出シート'!$N$33,IF(AU90="G",'11.パネルラジエーター設備費用算出シート'!$G$43,IF(AU90="H",'11.パネルラジエーター設備費用算出シート'!$N$43,IF(AU90="I",'11.パネルラジエーター設備費用算出シート'!$G$54,'11.パネルラジエーター設備費用算出シート'!$N$54))))))))))</f>
        <v/>
      </c>
      <c r="AW90" s="91"/>
      <c r="AX90" s="36"/>
      <c r="AY90" s="36"/>
      <c r="AZ90" s="36"/>
      <c r="BA90" s="36"/>
      <c r="BB90" s="66"/>
      <c r="BC90" s="36"/>
      <c r="BD90" s="36"/>
      <c r="BE90" s="66"/>
      <c r="BF90" s="36"/>
      <c r="BG90" s="36"/>
      <c r="BH90" s="36"/>
      <c r="BI90" s="36"/>
    </row>
    <row r="91" spans="1:61" s="37" customFormat="1">
      <c r="A91" s="93"/>
      <c r="B91" s="68">
        <v>79</v>
      </c>
      <c r="C91" s="105"/>
      <c r="D91" s="69"/>
      <c r="E91" s="94"/>
      <c r="F91" s="672"/>
      <c r="G91" s="672"/>
      <c r="H91" s="72"/>
      <c r="I91" s="73"/>
      <c r="J91" s="72"/>
      <c r="K91" s="674" t="str">
        <f t="shared" si="3"/>
        <v/>
      </c>
      <c r="L91" s="674" t="str">
        <f>IF($G91="","",IF(OR('2.全体概要'!$C$15=1,'2.全体概要'!$C$15=2),INDEX($BD$15:$BD$16,MATCH($G91,$BC$15:$BC$16,-1)),IF('2.全体概要'!$C$15=3,INDEX($BD$14:$BD$15,MATCH($G91,$BC$14:$BC$15,-1)),INDEX($BD$13:$BD$14,MATCH($G91,$BC$13:$BC$14,-1)))))</f>
        <v/>
      </c>
      <c r="M91" s="674" t="str">
        <f t="shared" si="4"/>
        <v/>
      </c>
      <c r="N91" s="675">
        <f t="shared" si="5"/>
        <v>0</v>
      </c>
      <c r="O91" s="91"/>
      <c r="P91" s="161"/>
      <c r="Q91" s="67"/>
      <c r="R91" s="89"/>
      <c r="S91" s="162"/>
      <c r="T91" s="67"/>
      <c r="U91" s="91"/>
      <c r="V91" s="161"/>
      <c r="W91" s="67"/>
      <c r="X91" s="89"/>
      <c r="Y91" s="162"/>
      <c r="Z91" s="67"/>
      <c r="AA91" s="91"/>
      <c r="AB91" s="72"/>
      <c r="AC91" s="91"/>
      <c r="AD91" s="161"/>
      <c r="AE91" s="91"/>
      <c r="AF91" s="161"/>
      <c r="AG91" s="91"/>
      <c r="AH91" s="72"/>
      <c r="AI91" s="91"/>
      <c r="AJ91" s="161"/>
      <c r="AK91" s="91"/>
      <c r="AL91" s="75"/>
      <c r="AM91" s="91"/>
      <c r="AN91" s="75"/>
      <c r="AO91" s="91"/>
      <c r="AP91" s="77"/>
      <c r="AQ91" s="91"/>
      <c r="AR91" s="72"/>
      <c r="AS91" s="325"/>
      <c r="AT91" s="91"/>
      <c r="AU91" s="72"/>
      <c r="AV91" s="678" t="str">
        <f>IF(AU91="","",IF(AU91="A",'11.パネルラジエーター設備費用算出シート'!$G$13,IF(AU91="B",'11.パネルラジエーター設備費用算出シート'!$N$13,IF(AU91="C",'11.パネルラジエーター設備費用算出シート'!$G$23,IF(AU91="D",'11.パネルラジエーター設備費用算出シート'!$N$23,IF(AU91="E",'11.パネルラジエーター設備費用算出シート'!$G$33,IF(AU91="F",'11.パネルラジエーター設備費用算出シート'!$N$33,IF(AU91="G",'11.パネルラジエーター設備費用算出シート'!$G$43,IF(AU91="H",'11.パネルラジエーター設備費用算出シート'!$N$43,IF(AU91="I",'11.パネルラジエーター設備費用算出シート'!$G$54,'11.パネルラジエーター設備費用算出シート'!$N$54))))))))))</f>
        <v/>
      </c>
      <c r="AW91" s="91"/>
      <c r="AX91" s="36"/>
      <c r="AY91" s="36"/>
      <c r="AZ91" s="36"/>
      <c r="BA91" s="36"/>
      <c r="BB91" s="66"/>
      <c r="BC91" s="36"/>
      <c r="BD91" s="36"/>
      <c r="BE91" s="66"/>
      <c r="BF91" s="36"/>
      <c r="BG91" s="36"/>
      <c r="BH91" s="36"/>
      <c r="BI91" s="36"/>
    </row>
    <row r="92" spans="1:61" s="37" customFormat="1">
      <c r="A92" s="93"/>
      <c r="B92" s="68">
        <v>80</v>
      </c>
      <c r="C92" s="105"/>
      <c r="D92" s="69"/>
      <c r="E92" s="94"/>
      <c r="F92" s="672"/>
      <c r="G92" s="672"/>
      <c r="H92" s="72"/>
      <c r="I92" s="73"/>
      <c r="J92" s="72"/>
      <c r="K92" s="674" t="str">
        <f t="shared" si="3"/>
        <v/>
      </c>
      <c r="L92" s="674" t="str">
        <f>IF($G92="","",IF(OR('2.全体概要'!$C$15=1,'2.全体概要'!$C$15=2),INDEX($BD$15:$BD$16,MATCH($G92,$BC$15:$BC$16,-1)),IF('2.全体概要'!$C$15=3,INDEX($BD$14:$BD$15,MATCH($G92,$BC$14:$BC$15,-1)),INDEX($BD$13:$BD$14,MATCH($G92,$BC$13:$BC$14,-1)))))</f>
        <v/>
      </c>
      <c r="M92" s="674" t="str">
        <f t="shared" si="4"/>
        <v/>
      </c>
      <c r="N92" s="675">
        <f t="shared" si="5"/>
        <v>0</v>
      </c>
      <c r="O92" s="91"/>
      <c r="P92" s="161"/>
      <c r="Q92" s="67"/>
      <c r="R92" s="89"/>
      <c r="S92" s="162"/>
      <c r="T92" s="67"/>
      <c r="U92" s="91"/>
      <c r="V92" s="161"/>
      <c r="W92" s="67"/>
      <c r="X92" s="89"/>
      <c r="Y92" s="162"/>
      <c r="Z92" s="67"/>
      <c r="AA92" s="91"/>
      <c r="AB92" s="72"/>
      <c r="AC92" s="91"/>
      <c r="AD92" s="161"/>
      <c r="AE92" s="91"/>
      <c r="AF92" s="161"/>
      <c r="AG92" s="91"/>
      <c r="AH92" s="72"/>
      <c r="AI92" s="91"/>
      <c r="AJ92" s="161"/>
      <c r="AK92" s="91"/>
      <c r="AL92" s="75"/>
      <c r="AM92" s="91"/>
      <c r="AN92" s="75"/>
      <c r="AO92" s="91"/>
      <c r="AP92" s="77"/>
      <c r="AQ92" s="91"/>
      <c r="AR92" s="72"/>
      <c r="AS92" s="325"/>
      <c r="AT92" s="91"/>
      <c r="AU92" s="72"/>
      <c r="AV92" s="678" t="str">
        <f>IF(AU92="","",IF(AU92="A",'11.パネルラジエーター設備費用算出シート'!$G$13,IF(AU92="B",'11.パネルラジエーター設備費用算出シート'!$N$13,IF(AU92="C",'11.パネルラジエーター設備費用算出シート'!$G$23,IF(AU92="D",'11.パネルラジエーター設備費用算出シート'!$N$23,IF(AU92="E",'11.パネルラジエーター設備費用算出シート'!$G$33,IF(AU92="F",'11.パネルラジエーター設備費用算出シート'!$N$33,IF(AU92="G",'11.パネルラジエーター設備費用算出シート'!$G$43,IF(AU92="H",'11.パネルラジエーター設備費用算出シート'!$N$43,IF(AU92="I",'11.パネルラジエーター設備費用算出シート'!$G$54,'11.パネルラジエーター設備費用算出シート'!$N$54))))))))))</f>
        <v/>
      </c>
      <c r="AW92" s="91"/>
      <c r="AX92" s="36"/>
      <c r="AY92" s="36"/>
      <c r="AZ92" s="36"/>
      <c r="BA92" s="36"/>
      <c r="BB92" s="66"/>
      <c r="BC92" s="36"/>
      <c r="BD92" s="36"/>
      <c r="BE92" s="66"/>
      <c r="BF92" s="36"/>
      <c r="BG92" s="36"/>
      <c r="BH92" s="36"/>
      <c r="BI92" s="36"/>
    </row>
    <row r="93" spans="1:61" s="37" customFormat="1">
      <c r="A93" s="93"/>
      <c r="B93" s="68">
        <v>81</v>
      </c>
      <c r="C93" s="105"/>
      <c r="D93" s="69"/>
      <c r="E93" s="94"/>
      <c r="F93" s="672"/>
      <c r="G93" s="672"/>
      <c r="H93" s="72"/>
      <c r="I93" s="73"/>
      <c r="J93" s="72"/>
      <c r="K93" s="674" t="str">
        <f t="shared" si="3"/>
        <v/>
      </c>
      <c r="L93" s="674" t="str">
        <f>IF($G93="","",IF(OR('2.全体概要'!$C$15=1,'2.全体概要'!$C$15=2),INDEX($BD$15:$BD$16,MATCH($G93,$BC$15:$BC$16,-1)),IF('2.全体概要'!$C$15=3,INDEX($BD$14:$BD$15,MATCH($G93,$BC$14:$BC$15,-1)),INDEX($BD$13:$BD$14,MATCH($G93,$BC$13:$BC$14,-1)))))</f>
        <v/>
      </c>
      <c r="M93" s="674" t="str">
        <f t="shared" si="4"/>
        <v/>
      </c>
      <c r="N93" s="675">
        <f t="shared" si="5"/>
        <v>0</v>
      </c>
      <c r="O93" s="91"/>
      <c r="P93" s="161"/>
      <c r="Q93" s="67"/>
      <c r="R93" s="89"/>
      <c r="S93" s="162"/>
      <c r="T93" s="67"/>
      <c r="U93" s="91"/>
      <c r="V93" s="161"/>
      <c r="W93" s="67"/>
      <c r="X93" s="89"/>
      <c r="Y93" s="162"/>
      <c r="Z93" s="67"/>
      <c r="AA93" s="91"/>
      <c r="AB93" s="72"/>
      <c r="AC93" s="91"/>
      <c r="AD93" s="161"/>
      <c r="AE93" s="91"/>
      <c r="AF93" s="161"/>
      <c r="AG93" s="91"/>
      <c r="AH93" s="72"/>
      <c r="AI93" s="91"/>
      <c r="AJ93" s="161"/>
      <c r="AK93" s="91"/>
      <c r="AL93" s="75"/>
      <c r="AM93" s="91"/>
      <c r="AN93" s="75"/>
      <c r="AO93" s="91"/>
      <c r="AP93" s="77"/>
      <c r="AQ93" s="91"/>
      <c r="AR93" s="72"/>
      <c r="AS93" s="325"/>
      <c r="AT93" s="91"/>
      <c r="AU93" s="72"/>
      <c r="AV93" s="678" t="str">
        <f>IF(AU93="","",IF(AU93="A",'11.パネルラジエーター設備費用算出シート'!$G$13,IF(AU93="B",'11.パネルラジエーター設備費用算出シート'!$N$13,IF(AU93="C",'11.パネルラジエーター設備費用算出シート'!$G$23,IF(AU93="D",'11.パネルラジエーター設備費用算出シート'!$N$23,IF(AU93="E",'11.パネルラジエーター設備費用算出シート'!$G$33,IF(AU93="F",'11.パネルラジエーター設備費用算出シート'!$N$33,IF(AU93="G",'11.パネルラジエーター設備費用算出シート'!$G$43,IF(AU93="H",'11.パネルラジエーター設備費用算出シート'!$N$43,IF(AU93="I",'11.パネルラジエーター設備費用算出シート'!$G$54,'11.パネルラジエーター設備費用算出シート'!$N$54))))))))))</f>
        <v/>
      </c>
      <c r="AW93" s="91"/>
      <c r="AX93" s="36"/>
      <c r="AY93" s="36"/>
      <c r="AZ93" s="36"/>
      <c r="BA93" s="36"/>
      <c r="BB93" s="66"/>
      <c r="BC93" s="36"/>
      <c r="BD93" s="36"/>
      <c r="BE93" s="66"/>
      <c r="BF93" s="36"/>
      <c r="BG93" s="36"/>
      <c r="BH93" s="36"/>
      <c r="BI93" s="36"/>
    </row>
    <row r="94" spans="1:61" s="37" customFormat="1">
      <c r="A94" s="93"/>
      <c r="B94" s="68">
        <v>82</v>
      </c>
      <c r="C94" s="105"/>
      <c r="D94" s="69"/>
      <c r="E94" s="94"/>
      <c r="F94" s="672"/>
      <c r="G94" s="672"/>
      <c r="H94" s="72"/>
      <c r="I94" s="73"/>
      <c r="J94" s="72"/>
      <c r="K94" s="674" t="str">
        <f t="shared" si="3"/>
        <v/>
      </c>
      <c r="L94" s="674" t="str">
        <f>IF($G94="","",IF(OR('2.全体概要'!$C$15=1,'2.全体概要'!$C$15=2),INDEX($BD$15:$BD$16,MATCH($G94,$BC$15:$BC$16,-1)),IF('2.全体概要'!$C$15=3,INDEX($BD$14:$BD$15,MATCH($G94,$BC$14:$BC$15,-1)),INDEX($BD$13:$BD$14,MATCH($G94,$BC$13:$BC$14,-1)))))</f>
        <v/>
      </c>
      <c r="M94" s="674" t="str">
        <f t="shared" si="4"/>
        <v/>
      </c>
      <c r="N94" s="675">
        <f t="shared" si="5"/>
        <v>0</v>
      </c>
      <c r="O94" s="91"/>
      <c r="P94" s="161"/>
      <c r="Q94" s="67"/>
      <c r="R94" s="89"/>
      <c r="S94" s="162"/>
      <c r="T94" s="67"/>
      <c r="U94" s="91"/>
      <c r="V94" s="161"/>
      <c r="W94" s="67"/>
      <c r="X94" s="89"/>
      <c r="Y94" s="162"/>
      <c r="Z94" s="67"/>
      <c r="AA94" s="91"/>
      <c r="AB94" s="72"/>
      <c r="AC94" s="91"/>
      <c r="AD94" s="161"/>
      <c r="AE94" s="91"/>
      <c r="AF94" s="161"/>
      <c r="AG94" s="91"/>
      <c r="AH94" s="72"/>
      <c r="AI94" s="91"/>
      <c r="AJ94" s="161"/>
      <c r="AK94" s="91"/>
      <c r="AL94" s="75"/>
      <c r="AM94" s="91"/>
      <c r="AN94" s="75"/>
      <c r="AO94" s="91"/>
      <c r="AP94" s="77"/>
      <c r="AQ94" s="91"/>
      <c r="AR94" s="72"/>
      <c r="AS94" s="325"/>
      <c r="AT94" s="91"/>
      <c r="AU94" s="72"/>
      <c r="AV94" s="678" t="str">
        <f>IF(AU94="","",IF(AU94="A",'11.パネルラジエーター設備費用算出シート'!$G$13,IF(AU94="B",'11.パネルラジエーター設備費用算出シート'!$N$13,IF(AU94="C",'11.パネルラジエーター設備費用算出シート'!$G$23,IF(AU94="D",'11.パネルラジエーター設備費用算出シート'!$N$23,IF(AU94="E",'11.パネルラジエーター設備費用算出シート'!$G$33,IF(AU94="F",'11.パネルラジエーター設備費用算出シート'!$N$33,IF(AU94="G",'11.パネルラジエーター設備費用算出シート'!$G$43,IF(AU94="H",'11.パネルラジエーター設備費用算出シート'!$N$43,IF(AU94="I",'11.パネルラジエーター設備費用算出シート'!$G$54,'11.パネルラジエーター設備費用算出シート'!$N$54))))))))))</f>
        <v/>
      </c>
      <c r="AW94" s="91"/>
      <c r="AX94" s="36"/>
      <c r="AY94" s="36"/>
      <c r="AZ94" s="36"/>
      <c r="BA94" s="36"/>
      <c r="BB94" s="66"/>
      <c r="BC94" s="36"/>
      <c r="BD94" s="36"/>
      <c r="BE94" s="66"/>
      <c r="BF94" s="36"/>
      <c r="BG94" s="36"/>
      <c r="BH94" s="36"/>
      <c r="BI94" s="36"/>
    </row>
    <row r="95" spans="1:61" s="37" customFormat="1">
      <c r="A95" s="93"/>
      <c r="B95" s="68">
        <v>83</v>
      </c>
      <c r="C95" s="105"/>
      <c r="D95" s="69"/>
      <c r="E95" s="94"/>
      <c r="F95" s="672"/>
      <c r="G95" s="672"/>
      <c r="H95" s="72"/>
      <c r="I95" s="73"/>
      <c r="J95" s="72"/>
      <c r="K95" s="674" t="str">
        <f t="shared" si="3"/>
        <v/>
      </c>
      <c r="L95" s="674" t="str">
        <f>IF($G95="","",IF(OR('2.全体概要'!$C$15=1,'2.全体概要'!$C$15=2),INDEX($BD$15:$BD$16,MATCH($G95,$BC$15:$BC$16,-1)),IF('2.全体概要'!$C$15=3,INDEX($BD$14:$BD$15,MATCH($G95,$BC$14:$BC$15,-1)),INDEX($BD$13:$BD$14,MATCH($G95,$BC$13:$BC$14,-1)))))</f>
        <v/>
      </c>
      <c r="M95" s="674" t="str">
        <f t="shared" si="4"/>
        <v/>
      </c>
      <c r="N95" s="675">
        <f t="shared" si="5"/>
        <v>0</v>
      </c>
      <c r="O95" s="91"/>
      <c r="P95" s="161"/>
      <c r="Q95" s="67"/>
      <c r="R95" s="89"/>
      <c r="S95" s="162"/>
      <c r="T95" s="67"/>
      <c r="U95" s="91"/>
      <c r="V95" s="161"/>
      <c r="W95" s="67"/>
      <c r="X95" s="89"/>
      <c r="Y95" s="162"/>
      <c r="Z95" s="67"/>
      <c r="AA95" s="91"/>
      <c r="AB95" s="72"/>
      <c r="AC95" s="91"/>
      <c r="AD95" s="161"/>
      <c r="AE95" s="91"/>
      <c r="AF95" s="161"/>
      <c r="AG95" s="91"/>
      <c r="AH95" s="72"/>
      <c r="AI95" s="91"/>
      <c r="AJ95" s="161"/>
      <c r="AK95" s="91"/>
      <c r="AL95" s="75"/>
      <c r="AM95" s="91"/>
      <c r="AN95" s="75"/>
      <c r="AO95" s="91"/>
      <c r="AP95" s="77"/>
      <c r="AQ95" s="91"/>
      <c r="AR95" s="72"/>
      <c r="AS95" s="325"/>
      <c r="AT95" s="91"/>
      <c r="AU95" s="72"/>
      <c r="AV95" s="678" t="str">
        <f>IF(AU95="","",IF(AU95="A",'11.パネルラジエーター設備費用算出シート'!$G$13,IF(AU95="B",'11.パネルラジエーター設備費用算出シート'!$N$13,IF(AU95="C",'11.パネルラジエーター設備費用算出シート'!$G$23,IF(AU95="D",'11.パネルラジエーター設備費用算出シート'!$N$23,IF(AU95="E",'11.パネルラジエーター設備費用算出シート'!$G$33,IF(AU95="F",'11.パネルラジエーター設備費用算出シート'!$N$33,IF(AU95="G",'11.パネルラジエーター設備費用算出シート'!$G$43,IF(AU95="H",'11.パネルラジエーター設備費用算出シート'!$N$43,IF(AU95="I",'11.パネルラジエーター設備費用算出シート'!$G$54,'11.パネルラジエーター設備費用算出シート'!$N$54))))))))))</f>
        <v/>
      </c>
      <c r="AW95" s="91"/>
      <c r="AX95" s="36"/>
      <c r="AY95" s="36"/>
      <c r="AZ95" s="36"/>
      <c r="BA95" s="36"/>
      <c r="BB95" s="66"/>
      <c r="BC95" s="36"/>
      <c r="BD95" s="36"/>
      <c r="BE95" s="66"/>
      <c r="BF95" s="36"/>
      <c r="BG95" s="36"/>
      <c r="BH95" s="36"/>
      <c r="BI95" s="36"/>
    </row>
    <row r="96" spans="1:61" s="37" customFormat="1">
      <c r="A96" s="93"/>
      <c r="B96" s="68">
        <v>84</v>
      </c>
      <c r="C96" s="105"/>
      <c r="D96" s="69"/>
      <c r="E96" s="94"/>
      <c r="F96" s="672"/>
      <c r="G96" s="672"/>
      <c r="H96" s="72"/>
      <c r="I96" s="73"/>
      <c r="J96" s="72"/>
      <c r="K96" s="674" t="str">
        <f t="shared" si="3"/>
        <v/>
      </c>
      <c r="L96" s="674" t="str">
        <f>IF($G96="","",IF(OR('2.全体概要'!$C$15=1,'2.全体概要'!$C$15=2),INDEX($BD$15:$BD$16,MATCH($G96,$BC$15:$BC$16,-1)),IF('2.全体概要'!$C$15=3,INDEX($BD$14:$BD$15,MATCH($G96,$BC$14:$BC$15,-1)),INDEX($BD$13:$BD$14,MATCH($G96,$BC$13:$BC$14,-1)))))</f>
        <v/>
      </c>
      <c r="M96" s="674" t="str">
        <f t="shared" si="4"/>
        <v/>
      </c>
      <c r="N96" s="675">
        <f t="shared" si="5"/>
        <v>0</v>
      </c>
      <c r="O96" s="91"/>
      <c r="P96" s="161"/>
      <c r="Q96" s="67"/>
      <c r="R96" s="89"/>
      <c r="S96" s="162"/>
      <c r="T96" s="67"/>
      <c r="U96" s="91"/>
      <c r="V96" s="161"/>
      <c r="W96" s="67"/>
      <c r="X96" s="89"/>
      <c r="Y96" s="162"/>
      <c r="Z96" s="67"/>
      <c r="AA96" s="91"/>
      <c r="AB96" s="72"/>
      <c r="AC96" s="91"/>
      <c r="AD96" s="161"/>
      <c r="AE96" s="91"/>
      <c r="AF96" s="161"/>
      <c r="AG96" s="91"/>
      <c r="AH96" s="72"/>
      <c r="AI96" s="91"/>
      <c r="AJ96" s="161"/>
      <c r="AK96" s="91"/>
      <c r="AL96" s="75"/>
      <c r="AM96" s="91"/>
      <c r="AN96" s="75"/>
      <c r="AO96" s="91"/>
      <c r="AP96" s="77"/>
      <c r="AQ96" s="91"/>
      <c r="AR96" s="72"/>
      <c r="AS96" s="325"/>
      <c r="AT96" s="91"/>
      <c r="AU96" s="72"/>
      <c r="AV96" s="678" t="str">
        <f>IF(AU96="","",IF(AU96="A",'11.パネルラジエーター設備費用算出シート'!$G$13,IF(AU96="B",'11.パネルラジエーター設備費用算出シート'!$N$13,IF(AU96="C",'11.パネルラジエーター設備費用算出シート'!$G$23,IF(AU96="D",'11.パネルラジエーター設備費用算出シート'!$N$23,IF(AU96="E",'11.パネルラジエーター設備費用算出シート'!$G$33,IF(AU96="F",'11.パネルラジエーター設備費用算出シート'!$N$33,IF(AU96="G",'11.パネルラジエーター設備費用算出シート'!$G$43,IF(AU96="H",'11.パネルラジエーター設備費用算出シート'!$N$43,IF(AU96="I",'11.パネルラジエーター設備費用算出シート'!$G$54,'11.パネルラジエーター設備費用算出シート'!$N$54))))))))))</f>
        <v/>
      </c>
      <c r="AW96" s="91"/>
      <c r="AX96" s="36"/>
      <c r="AY96" s="36"/>
      <c r="AZ96" s="36"/>
      <c r="BA96" s="36"/>
      <c r="BB96" s="66"/>
      <c r="BC96" s="36"/>
      <c r="BD96" s="36"/>
      <c r="BE96" s="66"/>
      <c r="BF96" s="36"/>
      <c r="BG96" s="36"/>
      <c r="BH96" s="36"/>
      <c r="BI96" s="36"/>
    </row>
    <row r="97" spans="1:61" s="37" customFormat="1">
      <c r="A97" s="93"/>
      <c r="B97" s="68">
        <v>85</v>
      </c>
      <c r="C97" s="105"/>
      <c r="D97" s="69"/>
      <c r="E97" s="94"/>
      <c r="F97" s="672"/>
      <c r="G97" s="672"/>
      <c r="H97" s="72"/>
      <c r="I97" s="73"/>
      <c r="J97" s="72"/>
      <c r="K97" s="674" t="str">
        <f t="shared" si="3"/>
        <v/>
      </c>
      <c r="L97" s="674" t="str">
        <f>IF($G97="","",IF(OR('2.全体概要'!$C$15=1,'2.全体概要'!$C$15=2),INDEX($BD$15:$BD$16,MATCH($G97,$BC$15:$BC$16,-1)),IF('2.全体概要'!$C$15=3,INDEX($BD$14:$BD$15,MATCH($G97,$BC$14:$BC$15,-1)),INDEX($BD$13:$BD$14,MATCH($G97,$BC$13:$BC$14,-1)))))</f>
        <v/>
      </c>
      <c r="M97" s="674" t="str">
        <f t="shared" si="4"/>
        <v/>
      </c>
      <c r="N97" s="675">
        <f t="shared" si="5"/>
        <v>0</v>
      </c>
      <c r="O97" s="91"/>
      <c r="P97" s="161"/>
      <c r="Q97" s="67"/>
      <c r="R97" s="89"/>
      <c r="S97" s="162"/>
      <c r="T97" s="67"/>
      <c r="U97" s="91"/>
      <c r="V97" s="161"/>
      <c r="W97" s="67"/>
      <c r="X97" s="89"/>
      <c r="Y97" s="162"/>
      <c r="Z97" s="67"/>
      <c r="AA97" s="91"/>
      <c r="AB97" s="72"/>
      <c r="AC97" s="91"/>
      <c r="AD97" s="161"/>
      <c r="AE97" s="91"/>
      <c r="AF97" s="161"/>
      <c r="AG97" s="91"/>
      <c r="AH97" s="72"/>
      <c r="AI97" s="91"/>
      <c r="AJ97" s="161"/>
      <c r="AK97" s="91"/>
      <c r="AL97" s="75"/>
      <c r="AM97" s="91"/>
      <c r="AN97" s="75"/>
      <c r="AO97" s="91"/>
      <c r="AP97" s="77"/>
      <c r="AQ97" s="91"/>
      <c r="AR97" s="72"/>
      <c r="AS97" s="325"/>
      <c r="AT97" s="91"/>
      <c r="AU97" s="72"/>
      <c r="AV97" s="678" t="str">
        <f>IF(AU97="","",IF(AU97="A",'11.パネルラジエーター設備費用算出シート'!$G$13,IF(AU97="B",'11.パネルラジエーター設備費用算出シート'!$N$13,IF(AU97="C",'11.パネルラジエーター設備費用算出シート'!$G$23,IF(AU97="D",'11.パネルラジエーター設備費用算出シート'!$N$23,IF(AU97="E",'11.パネルラジエーター設備費用算出シート'!$G$33,IF(AU97="F",'11.パネルラジエーター設備費用算出シート'!$N$33,IF(AU97="G",'11.パネルラジエーター設備費用算出シート'!$G$43,IF(AU97="H",'11.パネルラジエーター設備費用算出シート'!$N$43,IF(AU97="I",'11.パネルラジエーター設備費用算出シート'!$G$54,'11.パネルラジエーター設備費用算出シート'!$N$54))))))))))</f>
        <v/>
      </c>
      <c r="AW97" s="91"/>
      <c r="AX97" s="36"/>
      <c r="AY97" s="36"/>
      <c r="AZ97" s="36"/>
      <c r="BA97" s="36"/>
      <c r="BB97" s="66"/>
      <c r="BC97" s="36"/>
      <c r="BD97" s="36"/>
      <c r="BE97" s="66"/>
      <c r="BF97" s="36"/>
      <c r="BG97" s="36"/>
      <c r="BH97" s="36"/>
      <c r="BI97" s="36"/>
    </row>
    <row r="98" spans="1:61" s="37" customFormat="1">
      <c r="A98" s="93"/>
      <c r="B98" s="68">
        <v>86</v>
      </c>
      <c r="C98" s="105"/>
      <c r="D98" s="69"/>
      <c r="E98" s="94"/>
      <c r="F98" s="672"/>
      <c r="G98" s="672"/>
      <c r="H98" s="72"/>
      <c r="I98" s="73"/>
      <c r="J98" s="72"/>
      <c r="K98" s="674" t="str">
        <f t="shared" si="3"/>
        <v/>
      </c>
      <c r="L98" s="674" t="str">
        <f>IF($G98="","",IF(OR('2.全体概要'!$C$15=1,'2.全体概要'!$C$15=2),INDEX($BD$15:$BD$16,MATCH($G98,$BC$15:$BC$16,-1)),IF('2.全体概要'!$C$15=3,INDEX($BD$14:$BD$15,MATCH($G98,$BC$14:$BC$15,-1)),INDEX($BD$13:$BD$14,MATCH($G98,$BC$13:$BC$14,-1)))))</f>
        <v/>
      </c>
      <c r="M98" s="674" t="str">
        <f t="shared" si="4"/>
        <v/>
      </c>
      <c r="N98" s="675">
        <f t="shared" si="5"/>
        <v>0</v>
      </c>
      <c r="O98" s="91"/>
      <c r="P98" s="161"/>
      <c r="Q98" s="67"/>
      <c r="R98" s="89"/>
      <c r="S98" s="162"/>
      <c r="T98" s="67"/>
      <c r="U98" s="91"/>
      <c r="V98" s="161"/>
      <c r="W98" s="67"/>
      <c r="X98" s="89"/>
      <c r="Y98" s="162"/>
      <c r="Z98" s="67"/>
      <c r="AA98" s="91"/>
      <c r="AB98" s="72"/>
      <c r="AC98" s="91"/>
      <c r="AD98" s="161"/>
      <c r="AE98" s="91"/>
      <c r="AF98" s="161"/>
      <c r="AG98" s="91"/>
      <c r="AH98" s="72"/>
      <c r="AI98" s="91"/>
      <c r="AJ98" s="161"/>
      <c r="AK98" s="91"/>
      <c r="AL98" s="75"/>
      <c r="AM98" s="91"/>
      <c r="AN98" s="75"/>
      <c r="AO98" s="91"/>
      <c r="AP98" s="77"/>
      <c r="AQ98" s="91"/>
      <c r="AR98" s="72"/>
      <c r="AS98" s="325"/>
      <c r="AT98" s="91"/>
      <c r="AU98" s="72"/>
      <c r="AV98" s="678" t="str">
        <f>IF(AU98="","",IF(AU98="A",'11.パネルラジエーター設備費用算出シート'!$G$13,IF(AU98="B",'11.パネルラジエーター設備費用算出シート'!$N$13,IF(AU98="C",'11.パネルラジエーター設備費用算出シート'!$G$23,IF(AU98="D",'11.パネルラジエーター設備費用算出シート'!$N$23,IF(AU98="E",'11.パネルラジエーター設備費用算出シート'!$G$33,IF(AU98="F",'11.パネルラジエーター設備費用算出シート'!$N$33,IF(AU98="G",'11.パネルラジエーター設備費用算出シート'!$G$43,IF(AU98="H",'11.パネルラジエーター設備費用算出シート'!$N$43,IF(AU98="I",'11.パネルラジエーター設備費用算出シート'!$G$54,'11.パネルラジエーター設備費用算出シート'!$N$54))))))))))</f>
        <v/>
      </c>
      <c r="AW98" s="91"/>
      <c r="AX98" s="36"/>
      <c r="AY98" s="36"/>
      <c r="AZ98" s="36"/>
      <c r="BA98" s="36"/>
      <c r="BB98" s="66"/>
      <c r="BC98" s="36"/>
      <c r="BD98" s="36"/>
      <c r="BE98" s="66"/>
      <c r="BF98" s="36"/>
      <c r="BG98" s="36"/>
      <c r="BH98" s="36"/>
      <c r="BI98" s="36"/>
    </row>
    <row r="99" spans="1:61" s="37" customFormat="1">
      <c r="A99" s="93"/>
      <c r="B99" s="68">
        <v>87</v>
      </c>
      <c r="C99" s="105"/>
      <c r="D99" s="69"/>
      <c r="E99" s="94"/>
      <c r="F99" s="672"/>
      <c r="G99" s="672"/>
      <c r="H99" s="72"/>
      <c r="I99" s="73"/>
      <c r="J99" s="72"/>
      <c r="K99" s="674" t="str">
        <f t="shared" si="3"/>
        <v/>
      </c>
      <c r="L99" s="674" t="str">
        <f>IF($G99="","",IF(OR('2.全体概要'!$C$15=1,'2.全体概要'!$C$15=2),INDEX($BD$15:$BD$16,MATCH($G99,$BC$15:$BC$16,-1)),IF('2.全体概要'!$C$15=3,INDEX($BD$14:$BD$15,MATCH($G99,$BC$14:$BC$15,-1)),INDEX($BD$13:$BD$14,MATCH($G99,$BC$13:$BC$14,-1)))))</f>
        <v/>
      </c>
      <c r="M99" s="674" t="str">
        <f t="shared" si="4"/>
        <v/>
      </c>
      <c r="N99" s="675">
        <f t="shared" si="5"/>
        <v>0</v>
      </c>
      <c r="O99" s="91"/>
      <c r="P99" s="161"/>
      <c r="Q99" s="67"/>
      <c r="R99" s="89"/>
      <c r="S99" s="162"/>
      <c r="T99" s="67"/>
      <c r="U99" s="91"/>
      <c r="V99" s="161"/>
      <c r="W99" s="67"/>
      <c r="X99" s="89"/>
      <c r="Y99" s="162"/>
      <c r="Z99" s="67"/>
      <c r="AA99" s="91"/>
      <c r="AB99" s="72"/>
      <c r="AC99" s="91"/>
      <c r="AD99" s="161"/>
      <c r="AE99" s="91"/>
      <c r="AF99" s="161"/>
      <c r="AG99" s="91"/>
      <c r="AH99" s="72"/>
      <c r="AI99" s="91"/>
      <c r="AJ99" s="161"/>
      <c r="AK99" s="91"/>
      <c r="AL99" s="75"/>
      <c r="AM99" s="91"/>
      <c r="AN99" s="75"/>
      <c r="AO99" s="91"/>
      <c r="AP99" s="77"/>
      <c r="AQ99" s="91"/>
      <c r="AR99" s="72"/>
      <c r="AS99" s="325"/>
      <c r="AT99" s="91"/>
      <c r="AU99" s="72"/>
      <c r="AV99" s="678" t="str">
        <f>IF(AU99="","",IF(AU99="A",'11.パネルラジエーター設備費用算出シート'!$G$13,IF(AU99="B",'11.パネルラジエーター設備費用算出シート'!$N$13,IF(AU99="C",'11.パネルラジエーター設備費用算出シート'!$G$23,IF(AU99="D",'11.パネルラジエーター設備費用算出シート'!$N$23,IF(AU99="E",'11.パネルラジエーター設備費用算出シート'!$G$33,IF(AU99="F",'11.パネルラジエーター設備費用算出シート'!$N$33,IF(AU99="G",'11.パネルラジエーター設備費用算出シート'!$G$43,IF(AU99="H",'11.パネルラジエーター設備費用算出シート'!$N$43,IF(AU99="I",'11.パネルラジエーター設備費用算出シート'!$G$54,'11.パネルラジエーター設備費用算出シート'!$N$54))))))))))</f>
        <v/>
      </c>
      <c r="AW99" s="91"/>
      <c r="AX99" s="36"/>
      <c r="AY99" s="36"/>
      <c r="AZ99" s="36"/>
      <c r="BA99" s="36"/>
      <c r="BB99" s="66"/>
      <c r="BC99" s="36"/>
      <c r="BD99" s="36"/>
      <c r="BE99" s="66"/>
      <c r="BF99" s="36"/>
      <c r="BG99" s="36"/>
      <c r="BH99" s="36"/>
      <c r="BI99" s="36"/>
    </row>
    <row r="100" spans="1:61" s="37" customFormat="1">
      <c r="A100" s="93"/>
      <c r="B100" s="68">
        <v>88</v>
      </c>
      <c r="C100" s="105"/>
      <c r="D100" s="69"/>
      <c r="E100" s="94"/>
      <c r="F100" s="672"/>
      <c r="G100" s="672"/>
      <c r="H100" s="72"/>
      <c r="I100" s="73"/>
      <c r="J100" s="72"/>
      <c r="K100" s="674" t="str">
        <f t="shared" si="3"/>
        <v/>
      </c>
      <c r="L100" s="674" t="str">
        <f>IF($G100="","",IF(OR('2.全体概要'!$C$15=1,'2.全体概要'!$C$15=2),INDEX($BD$15:$BD$16,MATCH($G100,$BC$15:$BC$16,-1)),IF('2.全体概要'!$C$15=3,INDEX($BD$14:$BD$15,MATCH($G100,$BC$14:$BC$15,-1)),INDEX($BD$13:$BD$14,MATCH($G100,$BC$13:$BC$14,-1)))))</f>
        <v/>
      </c>
      <c r="M100" s="674" t="str">
        <f t="shared" si="4"/>
        <v/>
      </c>
      <c r="N100" s="675">
        <f t="shared" si="5"/>
        <v>0</v>
      </c>
      <c r="O100" s="91"/>
      <c r="P100" s="161"/>
      <c r="Q100" s="67"/>
      <c r="R100" s="89"/>
      <c r="S100" s="162"/>
      <c r="T100" s="67"/>
      <c r="U100" s="91"/>
      <c r="V100" s="161"/>
      <c r="W100" s="67"/>
      <c r="X100" s="89"/>
      <c r="Y100" s="162"/>
      <c r="Z100" s="67"/>
      <c r="AA100" s="91"/>
      <c r="AB100" s="72"/>
      <c r="AC100" s="91"/>
      <c r="AD100" s="161"/>
      <c r="AE100" s="91"/>
      <c r="AF100" s="161"/>
      <c r="AG100" s="91"/>
      <c r="AH100" s="72"/>
      <c r="AI100" s="91"/>
      <c r="AJ100" s="161"/>
      <c r="AK100" s="91"/>
      <c r="AL100" s="75"/>
      <c r="AM100" s="91"/>
      <c r="AN100" s="75"/>
      <c r="AO100" s="91"/>
      <c r="AP100" s="77"/>
      <c r="AQ100" s="91"/>
      <c r="AR100" s="72"/>
      <c r="AS100" s="325"/>
      <c r="AT100" s="91"/>
      <c r="AU100" s="72"/>
      <c r="AV100" s="678" t="str">
        <f>IF(AU100="","",IF(AU100="A",'11.パネルラジエーター設備費用算出シート'!$G$13,IF(AU100="B",'11.パネルラジエーター設備費用算出シート'!$N$13,IF(AU100="C",'11.パネルラジエーター設備費用算出シート'!$G$23,IF(AU100="D",'11.パネルラジエーター設備費用算出シート'!$N$23,IF(AU100="E",'11.パネルラジエーター設備費用算出シート'!$G$33,IF(AU100="F",'11.パネルラジエーター設備費用算出シート'!$N$33,IF(AU100="G",'11.パネルラジエーター設備費用算出シート'!$G$43,IF(AU100="H",'11.パネルラジエーター設備費用算出シート'!$N$43,IF(AU100="I",'11.パネルラジエーター設備費用算出シート'!$G$54,'11.パネルラジエーター設備費用算出シート'!$N$54))))))))))</f>
        <v/>
      </c>
      <c r="AW100" s="91"/>
      <c r="AX100" s="36"/>
      <c r="AY100" s="36"/>
      <c r="AZ100" s="36"/>
      <c r="BA100" s="36"/>
      <c r="BB100" s="66"/>
      <c r="BC100" s="36"/>
      <c r="BD100" s="36"/>
      <c r="BE100" s="66"/>
      <c r="BF100" s="36"/>
      <c r="BG100" s="36"/>
      <c r="BH100" s="36"/>
      <c r="BI100" s="36"/>
    </row>
    <row r="101" spans="1:61" s="37" customFormat="1">
      <c r="A101" s="93"/>
      <c r="B101" s="68">
        <v>89</v>
      </c>
      <c r="C101" s="105"/>
      <c r="D101" s="69"/>
      <c r="E101" s="94"/>
      <c r="F101" s="672"/>
      <c r="G101" s="672"/>
      <c r="H101" s="72"/>
      <c r="I101" s="73"/>
      <c r="J101" s="72"/>
      <c r="K101" s="674" t="str">
        <f t="shared" si="3"/>
        <v/>
      </c>
      <c r="L101" s="674" t="str">
        <f>IF($G101="","",IF(OR('2.全体概要'!$C$15=1,'2.全体概要'!$C$15=2),INDEX($BD$15:$BD$16,MATCH($G101,$BC$15:$BC$16,-1)),IF('2.全体概要'!$C$15=3,INDEX($BD$14:$BD$15,MATCH($G101,$BC$14:$BC$15,-1)),INDEX($BD$13:$BD$14,MATCH($G101,$BC$13:$BC$14,-1)))))</f>
        <v/>
      </c>
      <c r="M101" s="674" t="str">
        <f t="shared" si="4"/>
        <v/>
      </c>
      <c r="N101" s="675">
        <f t="shared" si="5"/>
        <v>0</v>
      </c>
      <c r="O101" s="91"/>
      <c r="P101" s="161"/>
      <c r="Q101" s="67"/>
      <c r="R101" s="89"/>
      <c r="S101" s="162"/>
      <c r="T101" s="67"/>
      <c r="U101" s="91"/>
      <c r="V101" s="161"/>
      <c r="W101" s="67"/>
      <c r="X101" s="89"/>
      <c r="Y101" s="162"/>
      <c r="Z101" s="67"/>
      <c r="AA101" s="91"/>
      <c r="AB101" s="72"/>
      <c r="AC101" s="91"/>
      <c r="AD101" s="161"/>
      <c r="AE101" s="91"/>
      <c r="AF101" s="161"/>
      <c r="AG101" s="91"/>
      <c r="AH101" s="72"/>
      <c r="AI101" s="91"/>
      <c r="AJ101" s="161"/>
      <c r="AK101" s="91"/>
      <c r="AL101" s="75"/>
      <c r="AM101" s="91"/>
      <c r="AN101" s="75"/>
      <c r="AO101" s="91"/>
      <c r="AP101" s="77"/>
      <c r="AQ101" s="91"/>
      <c r="AR101" s="72"/>
      <c r="AS101" s="325"/>
      <c r="AT101" s="91"/>
      <c r="AU101" s="72"/>
      <c r="AV101" s="678" t="str">
        <f>IF(AU101="","",IF(AU101="A",'11.パネルラジエーター設備費用算出シート'!$G$13,IF(AU101="B",'11.パネルラジエーター設備費用算出シート'!$N$13,IF(AU101="C",'11.パネルラジエーター設備費用算出シート'!$G$23,IF(AU101="D",'11.パネルラジエーター設備費用算出シート'!$N$23,IF(AU101="E",'11.パネルラジエーター設備費用算出シート'!$G$33,IF(AU101="F",'11.パネルラジエーター設備費用算出シート'!$N$33,IF(AU101="G",'11.パネルラジエーター設備費用算出シート'!$G$43,IF(AU101="H",'11.パネルラジエーター設備費用算出シート'!$N$43,IF(AU101="I",'11.パネルラジエーター設備費用算出シート'!$G$54,'11.パネルラジエーター設備費用算出シート'!$N$54))))))))))</f>
        <v/>
      </c>
      <c r="AW101" s="91"/>
      <c r="AX101" s="36"/>
      <c r="AY101" s="36"/>
      <c r="AZ101" s="36"/>
      <c r="BA101" s="36"/>
      <c r="BB101" s="66"/>
      <c r="BC101" s="36"/>
      <c r="BD101" s="36"/>
      <c r="BE101" s="66"/>
      <c r="BF101" s="36"/>
      <c r="BG101" s="36"/>
      <c r="BH101" s="36"/>
      <c r="BI101" s="36"/>
    </row>
    <row r="102" spans="1:61" s="37" customFormat="1">
      <c r="A102" s="93"/>
      <c r="B102" s="68">
        <v>90</v>
      </c>
      <c r="C102" s="105"/>
      <c r="D102" s="69"/>
      <c r="E102" s="94"/>
      <c r="F102" s="672"/>
      <c r="G102" s="672"/>
      <c r="H102" s="72"/>
      <c r="I102" s="73"/>
      <c r="J102" s="72"/>
      <c r="K102" s="674" t="str">
        <f t="shared" si="3"/>
        <v/>
      </c>
      <c r="L102" s="674" t="str">
        <f>IF($G102="","",IF(OR('2.全体概要'!$C$15=1,'2.全体概要'!$C$15=2),INDEX($BD$15:$BD$16,MATCH($G102,$BC$15:$BC$16,-1)),IF('2.全体概要'!$C$15=3,INDEX($BD$14:$BD$15,MATCH($G102,$BC$14:$BC$15,-1)),INDEX($BD$13:$BD$14,MATCH($G102,$BC$13:$BC$14,-1)))))</f>
        <v/>
      </c>
      <c r="M102" s="674" t="str">
        <f t="shared" si="4"/>
        <v/>
      </c>
      <c r="N102" s="675">
        <f t="shared" si="5"/>
        <v>0</v>
      </c>
      <c r="O102" s="91"/>
      <c r="P102" s="161"/>
      <c r="Q102" s="67"/>
      <c r="R102" s="89"/>
      <c r="S102" s="162"/>
      <c r="T102" s="67"/>
      <c r="U102" s="91"/>
      <c r="V102" s="161"/>
      <c r="W102" s="67"/>
      <c r="X102" s="89"/>
      <c r="Y102" s="162"/>
      <c r="Z102" s="67"/>
      <c r="AA102" s="91"/>
      <c r="AB102" s="72"/>
      <c r="AC102" s="91"/>
      <c r="AD102" s="161"/>
      <c r="AE102" s="91"/>
      <c r="AF102" s="161"/>
      <c r="AG102" s="91"/>
      <c r="AH102" s="72"/>
      <c r="AI102" s="91"/>
      <c r="AJ102" s="161"/>
      <c r="AK102" s="91"/>
      <c r="AL102" s="75"/>
      <c r="AM102" s="91"/>
      <c r="AN102" s="75"/>
      <c r="AO102" s="91"/>
      <c r="AP102" s="77"/>
      <c r="AQ102" s="91"/>
      <c r="AR102" s="72"/>
      <c r="AS102" s="325"/>
      <c r="AT102" s="91"/>
      <c r="AU102" s="72"/>
      <c r="AV102" s="678" t="str">
        <f>IF(AU102="","",IF(AU102="A",'11.パネルラジエーター設備費用算出シート'!$G$13,IF(AU102="B",'11.パネルラジエーター設備費用算出シート'!$N$13,IF(AU102="C",'11.パネルラジエーター設備費用算出シート'!$G$23,IF(AU102="D",'11.パネルラジエーター設備費用算出シート'!$N$23,IF(AU102="E",'11.パネルラジエーター設備費用算出シート'!$G$33,IF(AU102="F",'11.パネルラジエーター設備費用算出シート'!$N$33,IF(AU102="G",'11.パネルラジエーター設備費用算出シート'!$G$43,IF(AU102="H",'11.パネルラジエーター設備費用算出シート'!$N$43,IF(AU102="I",'11.パネルラジエーター設備費用算出シート'!$G$54,'11.パネルラジエーター設備費用算出シート'!$N$54))))))))))</f>
        <v/>
      </c>
      <c r="AW102" s="91"/>
      <c r="AX102" s="36"/>
      <c r="AY102" s="36"/>
      <c r="AZ102" s="36"/>
      <c r="BA102" s="36"/>
      <c r="BB102" s="66"/>
      <c r="BC102" s="36"/>
      <c r="BD102" s="36"/>
      <c r="BE102" s="66"/>
      <c r="BF102" s="36"/>
      <c r="BG102" s="36"/>
      <c r="BH102" s="36"/>
      <c r="BI102" s="36"/>
    </row>
    <row r="103" spans="1:61" s="37" customFormat="1">
      <c r="A103" s="93"/>
      <c r="B103" s="68">
        <v>91</v>
      </c>
      <c r="C103" s="105"/>
      <c r="D103" s="69"/>
      <c r="E103" s="94"/>
      <c r="F103" s="672"/>
      <c r="G103" s="672"/>
      <c r="H103" s="72"/>
      <c r="I103" s="73"/>
      <c r="J103" s="72"/>
      <c r="K103" s="674" t="str">
        <f t="shared" si="3"/>
        <v/>
      </c>
      <c r="L103" s="674" t="str">
        <f>IF($G103="","",IF(OR('2.全体概要'!$C$15=1,'2.全体概要'!$C$15=2),INDEX($BD$15:$BD$16,MATCH($G103,$BC$15:$BC$16,-1)),IF('2.全体概要'!$C$15=3,INDEX($BD$14:$BD$15,MATCH($G103,$BC$14:$BC$15,-1)),INDEX($BD$13:$BD$14,MATCH($G103,$BC$13:$BC$14,-1)))))</f>
        <v/>
      </c>
      <c r="M103" s="674" t="str">
        <f t="shared" si="4"/>
        <v/>
      </c>
      <c r="N103" s="675">
        <f t="shared" si="5"/>
        <v>0</v>
      </c>
      <c r="O103" s="91"/>
      <c r="P103" s="161"/>
      <c r="Q103" s="67"/>
      <c r="R103" s="89"/>
      <c r="S103" s="162"/>
      <c r="T103" s="67"/>
      <c r="U103" s="91"/>
      <c r="V103" s="161"/>
      <c r="W103" s="67"/>
      <c r="X103" s="89"/>
      <c r="Y103" s="162"/>
      <c r="Z103" s="67"/>
      <c r="AA103" s="91"/>
      <c r="AB103" s="72"/>
      <c r="AC103" s="91"/>
      <c r="AD103" s="161"/>
      <c r="AE103" s="91"/>
      <c r="AF103" s="161"/>
      <c r="AG103" s="91"/>
      <c r="AH103" s="72"/>
      <c r="AI103" s="91"/>
      <c r="AJ103" s="161"/>
      <c r="AK103" s="91"/>
      <c r="AL103" s="75"/>
      <c r="AM103" s="91"/>
      <c r="AN103" s="75"/>
      <c r="AO103" s="91"/>
      <c r="AP103" s="77"/>
      <c r="AQ103" s="91"/>
      <c r="AR103" s="72"/>
      <c r="AS103" s="325"/>
      <c r="AT103" s="91"/>
      <c r="AU103" s="72"/>
      <c r="AV103" s="678" t="str">
        <f>IF(AU103="","",IF(AU103="A",'11.パネルラジエーター設備費用算出シート'!$G$13,IF(AU103="B",'11.パネルラジエーター設備費用算出シート'!$N$13,IF(AU103="C",'11.パネルラジエーター設備費用算出シート'!$G$23,IF(AU103="D",'11.パネルラジエーター設備費用算出シート'!$N$23,IF(AU103="E",'11.パネルラジエーター設備費用算出シート'!$G$33,IF(AU103="F",'11.パネルラジエーター設備費用算出シート'!$N$33,IF(AU103="G",'11.パネルラジエーター設備費用算出シート'!$G$43,IF(AU103="H",'11.パネルラジエーター設備費用算出シート'!$N$43,IF(AU103="I",'11.パネルラジエーター設備費用算出シート'!$G$54,'11.パネルラジエーター設備費用算出シート'!$N$54))))))))))</f>
        <v/>
      </c>
      <c r="AW103" s="91"/>
      <c r="AX103" s="36"/>
      <c r="AY103" s="36"/>
      <c r="AZ103" s="36"/>
      <c r="BA103" s="36"/>
      <c r="BB103" s="66"/>
      <c r="BC103" s="36"/>
      <c r="BD103" s="36"/>
      <c r="BE103" s="66"/>
      <c r="BF103" s="36"/>
      <c r="BG103" s="36"/>
      <c r="BH103" s="36"/>
      <c r="BI103" s="36"/>
    </row>
    <row r="104" spans="1:61" s="37" customFormat="1">
      <c r="A104" s="93"/>
      <c r="B104" s="68">
        <v>92</v>
      </c>
      <c r="C104" s="105"/>
      <c r="D104" s="69"/>
      <c r="E104" s="94"/>
      <c r="F104" s="672"/>
      <c r="G104" s="672"/>
      <c r="H104" s="72"/>
      <c r="I104" s="73"/>
      <c r="J104" s="72"/>
      <c r="K104" s="674" t="str">
        <f t="shared" si="3"/>
        <v/>
      </c>
      <c r="L104" s="674" t="str">
        <f>IF($G104="","",IF(OR('2.全体概要'!$C$15=1,'2.全体概要'!$C$15=2),INDEX($BD$15:$BD$16,MATCH($G104,$BC$15:$BC$16,-1)),IF('2.全体概要'!$C$15=3,INDEX($BD$14:$BD$15,MATCH($G104,$BC$14:$BC$15,-1)),INDEX($BD$13:$BD$14,MATCH($G104,$BC$13:$BC$14,-1)))))</f>
        <v/>
      </c>
      <c r="M104" s="674" t="str">
        <f t="shared" si="4"/>
        <v/>
      </c>
      <c r="N104" s="675">
        <f t="shared" si="5"/>
        <v>0</v>
      </c>
      <c r="O104" s="91"/>
      <c r="P104" s="161"/>
      <c r="Q104" s="67"/>
      <c r="R104" s="89"/>
      <c r="S104" s="162"/>
      <c r="T104" s="67"/>
      <c r="U104" s="91"/>
      <c r="V104" s="161"/>
      <c r="W104" s="67"/>
      <c r="X104" s="89"/>
      <c r="Y104" s="162"/>
      <c r="Z104" s="67"/>
      <c r="AA104" s="91"/>
      <c r="AB104" s="72"/>
      <c r="AC104" s="91"/>
      <c r="AD104" s="161"/>
      <c r="AE104" s="91"/>
      <c r="AF104" s="161"/>
      <c r="AG104" s="91"/>
      <c r="AH104" s="72"/>
      <c r="AI104" s="91"/>
      <c r="AJ104" s="161"/>
      <c r="AK104" s="91"/>
      <c r="AL104" s="75"/>
      <c r="AM104" s="91"/>
      <c r="AN104" s="75"/>
      <c r="AO104" s="91"/>
      <c r="AP104" s="77"/>
      <c r="AQ104" s="91"/>
      <c r="AR104" s="72"/>
      <c r="AS104" s="325"/>
      <c r="AT104" s="91"/>
      <c r="AU104" s="72"/>
      <c r="AV104" s="678" t="str">
        <f>IF(AU104="","",IF(AU104="A",'11.パネルラジエーター設備費用算出シート'!$G$13,IF(AU104="B",'11.パネルラジエーター設備費用算出シート'!$N$13,IF(AU104="C",'11.パネルラジエーター設備費用算出シート'!$G$23,IF(AU104="D",'11.パネルラジエーター設備費用算出シート'!$N$23,IF(AU104="E",'11.パネルラジエーター設備費用算出シート'!$G$33,IF(AU104="F",'11.パネルラジエーター設備費用算出シート'!$N$33,IF(AU104="G",'11.パネルラジエーター設備費用算出シート'!$G$43,IF(AU104="H",'11.パネルラジエーター設備費用算出シート'!$N$43,IF(AU104="I",'11.パネルラジエーター設備費用算出シート'!$G$54,'11.パネルラジエーター設備費用算出シート'!$N$54))))))))))</f>
        <v/>
      </c>
      <c r="AW104" s="91"/>
      <c r="AX104" s="36"/>
      <c r="AY104" s="36"/>
      <c r="AZ104" s="36"/>
      <c r="BA104" s="36"/>
      <c r="BB104" s="66"/>
      <c r="BC104" s="36"/>
      <c r="BD104" s="36"/>
      <c r="BE104" s="66"/>
      <c r="BF104" s="36"/>
      <c r="BG104" s="36"/>
      <c r="BH104" s="36"/>
      <c r="BI104" s="36"/>
    </row>
    <row r="105" spans="1:61" s="37" customFormat="1">
      <c r="A105" s="93"/>
      <c r="B105" s="68">
        <v>93</v>
      </c>
      <c r="C105" s="105"/>
      <c r="D105" s="69"/>
      <c r="E105" s="94"/>
      <c r="F105" s="672"/>
      <c r="G105" s="672"/>
      <c r="H105" s="72"/>
      <c r="I105" s="73"/>
      <c r="J105" s="72"/>
      <c r="K105" s="674" t="str">
        <f t="shared" si="3"/>
        <v/>
      </c>
      <c r="L105" s="674" t="str">
        <f>IF($G105="","",IF(OR('2.全体概要'!$C$15=1,'2.全体概要'!$C$15=2),INDEX($BD$15:$BD$16,MATCH($G105,$BC$15:$BC$16,-1)),IF('2.全体概要'!$C$15=3,INDEX($BD$14:$BD$15,MATCH($G105,$BC$14:$BC$15,-1)),INDEX($BD$13:$BD$14,MATCH($G105,$BC$13:$BC$14,-1)))))</f>
        <v/>
      </c>
      <c r="M105" s="674" t="str">
        <f t="shared" si="4"/>
        <v/>
      </c>
      <c r="N105" s="675">
        <f t="shared" si="5"/>
        <v>0</v>
      </c>
      <c r="O105" s="91"/>
      <c r="P105" s="161"/>
      <c r="Q105" s="67"/>
      <c r="R105" s="89"/>
      <c r="S105" s="162"/>
      <c r="T105" s="67"/>
      <c r="U105" s="91"/>
      <c r="V105" s="161"/>
      <c r="W105" s="67"/>
      <c r="X105" s="89"/>
      <c r="Y105" s="162"/>
      <c r="Z105" s="67"/>
      <c r="AA105" s="91"/>
      <c r="AB105" s="72"/>
      <c r="AC105" s="91"/>
      <c r="AD105" s="161"/>
      <c r="AE105" s="91"/>
      <c r="AF105" s="161"/>
      <c r="AG105" s="91"/>
      <c r="AH105" s="72"/>
      <c r="AI105" s="91"/>
      <c r="AJ105" s="161"/>
      <c r="AK105" s="91"/>
      <c r="AL105" s="75"/>
      <c r="AM105" s="91"/>
      <c r="AN105" s="75"/>
      <c r="AO105" s="91"/>
      <c r="AP105" s="77"/>
      <c r="AQ105" s="91"/>
      <c r="AR105" s="72"/>
      <c r="AS105" s="325"/>
      <c r="AT105" s="91"/>
      <c r="AU105" s="72"/>
      <c r="AV105" s="678" t="str">
        <f>IF(AU105="","",IF(AU105="A",'11.パネルラジエーター設備費用算出シート'!$G$13,IF(AU105="B",'11.パネルラジエーター設備費用算出シート'!$N$13,IF(AU105="C",'11.パネルラジエーター設備費用算出シート'!$G$23,IF(AU105="D",'11.パネルラジエーター設備費用算出シート'!$N$23,IF(AU105="E",'11.パネルラジエーター設備費用算出シート'!$G$33,IF(AU105="F",'11.パネルラジエーター設備費用算出シート'!$N$33,IF(AU105="G",'11.パネルラジエーター設備費用算出シート'!$G$43,IF(AU105="H",'11.パネルラジエーター設備費用算出シート'!$N$43,IF(AU105="I",'11.パネルラジエーター設備費用算出シート'!$G$54,'11.パネルラジエーター設備費用算出シート'!$N$54))))))))))</f>
        <v/>
      </c>
      <c r="AW105" s="91"/>
      <c r="AX105" s="36"/>
      <c r="AY105" s="36"/>
      <c r="AZ105" s="36"/>
      <c r="BA105" s="36"/>
      <c r="BB105" s="66"/>
      <c r="BC105" s="36"/>
      <c r="BD105" s="36"/>
      <c r="BE105" s="66"/>
      <c r="BF105" s="36"/>
      <c r="BG105" s="36"/>
      <c r="BH105" s="36"/>
      <c r="BI105" s="36"/>
    </row>
    <row r="106" spans="1:61" s="37" customFormat="1">
      <c r="A106" s="93"/>
      <c r="B106" s="68">
        <v>94</v>
      </c>
      <c r="C106" s="105"/>
      <c r="D106" s="69"/>
      <c r="E106" s="94"/>
      <c r="F106" s="672"/>
      <c r="G106" s="672"/>
      <c r="H106" s="72"/>
      <c r="I106" s="73"/>
      <c r="J106" s="72"/>
      <c r="K106" s="674" t="str">
        <f t="shared" si="3"/>
        <v/>
      </c>
      <c r="L106" s="674" t="str">
        <f>IF($G106="","",IF(OR('2.全体概要'!$C$15=1,'2.全体概要'!$C$15=2),INDEX($BD$15:$BD$16,MATCH($G106,$BC$15:$BC$16,-1)),IF('2.全体概要'!$C$15=3,INDEX($BD$14:$BD$15,MATCH($G106,$BC$14:$BC$15,-1)),INDEX($BD$13:$BD$14,MATCH($G106,$BC$13:$BC$14,-1)))))</f>
        <v/>
      </c>
      <c r="M106" s="674" t="str">
        <f t="shared" si="4"/>
        <v/>
      </c>
      <c r="N106" s="675">
        <f t="shared" si="5"/>
        <v>0</v>
      </c>
      <c r="O106" s="91"/>
      <c r="P106" s="161"/>
      <c r="Q106" s="67"/>
      <c r="R106" s="89"/>
      <c r="S106" s="162"/>
      <c r="T106" s="67"/>
      <c r="U106" s="91"/>
      <c r="V106" s="161"/>
      <c r="W106" s="67"/>
      <c r="X106" s="89"/>
      <c r="Y106" s="162"/>
      <c r="Z106" s="67"/>
      <c r="AA106" s="91"/>
      <c r="AB106" s="72"/>
      <c r="AC106" s="91"/>
      <c r="AD106" s="161"/>
      <c r="AE106" s="91"/>
      <c r="AF106" s="161"/>
      <c r="AG106" s="91"/>
      <c r="AH106" s="72"/>
      <c r="AI106" s="91"/>
      <c r="AJ106" s="161"/>
      <c r="AK106" s="91"/>
      <c r="AL106" s="75"/>
      <c r="AM106" s="91"/>
      <c r="AN106" s="75"/>
      <c r="AO106" s="91"/>
      <c r="AP106" s="77"/>
      <c r="AQ106" s="91"/>
      <c r="AR106" s="72"/>
      <c r="AS106" s="325"/>
      <c r="AT106" s="91"/>
      <c r="AU106" s="72"/>
      <c r="AV106" s="678" t="str">
        <f>IF(AU106="","",IF(AU106="A",'11.パネルラジエーター設備費用算出シート'!$G$13,IF(AU106="B",'11.パネルラジエーター設備費用算出シート'!$N$13,IF(AU106="C",'11.パネルラジエーター設備費用算出シート'!$G$23,IF(AU106="D",'11.パネルラジエーター設備費用算出シート'!$N$23,IF(AU106="E",'11.パネルラジエーター設備費用算出シート'!$G$33,IF(AU106="F",'11.パネルラジエーター設備費用算出シート'!$N$33,IF(AU106="G",'11.パネルラジエーター設備費用算出シート'!$G$43,IF(AU106="H",'11.パネルラジエーター設備費用算出シート'!$N$43,IF(AU106="I",'11.パネルラジエーター設備費用算出シート'!$G$54,'11.パネルラジエーター設備費用算出シート'!$N$54))))))))))</f>
        <v/>
      </c>
      <c r="AW106" s="91"/>
      <c r="AX106" s="36"/>
      <c r="AY106" s="36"/>
      <c r="AZ106" s="36"/>
      <c r="BA106" s="36"/>
      <c r="BB106" s="66"/>
      <c r="BC106" s="36"/>
      <c r="BD106" s="36"/>
      <c r="BE106" s="66"/>
      <c r="BF106" s="36"/>
      <c r="BG106" s="36"/>
      <c r="BH106" s="36"/>
      <c r="BI106" s="36"/>
    </row>
    <row r="107" spans="1:61" s="37" customFormat="1">
      <c r="A107" s="93"/>
      <c r="B107" s="68">
        <v>95</v>
      </c>
      <c r="C107" s="105"/>
      <c r="D107" s="69"/>
      <c r="E107" s="94"/>
      <c r="F107" s="672"/>
      <c r="G107" s="672"/>
      <c r="H107" s="72"/>
      <c r="I107" s="73"/>
      <c r="J107" s="72"/>
      <c r="K107" s="674" t="str">
        <f t="shared" si="3"/>
        <v/>
      </c>
      <c r="L107" s="674" t="str">
        <f>IF($G107="","",IF(OR('2.全体概要'!$C$15=1,'2.全体概要'!$C$15=2),INDEX($BD$15:$BD$16,MATCH($G107,$BC$15:$BC$16,-1)),IF('2.全体概要'!$C$15=3,INDEX($BD$14:$BD$15,MATCH($G107,$BC$14:$BC$15,-1)),INDEX($BD$13:$BD$14,MATCH($G107,$BC$13:$BC$14,-1)))))</f>
        <v/>
      </c>
      <c r="M107" s="674" t="str">
        <f t="shared" si="4"/>
        <v/>
      </c>
      <c r="N107" s="675">
        <f t="shared" si="5"/>
        <v>0</v>
      </c>
      <c r="O107" s="91"/>
      <c r="P107" s="161"/>
      <c r="Q107" s="67"/>
      <c r="R107" s="89"/>
      <c r="S107" s="162"/>
      <c r="T107" s="67"/>
      <c r="U107" s="91"/>
      <c r="V107" s="161"/>
      <c r="W107" s="67"/>
      <c r="X107" s="89"/>
      <c r="Y107" s="162"/>
      <c r="Z107" s="67"/>
      <c r="AA107" s="91"/>
      <c r="AB107" s="72"/>
      <c r="AC107" s="91"/>
      <c r="AD107" s="161"/>
      <c r="AE107" s="91"/>
      <c r="AF107" s="161"/>
      <c r="AG107" s="91"/>
      <c r="AH107" s="72"/>
      <c r="AI107" s="91"/>
      <c r="AJ107" s="161"/>
      <c r="AK107" s="91"/>
      <c r="AL107" s="75"/>
      <c r="AM107" s="91"/>
      <c r="AN107" s="75"/>
      <c r="AO107" s="91"/>
      <c r="AP107" s="77"/>
      <c r="AQ107" s="91"/>
      <c r="AR107" s="72"/>
      <c r="AS107" s="325"/>
      <c r="AT107" s="91"/>
      <c r="AU107" s="72"/>
      <c r="AV107" s="678" t="str">
        <f>IF(AU107="","",IF(AU107="A",'11.パネルラジエーター設備費用算出シート'!$G$13,IF(AU107="B",'11.パネルラジエーター設備費用算出シート'!$N$13,IF(AU107="C",'11.パネルラジエーター設備費用算出シート'!$G$23,IF(AU107="D",'11.パネルラジエーター設備費用算出シート'!$N$23,IF(AU107="E",'11.パネルラジエーター設備費用算出シート'!$G$33,IF(AU107="F",'11.パネルラジエーター設備費用算出シート'!$N$33,IF(AU107="G",'11.パネルラジエーター設備費用算出シート'!$G$43,IF(AU107="H",'11.パネルラジエーター設備費用算出シート'!$N$43,IF(AU107="I",'11.パネルラジエーター設備費用算出シート'!$G$54,'11.パネルラジエーター設備費用算出シート'!$N$54))))))))))</f>
        <v/>
      </c>
      <c r="AW107" s="91"/>
      <c r="AX107" s="36"/>
      <c r="AY107" s="36"/>
      <c r="AZ107" s="36"/>
      <c r="BA107" s="36"/>
      <c r="BB107" s="66"/>
      <c r="BC107" s="36"/>
      <c r="BD107" s="36"/>
      <c r="BE107" s="66"/>
      <c r="BF107" s="36"/>
      <c r="BG107" s="36"/>
      <c r="BH107" s="36"/>
      <c r="BI107" s="36"/>
    </row>
    <row r="108" spans="1:61" s="37" customFormat="1">
      <c r="A108" s="93"/>
      <c r="B108" s="68">
        <v>96</v>
      </c>
      <c r="C108" s="105"/>
      <c r="D108" s="69"/>
      <c r="E108" s="94"/>
      <c r="F108" s="672"/>
      <c r="G108" s="672"/>
      <c r="H108" s="72"/>
      <c r="I108" s="73"/>
      <c r="J108" s="72"/>
      <c r="K108" s="674" t="str">
        <f t="shared" si="3"/>
        <v/>
      </c>
      <c r="L108" s="674" t="str">
        <f>IF($G108="","",IF(OR('2.全体概要'!$C$15=1,'2.全体概要'!$C$15=2),INDEX($BD$15:$BD$16,MATCH($G108,$BC$15:$BC$16,-1)),IF('2.全体概要'!$C$15=3,INDEX($BD$14:$BD$15,MATCH($G108,$BC$14:$BC$15,-1)),INDEX($BD$13:$BD$14,MATCH($G108,$BC$13:$BC$14,-1)))))</f>
        <v/>
      </c>
      <c r="M108" s="674" t="str">
        <f t="shared" si="4"/>
        <v/>
      </c>
      <c r="N108" s="675">
        <f t="shared" si="5"/>
        <v>0</v>
      </c>
      <c r="O108" s="91"/>
      <c r="P108" s="161"/>
      <c r="Q108" s="67"/>
      <c r="R108" s="89"/>
      <c r="S108" s="162"/>
      <c r="T108" s="67"/>
      <c r="U108" s="91"/>
      <c r="V108" s="161"/>
      <c r="W108" s="67"/>
      <c r="X108" s="89"/>
      <c r="Y108" s="162"/>
      <c r="Z108" s="67"/>
      <c r="AA108" s="91"/>
      <c r="AB108" s="72"/>
      <c r="AC108" s="91"/>
      <c r="AD108" s="161"/>
      <c r="AE108" s="91"/>
      <c r="AF108" s="161"/>
      <c r="AG108" s="91"/>
      <c r="AH108" s="72"/>
      <c r="AI108" s="91"/>
      <c r="AJ108" s="161"/>
      <c r="AK108" s="91"/>
      <c r="AL108" s="75"/>
      <c r="AM108" s="91"/>
      <c r="AN108" s="75"/>
      <c r="AO108" s="91"/>
      <c r="AP108" s="77"/>
      <c r="AQ108" s="91"/>
      <c r="AR108" s="72"/>
      <c r="AS108" s="325"/>
      <c r="AT108" s="91"/>
      <c r="AU108" s="72"/>
      <c r="AV108" s="678" t="str">
        <f>IF(AU108="","",IF(AU108="A",'11.パネルラジエーター設備費用算出シート'!$G$13,IF(AU108="B",'11.パネルラジエーター設備費用算出シート'!$N$13,IF(AU108="C",'11.パネルラジエーター設備費用算出シート'!$G$23,IF(AU108="D",'11.パネルラジエーター設備費用算出シート'!$N$23,IF(AU108="E",'11.パネルラジエーター設備費用算出シート'!$G$33,IF(AU108="F",'11.パネルラジエーター設備費用算出シート'!$N$33,IF(AU108="G",'11.パネルラジエーター設備費用算出シート'!$G$43,IF(AU108="H",'11.パネルラジエーター設備費用算出シート'!$N$43,IF(AU108="I",'11.パネルラジエーター設備費用算出シート'!$G$54,'11.パネルラジエーター設備費用算出シート'!$N$54))))))))))</f>
        <v/>
      </c>
      <c r="AW108" s="91"/>
      <c r="AX108" s="36"/>
      <c r="AY108" s="36"/>
      <c r="AZ108" s="36"/>
      <c r="BA108" s="36"/>
      <c r="BB108" s="66"/>
      <c r="BC108" s="36"/>
      <c r="BD108" s="36"/>
      <c r="BE108" s="66"/>
      <c r="BF108" s="36"/>
      <c r="BG108" s="36"/>
      <c r="BH108" s="36"/>
      <c r="BI108" s="36"/>
    </row>
    <row r="109" spans="1:61" s="37" customFormat="1">
      <c r="A109" s="93"/>
      <c r="B109" s="68">
        <v>97</v>
      </c>
      <c r="C109" s="105"/>
      <c r="D109" s="69"/>
      <c r="E109" s="94"/>
      <c r="F109" s="672"/>
      <c r="G109" s="672"/>
      <c r="H109" s="72"/>
      <c r="I109" s="73"/>
      <c r="J109" s="72"/>
      <c r="K109" s="674" t="str">
        <f t="shared" si="3"/>
        <v/>
      </c>
      <c r="L109" s="674" t="str">
        <f>IF($G109="","",IF(OR('2.全体概要'!$C$15=1,'2.全体概要'!$C$15=2),INDEX($BD$15:$BD$16,MATCH($G109,$BC$15:$BC$16,-1)),IF('2.全体概要'!$C$15=3,INDEX($BD$14:$BD$15,MATCH($G109,$BC$14:$BC$15,-1)),INDEX($BD$13:$BD$14,MATCH($G109,$BC$13:$BC$14,-1)))))</f>
        <v/>
      </c>
      <c r="M109" s="674" t="str">
        <f t="shared" si="4"/>
        <v/>
      </c>
      <c r="N109" s="675">
        <f t="shared" si="5"/>
        <v>0</v>
      </c>
      <c r="O109" s="91"/>
      <c r="P109" s="161"/>
      <c r="Q109" s="67"/>
      <c r="R109" s="89"/>
      <c r="S109" s="162"/>
      <c r="T109" s="67"/>
      <c r="U109" s="91"/>
      <c r="V109" s="161"/>
      <c r="W109" s="67"/>
      <c r="X109" s="89"/>
      <c r="Y109" s="162"/>
      <c r="Z109" s="67"/>
      <c r="AA109" s="91"/>
      <c r="AB109" s="72"/>
      <c r="AC109" s="91"/>
      <c r="AD109" s="161"/>
      <c r="AE109" s="91"/>
      <c r="AF109" s="161"/>
      <c r="AG109" s="91"/>
      <c r="AH109" s="72"/>
      <c r="AI109" s="91"/>
      <c r="AJ109" s="161"/>
      <c r="AK109" s="91"/>
      <c r="AL109" s="75"/>
      <c r="AM109" s="91"/>
      <c r="AN109" s="75"/>
      <c r="AO109" s="91"/>
      <c r="AP109" s="77"/>
      <c r="AQ109" s="91"/>
      <c r="AR109" s="72"/>
      <c r="AS109" s="325"/>
      <c r="AT109" s="91"/>
      <c r="AU109" s="72"/>
      <c r="AV109" s="678" t="str">
        <f>IF(AU109="","",IF(AU109="A",'11.パネルラジエーター設備費用算出シート'!$G$13,IF(AU109="B",'11.パネルラジエーター設備費用算出シート'!$N$13,IF(AU109="C",'11.パネルラジエーター設備費用算出シート'!$G$23,IF(AU109="D",'11.パネルラジエーター設備費用算出シート'!$N$23,IF(AU109="E",'11.パネルラジエーター設備費用算出シート'!$G$33,IF(AU109="F",'11.パネルラジエーター設備費用算出シート'!$N$33,IF(AU109="G",'11.パネルラジエーター設備費用算出シート'!$G$43,IF(AU109="H",'11.パネルラジエーター設備費用算出シート'!$N$43,IF(AU109="I",'11.パネルラジエーター設備費用算出シート'!$G$54,'11.パネルラジエーター設備費用算出シート'!$N$54))))))))))</f>
        <v/>
      </c>
      <c r="AW109" s="91"/>
      <c r="AX109" s="36"/>
      <c r="AY109" s="36"/>
      <c r="AZ109" s="36"/>
      <c r="BA109" s="36"/>
      <c r="BB109" s="66"/>
      <c r="BC109" s="36"/>
      <c r="BD109" s="36"/>
      <c r="BE109" s="66"/>
      <c r="BF109" s="36"/>
      <c r="BG109" s="36"/>
      <c r="BH109" s="36"/>
      <c r="BI109" s="36"/>
    </row>
    <row r="110" spans="1:61" s="37" customFormat="1">
      <c r="A110" s="93"/>
      <c r="B110" s="68">
        <v>98</v>
      </c>
      <c r="C110" s="105"/>
      <c r="D110" s="69"/>
      <c r="E110" s="94"/>
      <c r="F110" s="672"/>
      <c r="G110" s="672"/>
      <c r="H110" s="72"/>
      <c r="I110" s="73"/>
      <c r="J110" s="72"/>
      <c r="K110" s="674" t="str">
        <f t="shared" si="3"/>
        <v/>
      </c>
      <c r="L110" s="674" t="str">
        <f>IF($G110="","",IF(OR('2.全体概要'!$C$15=1,'2.全体概要'!$C$15=2),INDEX($BD$15:$BD$16,MATCH($G110,$BC$15:$BC$16,-1)),IF('2.全体概要'!$C$15=3,INDEX($BD$14:$BD$15,MATCH($G110,$BC$14:$BC$15,-1)),INDEX($BD$13:$BD$14,MATCH($G110,$BC$13:$BC$14,-1)))))</f>
        <v/>
      </c>
      <c r="M110" s="674" t="str">
        <f t="shared" si="4"/>
        <v/>
      </c>
      <c r="N110" s="675">
        <f t="shared" si="5"/>
        <v>0</v>
      </c>
      <c r="O110" s="91"/>
      <c r="P110" s="161"/>
      <c r="Q110" s="67"/>
      <c r="R110" s="89"/>
      <c r="S110" s="162"/>
      <c r="T110" s="67"/>
      <c r="U110" s="91"/>
      <c r="V110" s="161"/>
      <c r="W110" s="67"/>
      <c r="X110" s="89"/>
      <c r="Y110" s="162"/>
      <c r="Z110" s="67"/>
      <c r="AA110" s="91"/>
      <c r="AB110" s="72"/>
      <c r="AC110" s="91"/>
      <c r="AD110" s="161"/>
      <c r="AE110" s="91"/>
      <c r="AF110" s="161"/>
      <c r="AG110" s="91"/>
      <c r="AH110" s="72"/>
      <c r="AI110" s="91"/>
      <c r="AJ110" s="161"/>
      <c r="AK110" s="91"/>
      <c r="AL110" s="75"/>
      <c r="AM110" s="91"/>
      <c r="AN110" s="75"/>
      <c r="AO110" s="91"/>
      <c r="AP110" s="77"/>
      <c r="AQ110" s="91"/>
      <c r="AR110" s="72"/>
      <c r="AS110" s="325"/>
      <c r="AT110" s="91"/>
      <c r="AU110" s="72"/>
      <c r="AV110" s="678" t="str">
        <f>IF(AU110="","",IF(AU110="A",'11.パネルラジエーター設備費用算出シート'!$G$13,IF(AU110="B",'11.パネルラジエーター設備費用算出シート'!$N$13,IF(AU110="C",'11.パネルラジエーター設備費用算出シート'!$G$23,IF(AU110="D",'11.パネルラジエーター設備費用算出シート'!$N$23,IF(AU110="E",'11.パネルラジエーター設備費用算出シート'!$G$33,IF(AU110="F",'11.パネルラジエーター設備費用算出シート'!$N$33,IF(AU110="G",'11.パネルラジエーター設備費用算出シート'!$G$43,IF(AU110="H",'11.パネルラジエーター設備費用算出シート'!$N$43,IF(AU110="I",'11.パネルラジエーター設備費用算出シート'!$G$54,'11.パネルラジエーター設備費用算出シート'!$N$54))))))))))</f>
        <v/>
      </c>
      <c r="AW110" s="91"/>
      <c r="AX110" s="36"/>
      <c r="AY110" s="36"/>
      <c r="AZ110" s="36"/>
      <c r="BA110" s="36"/>
      <c r="BB110" s="66"/>
      <c r="BC110" s="36"/>
      <c r="BD110" s="36"/>
      <c r="BE110" s="66"/>
      <c r="BF110" s="36"/>
      <c r="BG110" s="36"/>
      <c r="BH110" s="36"/>
      <c r="BI110" s="36"/>
    </row>
    <row r="111" spans="1:61" s="37" customFormat="1">
      <c r="A111" s="93"/>
      <c r="B111" s="68">
        <v>99</v>
      </c>
      <c r="C111" s="105"/>
      <c r="D111" s="69"/>
      <c r="E111" s="94"/>
      <c r="F111" s="672"/>
      <c r="G111" s="672"/>
      <c r="H111" s="72"/>
      <c r="I111" s="73"/>
      <c r="J111" s="72"/>
      <c r="K111" s="674" t="str">
        <f t="shared" si="3"/>
        <v/>
      </c>
      <c r="L111" s="674" t="str">
        <f>IF($G111="","",IF(OR('2.全体概要'!$C$15=1,'2.全体概要'!$C$15=2),INDEX($BD$15:$BD$16,MATCH($G111,$BC$15:$BC$16,-1)),IF('2.全体概要'!$C$15=3,INDEX($BD$14:$BD$15,MATCH($G111,$BC$14:$BC$15,-1)),INDEX($BD$13:$BD$14,MATCH($G111,$BC$13:$BC$14,-1)))))</f>
        <v/>
      </c>
      <c r="M111" s="674" t="str">
        <f t="shared" si="4"/>
        <v/>
      </c>
      <c r="N111" s="675">
        <f t="shared" si="5"/>
        <v>0</v>
      </c>
      <c r="O111" s="91"/>
      <c r="P111" s="161"/>
      <c r="Q111" s="67"/>
      <c r="R111" s="89"/>
      <c r="S111" s="162"/>
      <c r="T111" s="67"/>
      <c r="U111" s="91"/>
      <c r="V111" s="161"/>
      <c r="W111" s="67"/>
      <c r="X111" s="89"/>
      <c r="Y111" s="162"/>
      <c r="Z111" s="67"/>
      <c r="AA111" s="91"/>
      <c r="AB111" s="72"/>
      <c r="AC111" s="91"/>
      <c r="AD111" s="161"/>
      <c r="AE111" s="91"/>
      <c r="AF111" s="161"/>
      <c r="AG111" s="91"/>
      <c r="AH111" s="72"/>
      <c r="AI111" s="91"/>
      <c r="AJ111" s="161"/>
      <c r="AK111" s="91"/>
      <c r="AL111" s="75"/>
      <c r="AM111" s="91"/>
      <c r="AN111" s="75"/>
      <c r="AO111" s="91"/>
      <c r="AP111" s="77"/>
      <c r="AQ111" s="91"/>
      <c r="AR111" s="72"/>
      <c r="AS111" s="325"/>
      <c r="AT111" s="91"/>
      <c r="AU111" s="72"/>
      <c r="AV111" s="678" t="str">
        <f>IF(AU111="","",IF(AU111="A",'11.パネルラジエーター設備費用算出シート'!$G$13,IF(AU111="B",'11.パネルラジエーター設備費用算出シート'!$N$13,IF(AU111="C",'11.パネルラジエーター設備費用算出シート'!$G$23,IF(AU111="D",'11.パネルラジエーター設備費用算出シート'!$N$23,IF(AU111="E",'11.パネルラジエーター設備費用算出シート'!$G$33,IF(AU111="F",'11.パネルラジエーター設備費用算出シート'!$N$33,IF(AU111="G",'11.パネルラジエーター設備費用算出シート'!$G$43,IF(AU111="H",'11.パネルラジエーター設備費用算出シート'!$N$43,IF(AU111="I",'11.パネルラジエーター設備費用算出シート'!$G$54,'11.パネルラジエーター設備費用算出シート'!$N$54))))))))))</f>
        <v/>
      </c>
      <c r="AW111" s="91"/>
      <c r="AX111" s="36"/>
      <c r="AY111" s="36"/>
      <c r="AZ111" s="36"/>
      <c r="BA111" s="36"/>
      <c r="BB111" s="66"/>
      <c r="BC111" s="36"/>
      <c r="BD111" s="36"/>
      <c r="BE111" s="66"/>
      <c r="BF111" s="36"/>
      <c r="BG111" s="36"/>
      <c r="BH111" s="36"/>
      <c r="BI111" s="36"/>
    </row>
    <row r="112" spans="1:61" s="37" customFormat="1">
      <c r="A112" s="93"/>
      <c r="B112" s="68">
        <v>100</v>
      </c>
      <c r="C112" s="105"/>
      <c r="D112" s="69"/>
      <c r="E112" s="94"/>
      <c r="F112" s="672"/>
      <c r="G112" s="672"/>
      <c r="H112" s="72"/>
      <c r="I112" s="73"/>
      <c r="J112" s="72"/>
      <c r="K112" s="674" t="str">
        <f t="shared" si="3"/>
        <v/>
      </c>
      <c r="L112" s="674" t="str">
        <f>IF($G112="","",IF(OR('2.全体概要'!$C$15=1,'2.全体概要'!$C$15=2),INDEX($BD$15:$BD$16,MATCH($G112,$BC$15:$BC$16,-1)),IF('2.全体概要'!$C$15=3,INDEX($BD$14:$BD$15,MATCH($G112,$BC$14:$BC$15,-1)),INDEX($BD$13:$BD$14,MATCH($G112,$BC$13:$BC$14,-1)))))</f>
        <v/>
      </c>
      <c r="M112" s="674" t="str">
        <f t="shared" si="4"/>
        <v/>
      </c>
      <c r="N112" s="675">
        <f t="shared" si="5"/>
        <v>0</v>
      </c>
      <c r="O112" s="91"/>
      <c r="P112" s="161"/>
      <c r="Q112" s="67"/>
      <c r="R112" s="89"/>
      <c r="S112" s="162"/>
      <c r="T112" s="67"/>
      <c r="U112" s="91"/>
      <c r="V112" s="161"/>
      <c r="W112" s="67"/>
      <c r="X112" s="89"/>
      <c r="Y112" s="162"/>
      <c r="Z112" s="67"/>
      <c r="AA112" s="91"/>
      <c r="AB112" s="72"/>
      <c r="AC112" s="91"/>
      <c r="AD112" s="161"/>
      <c r="AE112" s="91"/>
      <c r="AF112" s="161"/>
      <c r="AG112" s="91"/>
      <c r="AH112" s="72"/>
      <c r="AI112" s="91"/>
      <c r="AJ112" s="161"/>
      <c r="AK112" s="91"/>
      <c r="AL112" s="75"/>
      <c r="AM112" s="91"/>
      <c r="AN112" s="75"/>
      <c r="AO112" s="91"/>
      <c r="AP112" s="77"/>
      <c r="AQ112" s="91"/>
      <c r="AR112" s="72"/>
      <c r="AS112" s="325"/>
      <c r="AT112" s="91"/>
      <c r="AU112" s="72"/>
      <c r="AV112" s="678" t="str">
        <f>IF(AU112="","",IF(AU112="A",'11.パネルラジエーター設備費用算出シート'!$G$13,IF(AU112="B",'11.パネルラジエーター設備費用算出シート'!$N$13,IF(AU112="C",'11.パネルラジエーター設備費用算出シート'!$G$23,IF(AU112="D",'11.パネルラジエーター設備費用算出シート'!$N$23,IF(AU112="E",'11.パネルラジエーター設備費用算出シート'!$G$33,IF(AU112="F",'11.パネルラジエーター設備費用算出シート'!$N$33,IF(AU112="G",'11.パネルラジエーター設備費用算出シート'!$G$43,IF(AU112="H",'11.パネルラジエーター設備費用算出シート'!$N$43,IF(AU112="I",'11.パネルラジエーター設備費用算出シート'!$G$54,'11.パネルラジエーター設備費用算出シート'!$N$54))))))))))</f>
        <v/>
      </c>
      <c r="AW112" s="91"/>
      <c r="AX112" s="36"/>
      <c r="AY112" s="36"/>
      <c r="AZ112" s="36"/>
      <c r="BA112" s="36"/>
      <c r="BB112" s="66"/>
      <c r="BC112" s="36"/>
      <c r="BD112" s="36"/>
      <c r="BE112" s="66"/>
      <c r="BF112" s="36"/>
      <c r="BG112" s="36"/>
      <c r="BH112" s="36"/>
      <c r="BI112" s="36"/>
    </row>
    <row r="113" spans="1:61" s="37" customFormat="1">
      <c r="A113" s="93"/>
      <c r="B113" s="68">
        <v>101</v>
      </c>
      <c r="C113" s="105"/>
      <c r="D113" s="69"/>
      <c r="E113" s="94"/>
      <c r="F113" s="672"/>
      <c r="G113" s="672"/>
      <c r="H113" s="72"/>
      <c r="I113" s="73"/>
      <c r="J113" s="72"/>
      <c r="K113" s="674" t="str">
        <f t="shared" si="3"/>
        <v/>
      </c>
      <c r="L113" s="674" t="str">
        <f>IF($G113="","",IF(OR('2.全体概要'!$C$15=1,'2.全体概要'!$C$15=2),INDEX($BD$15:$BD$16,MATCH($G113,$BC$15:$BC$16,-1)),IF('2.全体概要'!$C$15=3,INDEX($BD$14:$BD$15,MATCH($G113,$BC$14:$BC$15,-1)),INDEX($BD$13:$BD$14,MATCH($G113,$BC$13:$BC$14,-1)))))</f>
        <v/>
      </c>
      <c r="M113" s="674" t="str">
        <f t="shared" si="4"/>
        <v/>
      </c>
      <c r="N113" s="675">
        <f t="shared" si="5"/>
        <v>0</v>
      </c>
      <c r="O113" s="91"/>
      <c r="P113" s="161"/>
      <c r="Q113" s="67"/>
      <c r="R113" s="89"/>
      <c r="S113" s="162"/>
      <c r="T113" s="67"/>
      <c r="U113" s="91"/>
      <c r="V113" s="161"/>
      <c r="W113" s="67"/>
      <c r="X113" s="89"/>
      <c r="Y113" s="162"/>
      <c r="Z113" s="67"/>
      <c r="AA113" s="91"/>
      <c r="AB113" s="72"/>
      <c r="AC113" s="91"/>
      <c r="AD113" s="161"/>
      <c r="AE113" s="91"/>
      <c r="AF113" s="161"/>
      <c r="AG113" s="91"/>
      <c r="AH113" s="72"/>
      <c r="AI113" s="91"/>
      <c r="AJ113" s="161"/>
      <c r="AK113" s="91"/>
      <c r="AL113" s="75"/>
      <c r="AM113" s="91"/>
      <c r="AN113" s="75"/>
      <c r="AO113" s="91"/>
      <c r="AP113" s="77"/>
      <c r="AQ113" s="91"/>
      <c r="AR113" s="72"/>
      <c r="AS113" s="325"/>
      <c r="AT113" s="91"/>
      <c r="AU113" s="72"/>
      <c r="AV113" s="678" t="str">
        <f>IF(AU113="","",IF(AU113="A",'11.パネルラジエーター設備費用算出シート'!$G$13,IF(AU113="B",'11.パネルラジエーター設備費用算出シート'!$N$13,IF(AU113="C",'11.パネルラジエーター設備費用算出シート'!$G$23,IF(AU113="D",'11.パネルラジエーター設備費用算出シート'!$N$23,IF(AU113="E",'11.パネルラジエーター設備費用算出シート'!$G$33,IF(AU113="F",'11.パネルラジエーター設備費用算出シート'!$N$33,IF(AU113="G",'11.パネルラジエーター設備費用算出シート'!$G$43,IF(AU113="H",'11.パネルラジエーター設備費用算出シート'!$N$43,IF(AU113="I",'11.パネルラジエーター設備費用算出シート'!$G$54,'11.パネルラジエーター設備費用算出シート'!$N$54))))))))))</f>
        <v/>
      </c>
      <c r="AW113" s="91"/>
      <c r="AX113" s="36"/>
      <c r="AY113" s="36"/>
      <c r="AZ113" s="36"/>
      <c r="BA113" s="36"/>
      <c r="BB113" s="66"/>
      <c r="BC113" s="36"/>
      <c r="BD113" s="36"/>
      <c r="BE113" s="66"/>
      <c r="BF113" s="36"/>
      <c r="BG113" s="36"/>
      <c r="BH113" s="36"/>
      <c r="BI113" s="36"/>
    </row>
    <row r="114" spans="1:61" s="37" customFormat="1">
      <c r="A114" s="93"/>
      <c r="B114" s="68">
        <v>102</v>
      </c>
      <c r="C114" s="105"/>
      <c r="D114" s="69"/>
      <c r="E114" s="94"/>
      <c r="F114" s="672"/>
      <c r="G114" s="672"/>
      <c r="H114" s="72"/>
      <c r="I114" s="73"/>
      <c r="J114" s="72"/>
      <c r="K114" s="674" t="str">
        <f t="shared" si="3"/>
        <v/>
      </c>
      <c r="L114" s="674" t="str">
        <f>IF($G114="","",IF(OR('2.全体概要'!$C$15=1,'2.全体概要'!$C$15=2),INDEX($BD$15:$BD$16,MATCH($G114,$BC$15:$BC$16,-1)),IF('2.全体概要'!$C$15=3,INDEX($BD$14:$BD$15,MATCH($G114,$BC$14:$BC$15,-1)),INDEX($BD$13:$BD$14,MATCH($G114,$BC$13:$BC$14,-1)))))</f>
        <v/>
      </c>
      <c r="M114" s="674" t="str">
        <f t="shared" si="4"/>
        <v/>
      </c>
      <c r="N114" s="675">
        <f t="shared" si="5"/>
        <v>0</v>
      </c>
      <c r="O114" s="91"/>
      <c r="P114" s="161"/>
      <c r="Q114" s="67"/>
      <c r="R114" s="89"/>
      <c r="S114" s="162"/>
      <c r="T114" s="67"/>
      <c r="U114" s="91"/>
      <c r="V114" s="161"/>
      <c r="W114" s="67"/>
      <c r="X114" s="89"/>
      <c r="Y114" s="162"/>
      <c r="Z114" s="67"/>
      <c r="AA114" s="91"/>
      <c r="AB114" s="72"/>
      <c r="AC114" s="91"/>
      <c r="AD114" s="161"/>
      <c r="AE114" s="91"/>
      <c r="AF114" s="161"/>
      <c r="AG114" s="91"/>
      <c r="AH114" s="72"/>
      <c r="AI114" s="91"/>
      <c r="AJ114" s="161"/>
      <c r="AK114" s="91"/>
      <c r="AL114" s="75"/>
      <c r="AM114" s="91"/>
      <c r="AN114" s="75"/>
      <c r="AO114" s="91"/>
      <c r="AP114" s="77"/>
      <c r="AQ114" s="91"/>
      <c r="AR114" s="72"/>
      <c r="AS114" s="325"/>
      <c r="AT114" s="91"/>
      <c r="AU114" s="72"/>
      <c r="AV114" s="678" t="str">
        <f>IF(AU114="","",IF(AU114="A",'11.パネルラジエーター設備費用算出シート'!$G$13,IF(AU114="B",'11.パネルラジエーター設備費用算出シート'!$N$13,IF(AU114="C",'11.パネルラジエーター設備費用算出シート'!$G$23,IF(AU114="D",'11.パネルラジエーター設備費用算出シート'!$N$23,IF(AU114="E",'11.パネルラジエーター設備費用算出シート'!$G$33,IF(AU114="F",'11.パネルラジエーター設備費用算出シート'!$N$33,IF(AU114="G",'11.パネルラジエーター設備費用算出シート'!$G$43,IF(AU114="H",'11.パネルラジエーター設備費用算出シート'!$N$43,IF(AU114="I",'11.パネルラジエーター設備費用算出シート'!$G$54,'11.パネルラジエーター設備費用算出シート'!$N$54))))))))))</f>
        <v/>
      </c>
      <c r="AW114" s="91"/>
      <c r="AX114" s="36"/>
      <c r="AY114" s="36"/>
      <c r="AZ114" s="36"/>
      <c r="BA114" s="36"/>
      <c r="BB114" s="66"/>
      <c r="BC114" s="36"/>
      <c r="BD114" s="36"/>
      <c r="BE114" s="66"/>
      <c r="BF114" s="36"/>
      <c r="BG114" s="36"/>
      <c r="BH114" s="36"/>
      <c r="BI114" s="36"/>
    </row>
    <row r="115" spans="1:61" s="37" customFormat="1">
      <c r="A115" s="93"/>
      <c r="B115" s="68">
        <v>103</v>
      </c>
      <c r="C115" s="105"/>
      <c r="D115" s="69"/>
      <c r="E115" s="94"/>
      <c r="F115" s="672"/>
      <c r="G115" s="672"/>
      <c r="H115" s="72"/>
      <c r="I115" s="73"/>
      <c r="J115" s="72"/>
      <c r="K115" s="674" t="str">
        <f t="shared" si="3"/>
        <v/>
      </c>
      <c r="L115" s="674" t="str">
        <f>IF($G115="","",IF(OR('2.全体概要'!$C$15=1,'2.全体概要'!$C$15=2),INDEX($BD$15:$BD$16,MATCH($G115,$BC$15:$BC$16,-1)),IF('2.全体概要'!$C$15=3,INDEX($BD$14:$BD$15,MATCH($G115,$BC$14:$BC$15,-1)),INDEX($BD$13:$BD$14,MATCH($G115,$BC$13:$BC$14,-1)))))</f>
        <v/>
      </c>
      <c r="M115" s="674" t="str">
        <f t="shared" si="4"/>
        <v/>
      </c>
      <c r="N115" s="675">
        <f t="shared" si="5"/>
        <v>0</v>
      </c>
      <c r="O115" s="91"/>
      <c r="P115" s="161"/>
      <c r="Q115" s="67"/>
      <c r="R115" s="89"/>
      <c r="S115" s="162"/>
      <c r="T115" s="67"/>
      <c r="U115" s="91"/>
      <c r="V115" s="161"/>
      <c r="W115" s="67"/>
      <c r="X115" s="89"/>
      <c r="Y115" s="162"/>
      <c r="Z115" s="67"/>
      <c r="AA115" s="91"/>
      <c r="AB115" s="72"/>
      <c r="AC115" s="91"/>
      <c r="AD115" s="161"/>
      <c r="AE115" s="91"/>
      <c r="AF115" s="161"/>
      <c r="AG115" s="91"/>
      <c r="AH115" s="72"/>
      <c r="AI115" s="91"/>
      <c r="AJ115" s="161"/>
      <c r="AK115" s="91"/>
      <c r="AL115" s="75"/>
      <c r="AM115" s="91"/>
      <c r="AN115" s="75"/>
      <c r="AO115" s="91"/>
      <c r="AP115" s="77"/>
      <c r="AQ115" s="91"/>
      <c r="AR115" s="72"/>
      <c r="AS115" s="325"/>
      <c r="AT115" s="91"/>
      <c r="AU115" s="72"/>
      <c r="AV115" s="678" t="str">
        <f>IF(AU115="","",IF(AU115="A",'11.パネルラジエーター設備費用算出シート'!$G$13,IF(AU115="B",'11.パネルラジエーター設備費用算出シート'!$N$13,IF(AU115="C",'11.パネルラジエーター設備費用算出シート'!$G$23,IF(AU115="D",'11.パネルラジエーター設備費用算出シート'!$N$23,IF(AU115="E",'11.パネルラジエーター設備費用算出シート'!$G$33,IF(AU115="F",'11.パネルラジエーター設備費用算出シート'!$N$33,IF(AU115="G",'11.パネルラジエーター設備費用算出シート'!$G$43,IF(AU115="H",'11.パネルラジエーター設備費用算出シート'!$N$43,IF(AU115="I",'11.パネルラジエーター設備費用算出シート'!$G$54,'11.パネルラジエーター設備費用算出シート'!$N$54))))))))))</f>
        <v/>
      </c>
      <c r="AW115" s="91"/>
      <c r="AX115" s="36"/>
      <c r="AY115" s="36"/>
      <c r="AZ115" s="36"/>
      <c r="BA115" s="36"/>
      <c r="BB115" s="66"/>
      <c r="BC115" s="36"/>
      <c r="BD115" s="36"/>
      <c r="BE115" s="66"/>
      <c r="BF115" s="36"/>
      <c r="BG115" s="36"/>
      <c r="BH115" s="36"/>
      <c r="BI115" s="36"/>
    </row>
    <row r="116" spans="1:61" s="37" customFormat="1">
      <c r="A116" s="93"/>
      <c r="B116" s="68">
        <v>104</v>
      </c>
      <c r="C116" s="105"/>
      <c r="D116" s="69"/>
      <c r="E116" s="94"/>
      <c r="F116" s="672"/>
      <c r="G116" s="672"/>
      <c r="H116" s="72"/>
      <c r="I116" s="73"/>
      <c r="J116" s="72"/>
      <c r="K116" s="674" t="str">
        <f t="shared" si="3"/>
        <v/>
      </c>
      <c r="L116" s="674" t="str">
        <f>IF($G116="","",IF(OR('2.全体概要'!$C$15=1,'2.全体概要'!$C$15=2),INDEX($BD$15:$BD$16,MATCH($G116,$BC$15:$BC$16,-1)),IF('2.全体概要'!$C$15=3,INDEX($BD$14:$BD$15,MATCH($G116,$BC$14:$BC$15,-1)),INDEX($BD$13:$BD$14,MATCH($G116,$BC$13:$BC$14,-1)))))</f>
        <v/>
      </c>
      <c r="M116" s="674" t="str">
        <f t="shared" si="4"/>
        <v/>
      </c>
      <c r="N116" s="675">
        <f t="shared" si="5"/>
        <v>0</v>
      </c>
      <c r="O116" s="91"/>
      <c r="P116" s="161"/>
      <c r="Q116" s="67"/>
      <c r="R116" s="89"/>
      <c r="S116" s="162"/>
      <c r="T116" s="67"/>
      <c r="U116" s="91"/>
      <c r="V116" s="161"/>
      <c r="W116" s="67"/>
      <c r="X116" s="89"/>
      <c r="Y116" s="162"/>
      <c r="Z116" s="67"/>
      <c r="AA116" s="91"/>
      <c r="AB116" s="72"/>
      <c r="AC116" s="91"/>
      <c r="AD116" s="161"/>
      <c r="AE116" s="91"/>
      <c r="AF116" s="161"/>
      <c r="AG116" s="91"/>
      <c r="AH116" s="72"/>
      <c r="AI116" s="91"/>
      <c r="AJ116" s="161"/>
      <c r="AK116" s="91"/>
      <c r="AL116" s="75"/>
      <c r="AM116" s="91"/>
      <c r="AN116" s="75"/>
      <c r="AO116" s="91"/>
      <c r="AP116" s="77"/>
      <c r="AQ116" s="91"/>
      <c r="AR116" s="72"/>
      <c r="AS116" s="325"/>
      <c r="AT116" s="91"/>
      <c r="AU116" s="72"/>
      <c r="AV116" s="678" t="str">
        <f>IF(AU116="","",IF(AU116="A",'11.パネルラジエーター設備費用算出シート'!$G$13,IF(AU116="B",'11.パネルラジエーター設備費用算出シート'!$N$13,IF(AU116="C",'11.パネルラジエーター設備費用算出シート'!$G$23,IF(AU116="D",'11.パネルラジエーター設備費用算出シート'!$N$23,IF(AU116="E",'11.パネルラジエーター設備費用算出シート'!$G$33,IF(AU116="F",'11.パネルラジエーター設備費用算出シート'!$N$33,IF(AU116="G",'11.パネルラジエーター設備費用算出シート'!$G$43,IF(AU116="H",'11.パネルラジエーター設備費用算出シート'!$N$43,IF(AU116="I",'11.パネルラジエーター設備費用算出シート'!$G$54,'11.パネルラジエーター設備費用算出シート'!$N$54))))))))))</f>
        <v/>
      </c>
      <c r="AW116" s="91"/>
      <c r="AX116" s="36"/>
      <c r="AY116" s="36"/>
      <c r="AZ116" s="36"/>
      <c r="BA116" s="36"/>
      <c r="BB116" s="66"/>
      <c r="BC116" s="36"/>
      <c r="BD116" s="36"/>
      <c r="BE116" s="66"/>
      <c r="BF116" s="36"/>
      <c r="BG116" s="36"/>
      <c r="BH116" s="36"/>
      <c r="BI116" s="36"/>
    </row>
    <row r="117" spans="1:61" s="37" customFormat="1">
      <c r="A117" s="93"/>
      <c r="B117" s="68">
        <v>105</v>
      </c>
      <c r="C117" s="105"/>
      <c r="D117" s="69"/>
      <c r="E117" s="94"/>
      <c r="F117" s="672"/>
      <c r="G117" s="672"/>
      <c r="H117" s="72"/>
      <c r="I117" s="73"/>
      <c r="J117" s="72"/>
      <c r="K117" s="674" t="str">
        <f t="shared" si="3"/>
        <v/>
      </c>
      <c r="L117" s="674" t="str">
        <f>IF($G117="","",IF(OR('2.全体概要'!$C$15=1,'2.全体概要'!$C$15=2),INDEX($BD$15:$BD$16,MATCH($G117,$BC$15:$BC$16,-1)),IF('2.全体概要'!$C$15=3,INDEX($BD$14:$BD$15,MATCH($G117,$BC$14:$BC$15,-1)),INDEX($BD$13:$BD$14,MATCH($G117,$BC$13:$BC$14,-1)))))</f>
        <v/>
      </c>
      <c r="M117" s="674" t="str">
        <f t="shared" si="4"/>
        <v/>
      </c>
      <c r="N117" s="675">
        <f t="shared" si="5"/>
        <v>0</v>
      </c>
      <c r="O117" s="91"/>
      <c r="P117" s="161"/>
      <c r="Q117" s="67"/>
      <c r="R117" s="89"/>
      <c r="S117" s="162"/>
      <c r="T117" s="67"/>
      <c r="U117" s="91"/>
      <c r="V117" s="161"/>
      <c r="W117" s="67"/>
      <c r="X117" s="89"/>
      <c r="Y117" s="162"/>
      <c r="Z117" s="67"/>
      <c r="AA117" s="91"/>
      <c r="AB117" s="72"/>
      <c r="AC117" s="91"/>
      <c r="AD117" s="161"/>
      <c r="AE117" s="91"/>
      <c r="AF117" s="161"/>
      <c r="AG117" s="91"/>
      <c r="AH117" s="72"/>
      <c r="AI117" s="91"/>
      <c r="AJ117" s="161"/>
      <c r="AK117" s="91"/>
      <c r="AL117" s="75"/>
      <c r="AM117" s="91"/>
      <c r="AN117" s="75"/>
      <c r="AO117" s="91"/>
      <c r="AP117" s="77"/>
      <c r="AQ117" s="91"/>
      <c r="AR117" s="72"/>
      <c r="AS117" s="325"/>
      <c r="AT117" s="91"/>
      <c r="AU117" s="72"/>
      <c r="AV117" s="678" t="str">
        <f>IF(AU117="","",IF(AU117="A",'11.パネルラジエーター設備費用算出シート'!$G$13,IF(AU117="B",'11.パネルラジエーター設備費用算出シート'!$N$13,IF(AU117="C",'11.パネルラジエーター設備費用算出シート'!$G$23,IF(AU117="D",'11.パネルラジエーター設備費用算出シート'!$N$23,IF(AU117="E",'11.パネルラジエーター設備費用算出シート'!$G$33,IF(AU117="F",'11.パネルラジエーター設備費用算出シート'!$N$33,IF(AU117="G",'11.パネルラジエーター設備費用算出シート'!$G$43,IF(AU117="H",'11.パネルラジエーター設備費用算出シート'!$N$43,IF(AU117="I",'11.パネルラジエーター設備費用算出シート'!$G$54,'11.パネルラジエーター設備費用算出シート'!$N$54))))))))))</f>
        <v/>
      </c>
      <c r="AW117" s="91"/>
      <c r="AX117" s="36"/>
      <c r="AY117" s="36"/>
      <c r="AZ117" s="36"/>
      <c r="BA117" s="36"/>
      <c r="BB117" s="66"/>
      <c r="BC117" s="36"/>
      <c r="BD117" s="36"/>
      <c r="BE117" s="66"/>
      <c r="BF117" s="36"/>
      <c r="BG117" s="36"/>
      <c r="BH117" s="36"/>
      <c r="BI117" s="36"/>
    </row>
    <row r="118" spans="1:61" s="37" customFormat="1">
      <c r="A118" s="93"/>
      <c r="B118" s="68">
        <v>106</v>
      </c>
      <c r="C118" s="105"/>
      <c r="D118" s="69"/>
      <c r="E118" s="94"/>
      <c r="F118" s="672"/>
      <c r="G118" s="672"/>
      <c r="H118" s="72"/>
      <c r="I118" s="73"/>
      <c r="J118" s="72"/>
      <c r="K118" s="674" t="str">
        <f t="shared" si="3"/>
        <v/>
      </c>
      <c r="L118" s="674" t="str">
        <f>IF($G118="","",IF(OR('2.全体概要'!$C$15=1,'2.全体概要'!$C$15=2),INDEX($BD$15:$BD$16,MATCH($G118,$BC$15:$BC$16,-1)),IF('2.全体概要'!$C$15=3,INDEX($BD$14:$BD$15,MATCH($G118,$BC$14:$BC$15,-1)),INDEX($BD$13:$BD$14,MATCH($G118,$BC$13:$BC$14,-1)))))</f>
        <v/>
      </c>
      <c r="M118" s="674" t="str">
        <f t="shared" si="4"/>
        <v/>
      </c>
      <c r="N118" s="675">
        <f t="shared" si="5"/>
        <v>0</v>
      </c>
      <c r="O118" s="91"/>
      <c r="P118" s="161"/>
      <c r="Q118" s="67"/>
      <c r="R118" s="89"/>
      <c r="S118" s="162"/>
      <c r="T118" s="67"/>
      <c r="U118" s="91"/>
      <c r="V118" s="161"/>
      <c r="W118" s="67"/>
      <c r="X118" s="89"/>
      <c r="Y118" s="162"/>
      <c r="Z118" s="67"/>
      <c r="AA118" s="91"/>
      <c r="AB118" s="72"/>
      <c r="AC118" s="91"/>
      <c r="AD118" s="161"/>
      <c r="AE118" s="91"/>
      <c r="AF118" s="161"/>
      <c r="AG118" s="91"/>
      <c r="AH118" s="72"/>
      <c r="AI118" s="91"/>
      <c r="AJ118" s="161"/>
      <c r="AK118" s="91"/>
      <c r="AL118" s="75"/>
      <c r="AM118" s="91"/>
      <c r="AN118" s="75"/>
      <c r="AO118" s="91"/>
      <c r="AP118" s="77"/>
      <c r="AQ118" s="91"/>
      <c r="AR118" s="72"/>
      <c r="AS118" s="325"/>
      <c r="AT118" s="91"/>
      <c r="AU118" s="72"/>
      <c r="AV118" s="678" t="str">
        <f>IF(AU118="","",IF(AU118="A",'11.パネルラジエーター設備費用算出シート'!$G$13,IF(AU118="B",'11.パネルラジエーター設備費用算出シート'!$N$13,IF(AU118="C",'11.パネルラジエーター設備費用算出シート'!$G$23,IF(AU118="D",'11.パネルラジエーター設備費用算出シート'!$N$23,IF(AU118="E",'11.パネルラジエーター設備費用算出シート'!$G$33,IF(AU118="F",'11.パネルラジエーター設備費用算出シート'!$N$33,IF(AU118="G",'11.パネルラジエーター設備費用算出シート'!$G$43,IF(AU118="H",'11.パネルラジエーター設備費用算出シート'!$N$43,IF(AU118="I",'11.パネルラジエーター設備費用算出シート'!$G$54,'11.パネルラジエーター設備費用算出シート'!$N$54))))))))))</f>
        <v/>
      </c>
      <c r="AW118" s="91"/>
      <c r="AX118" s="36"/>
      <c r="AY118" s="36"/>
      <c r="AZ118" s="36"/>
      <c r="BA118" s="36"/>
      <c r="BB118" s="66"/>
      <c r="BC118" s="36"/>
      <c r="BD118" s="36"/>
      <c r="BE118" s="66"/>
      <c r="BF118" s="36"/>
      <c r="BG118" s="36"/>
      <c r="BH118" s="36"/>
      <c r="BI118" s="36"/>
    </row>
    <row r="119" spans="1:61" s="37" customFormat="1">
      <c r="A119" s="93"/>
      <c r="B119" s="68">
        <v>107</v>
      </c>
      <c r="C119" s="105"/>
      <c r="D119" s="69"/>
      <c r="E119" s="94"/>
      <c r="F119" s="672"/>
      <c r="G119" s="672"/>
      <c r="H119" s="72"/>
      <c r="I119" s="73"/>
      <c r="J119" s="72"/>
      <c r="K119" s="674" t="str">
        <f t="shared" si="3"/>
        <v/>
      </c>
      <c r="L119" s="674" t="str">
        <f>IF($G119="","",IF(OR('2.全体概要'!$C$15=1,'2.全体概要'!$C$15=2),INDEX($BD$15:$BD$16,MATCH($G119,$BC$15:$BC$16,-1)),IF('2.全体概要'!$C$15=3,INDEX($BD$14:$BD$15,MATCH($G119,$BC$14:$BC$15,-1)),INDEX($BD$13:$BD$14,MATCH($G119,$BC$13:$BC$14,-1)))))</f>
        <v/>
      </c>
      <c r="M119" s="674" t="str">
        <f t="shared" si="4"/>
        <v/>
      </c>
      <c r="N119" s="675">
        <f t="shared" si="5"/>
        <v>0</v>
      </c>
      <c r="O119" s="91"/>
      <c r="P119" s="161"/>
      <c r="Q119" s="67"/>
      <c r="R119" s="89"/>
      <c r="S119" s="162"/>
      <c r="T119" s="67"/>
      <c r="U119" s="91"/>
      <c r="V119" s="161"/>
      <c r="W119" s="67"/>
      <c r="X119" s="89"/>
      <c r="Y119" s="162"/>
      <c r="Z119" s="67"/>
      <c r="AA119" s="91"/>
      <c r="AB119" s="72"/>
      <c r="AC119" s="91"/>
      <c r="AD119" s="161"/>
      <c r="AE119" s="91"/>
      <c r="AF119" s="161"/>
      <c r="AG119" s="91"/>
      <c r="AH119" s="72"/>
      <c r="AI119" s="91"/>
      <c r="AJ119" s="161"/>
      <c r="AK119" s="91"/>
      <c r="AL119" s="75"/>
      <c r="AM119" s="91"/>
      <c r="AN119" s="75"/>
      <c r="AO119" s="91"/>
      <c r="AP119" s="77"/>
      <c r="AQ119" s="91"/>
      <c r="AR119" s="72"/>
      <c r="AS119" s="325"/>
      <c r="AT119" s="91"/>
      <c r="AU119" s="72"/>
      <c r="AV119" s="678" t="str">
        <f>IF(AU119="","",IF(AU119="A",'11.パネルラジエーター設備費用算出シート'!$G$13,IF(AU119="B",'11.パネルラジエーター設備費用算出シート'!$N$13,IF(AU119="C",'11.パネルラジエーター設備費用算出シート'!$G$23,IF(AU119="D",'11.パネルラジエーター設備費用算出シート'!$N$23,IF(AU119="E",'11.パネルラジエーター設備費用算出シート'!$G$33,IF(AU119="F",'11.パネルラジエーター設備費用算出シート'!$N$33,IF(AU119="G",'11.パネルラジエーター設備費用算出シート'!$G$43,IF(AU119="H",'11.パネルラジエーター設備費用算出シート'!$N$43,IF(AU119="I",'11.パネルラジエーター設備費用算出シート'!$G$54,'11.パネルラジエーター設備費用算出シート'!$N$54))))))))))</f>
        <v/>
      </c>
      <c r="AW119" s="91"/>
      <c r="AX119" s="36"/>
      <c r="AY119" s="36"/>
      <c r="AZ119" s="36"/>
      <c r="BA119" s="36"/>
      <c r="BB119" s="66"/>
      <c r="BC119" s="36"/>
      <c r="BD119" s="36"/>
      <c r="BE119" s="66"/>
      <c r="BF119" s="36"/>
      <c r="BG119" s="36"/>
      <c r="BH119" s="36"/>
      <c r="BI119" s="36"/>
    </row>
    <row r="120" spans="1:61" s="37" customFormat="1">
      <c r="A120" s="93"/>
      <c r="B120" s="68">
        <v>108</v>
      </c>
      <c r="C120" s="105"/>
      <c r="D120" s="69"/>
      <c r="E120" s="94"/>
      <c r="F120" s="672"/>
      <c r="G120" s="672"/>
      <c r="H120" s="72"/>
      <c r="I120" s="73"/>
      <c r="J120" s="72"/>
      <c r="K120" s="674" t="str">
        <f t="shared" si="3"/>
        <v/>
      </c>
      <c r="L120" s="674" t="str">
        <f>IF($G120="","",IF(OR('2.全体概要'!$C$15=1,'2.全体概要'!$C$15=2),INDEX($BD$15:$BD$16,MATCH($G120,$BC$15:$BC$16,-1)),IF('2.全体概要'!$C$15=3,INDEX($BD$14:$BD$15,MATCH($G120,$BC$14:$BC$15,-1)),INDEX($BD$13:$BD$14,MATCH($G120,$BC$13:$BC$14,-1)))))</f>
        <v/>
      </c>
      <c r="M120" s="674" t="str">
        <f t="shared" si="4"/>
        <v/>
      </c>
      <c r="N120" s="675">
        <f t="shared" si="5"/>
        <v>0</v>
      </c>
      <c r="O120" s="91"/>
      <c r="P120" s="161"/>
      <c r="Q120" s="67"/>
      <c r="R120" s="89"/>
      <c r="S120" s="162"/>
      <c r="T120" s="67"/>
      <c r="U120" s="91"/>
      <c r="V120" s="161"/>
      <c r="W120" s="67"/>
      <c r="X120" s="89"/>
      <c r="Y120" s="162"/>
      <c r="Z120" s="67"/>
      <c r="AA120" s="91"/>
      <c r="AB120" s="72"/>
      <c r="AC120" s="91"/>
      <c r="AD120" s="161"/>
      <c r="AE120" s="91"/>
      <c r="AF120" s="161"/>
      <c r="AG120" s="91"/>
      <c r="AH120" s="72"/>
      <c r="AI120" s="91"/>
      <c r="AJ120" s="161"/>
      <c r="AK120" s="91"/>
      <c r="AL120" s="75"/>
      <c r="AM120" s="91"/>
      <c r="AN120" s="75"/>
      <c r="AO120" s="91"/>
      <c r="AP120" s="77"/>
      <c r="AQ120" s="91"/>
      <c r="AR120" s="72"/>
      <c r="AS120" s="325"/>
      <c r="AT120" s="91"/>
      <c r="AU120" s="72"/>
      <c r="AV120" s="678" t="str">
        <f>IF(AU120="","",IF(AU120="A",'11.パネルラジエーター設備費用算出シート'!$G$13,IF(AU120="B",'11.パネルラジエーター設備費用算出シート'!$N$13,IF(AU120="C",'11.パネルラジエーター設備費用算出シート'!$G$23,IF(AU120="D",'11.パネルラジエーター設備費用算出シート'!$N$23,IF(AU120="E",'11.パネルラジエーター設備費用算出シート'!$G$33,IF(AU120="F",'11.パネルラジエーター設備費用算出シート'!$N$33,IF(AU120="G",'11.パネルラジエーター設備費用算出シート'!$G$43,IF(AU120="H",'11.パネルラジエーター設備費用算出シート'!$N$43,IF(AU120="I",'11.パネルラジエーター設備費用算出シート'!$G$54,'11.パネルラジエーター設備費用算出シート'!$N$54))))))))))</f>
        <v/>
      </c>
      <c r="AW120" s="91"/>
      <c r="AX120" s="36"/>
      <c r="AY120" s="36"/>
      <c r="AZ120" s="36"/>
      <c r="BA120" s="36"/>
      <c r="BB120" s="66"/>
      <c r="BC120" s="36"/>
      <c r="BD120" s="36"/>
      <c r="BE120" s="66"/>
      <c r="BF120" s="36"/>
      <c r="BG120" s="36"/>
      <c r="BH120" s="36"/>
      <c r="BI120" s="36"/>
    </row>
    <row r="121" spans="1:61" s="37" customFormat="1">
      <c r="A121" s="93"/>
      <c r="B121" s="68">
        <v>109</v>
      </c>
      <c r="C121" s="105"/>
      <c r="D121" s="69"/>
      <c r="E121" s="94"/>
      <c r="F121" s="672"/>
      <c r="G121" s="672"/>
      <c r="H121" s="72"/>
      <c r="I121" s="73"/>
      <c r="J121" s="72"/>
      <c r="K121" s="674" t="str">
        <f t="shared" si="3"/>
        <v/>
      </c>
      <c r="L121" s="674" t="str">
        <f>IF($G121="","",IF(OR('2.全体概要'!$C$15=1,'2.全体概要'!$C$15=2),INDEX($BD$15:$BD$16,MATCH($G121,$BC$15:$BC$16,-1)),IF('2.全体概要'!$C$15=3,INDEX($BD$14:$BD$15,MATCH($G121,$BC$14:$BC$15,-1)),INDEX($BD$13:$BD$14,MATCH($G121,$BC$13:$BC$14,-1)))))</f>
        <v/>
      </c>
      <c r="M121" s="674" t="str">
        <f t="shared" si="4"/>
        <v/>
      </c>
      <c r="N121" s="675">
        <f t="shared" si="5"/>
        <v>0</v>
      </c>
      <c r="O121" s="91"/>
      <c r="P121" s="161"/>
      <c r="Q121" s="67"/>
      <c r="R121" s="89"/>
      <c r="S121" s="162"/>
      <c r="T121" s="67"/>
      <c r="U121" s="91"/>
      <c r="V121" s="161"/>
      <c r="W121" s="67"/>
      <c r="X121" s="89"/>
      <c r="Y121" s="162"/>
      <c r="Z121" s="67"/>
      <c r="AA121" s="91"/>
      <c r="AB121" s="72"/>
      <c r="AC121" s="91"/>
      <c r="AD121" s="161"/>
      <c r="AE121" s="91"/>
      <c r="AF121" s="161"/>
      <c r="AG121" s="91"/>
      <c r="AH121" s="72"/>
      <c r="AI121" s="91"/>
      <c r="AJ121" s="161"/>
      <c r="AK121" s="91"/>
      <c r="AL121" s="75"/>
      <c r="AM121" s="91"/>
      <c r="AN121" s="75"/>
      <c r="AO121" s="91"/>
      <c r="AP121" s="77"/>
      <c r="AQ121" s="91"/>
      <c r="AR121" s="72"/>
      <c r="AS121" s="325"/>
      <c r="AT121" s="91"/>
      <c r="AU121" s="72"/>
      <c r="AV121" s="678" t="str">
        <f>IF(AU121="","",IF(AU121="A",'11.パネルラジエーター設備費用算出シート'!$G$13,IF(AU121="B",'11.パネルラジエーター設備費用算出シート'!$N$13,IF(AU121="C",'11.パネルラジエーター設備費用算出シート'!$G$23,IF(AU121="D",'11.パネルラジエーター設備費用算出シート'!$N$23,IF(AU121="E",'11.パネルラジエーター設備費用算出シート'!$G$33,IF(AU121="F",'11.パネルラジエーター設備費用算出シート'!$N$33,IF(AU121="G",'11.パネルラジエーター設備費用算出シート'!$G$43,IF(AU121="H",'11.パネルラジエーター設備費用算出シート'!$N$43,IF(AU121="I",'11.パネルラジエーター設備費用算出シート'!$G$54,'11.パネルラジエーター設備費用算出シート'!$N$54))))))))))</f>
        <v/>
      </c>
      <c r="AW121" s="91"/>
      <c r="AX121" s="36"/>
      <c r="AY121" s="36"/>
      <c r="AZ121" s="36"/>
      <c r="BA121" s="36"/>
      <c r="BB121" s="66"/>
      <c r="BC121" s="36"/>
      <c r="BD121" s="36"/>
      <c r="BE121" s="66"/>
      <c r="BF121" s="36"/>
      <c r="BG121" s="36"/>
      <c r="BH121" s="36"/>
      <c r="BI121" s="36"/>
    </row>
    <row r="122" spans="1:61" s="37" customFormat="1">
      <c r="A122" s="93"/>
      <c r="B122" s="68">
        <v>110</v>
      </c>
      <c r="C122" s="105"/>
      <c r="D122" s="69"/>
      <c r="E122" s="94"/>
      <c r="F122" s="672"/>
      <c r="G122" s="672"/>
      <c r="H122" s="72"/>
      <c r="I122" s="73"/>
      <c r="J122" s="72"/>
      <c r="K122" s="674" t="str">
        <f t="shared" si="3"/>
        <v/>
      </c>
      <c r="L122" s="674" t="str">
        <f>IF($G122="","",IF(OR('2.全体概要'!$C$15=1,'2.全体概要'!$C$15=2),INDEX($BD$15:$BD$16,MATCH($G122,$BC$15:$BC$16,-1)),IF('2.全体概要'!$C$15=3,INDEX($BD$14:$BD$15,MATCH($G122,$BC$14:$BC$15,-1)),INDEX($BD$13:$BD$14,MATCH($G122,$BC$13:$BC$14,-1)))))</f>
        <v/>
      </c>
      <c r="M122" s="674" t="str">
        <f t="shared" si="4"/>
        <v/>
      </c>
      <c r="N122" s="675">
        <f t="shared" si="5"/>
        <v>0</v>
      </c>
      <c r="O122" s="91"/>
      <c r="P122" s="161"/>
      <c r="Q122" s="67"/>
      <c r="R122" s="89"/>
      <c r="S122" s="162"/>
      <c r="T122" s="67"/>
      <c r="U122" s="91"/>
      <c r="V122" s="161"/>
      <c r="W122" s="67"/>
      <c r="X122" s="89"/>
      <c r="Y122" s="162"/>
      <c r="Z122" s="67"/>
      <c r="AA122" s="91"/>
      <c r="AB122" s="72"/>
      <c r="AC122" s="91"/>
      <c r="AD122" s="161"/>
      <c r="AE122" s="91"/>
      <c r="AF122" s="161"/>
      <c r="AG122" s="91"/>
      <c r="AH122" s="72"/>
      <c r="AI122" s="91"/>
      <c r="AJ122" s="161"/>
      <c r="AK122" s="91"/>
      <c r="AL122" s="75"/>
      <c r="AM122" s="91"/>
      <c r="AN122" s="75"/>
      <c r="AO122" s="91"/>
      <c r="AP122" s="77"/>
      <c r="AQ122" s="91"/>
      <c r="AR122" s="72"/>
      <c r="AS122" s="325"/>
      <c r="AT122" s="91"/>
      <c r="AU122" s="72"/>
      <c r="AV122" s="678" t="str">
        <f>IF(AU122="","",IF(AU122="A",'11.パネルラジエーター設備費用算出シート'!$G$13,IF(AU122="B",'11.パネルラジエーター設備費用算出シート'!$N$13,IF(AU122="C",'11.パネルラジエーター設備費用算出シート'!$G$23,IF(AU122="D",'11.パネルラジエーター設備費用算出シート'!$N$23,IF(AU122="E",'11.パネルラジエーター設備費用算出シート'!$G$33,IF(AU122="F",'11.パネルラジエーター設備費用算出シート'!$N$33,IF(AU122="G",'11.パネルラジエーター設備費用算出シート'!$G$43,IF(AU122="H",'11.パネルラジエーター設備費用算出シート'!$N$43,IF(AU122="I",'11.パネルラジエーター設備費用算出シート'!$G$54,'11.パネルラジエーター設備費用算出シート'!$N$54))))))))))</f>
        <v/>
      </c>
      <c r="AW122" s="91"/>
      <c r="AX122" s="36"/>
      <c r="AY122" s="36"/>
      <c r="AZ122" s="36"/>
      <c r="BA122" s="36"/>
      <c r="BB122" s="66"/>
      <c r="BC122" s="36"/>
      <c r="BD122" s="36"/>
      <c r="BE122" s="66"/>
      <c r="BF122" s="36"/>
      <c r="BG122" s="36"/>
      <c r="BH122" s="36"/>
      <c r="BI122" s="36"/>
    </row>
    <row r="123" spans="1:61" s="37" customFormat="1">
      <c r="A123" s="93"/>
      <c r="B123" s="68">
        <v>111</v>
      </c>
      <c r="C123" s="105"/>
      <c r="D123" s="69"/>
      <c r="E123" s="94"/>
      <c r="F123" s="672"/>
      <c r="G123" s="672"/>
      <c r="H123" s="72"/>
      <c r="I123" s="73"/>
      <c r="J123" s="72"/>
      <c r="K123" s="674" t="str">
        <f t="shared" si="3"/>
        <v/>
      </c>
      <c r="L123" s="674" t="str">
        <f>IF($G123="","",IF(OR('2.全体概要'!$C$15=1,'2.全体概要'!$C$15=2),INDEX($BD$15:$BD$16,MATCH($G123,$BC$15:$BC$16,-1)),IF('2.全体概要'!$C$15=3,INDEX($BD$14:$BD$15,MATCH($G123,$BC$14:$BC$15,-1)),INDEX($BD$13:$BD$14,MATCH($G123,$BC$13:$BC$14,-1)))))</f>
        <v/>
      </c>
      <c r="M123" s="674" t="str">
        <f t="shared" si="4"/>
        <v/>
      </c>
      <c r="N123" s="675">
        <f t="shared" si="5"/>
        <v>0</v>
      </c>
      <c r="O123" s="91"/>
      <c r="P123" s="161"/>
      <c r="Q123" s="67"/>
      <c r="R123" s="89"/>
      <c r="S123" s="162"/>
      <c r="T123" s="67"/>
      <c r="U123" s="91"/>
      <c r="V123" s="161"/>
      <c r="W123" s="67"/>
      <c r="X123" s="89"/>
      <c r="Y123" s="162"/>
      <c r="Z123" s="67"/>
      <c r="AA123" s="91"/>
      <c r="AB123" s="72"/>
      <c r="AC123" s="91"/>
      <c r="AD123" s="161"/>
      <c r="AE123" s="91"/>
      <c r="AF123" s="161"/>
      <c r="AG123" s="91"/>
      <c r="AH123" s="72"/>
      <c r="AI123" s="91"/>
      <c r="AJ123" s="161"/>
      <c r="AK123" s="91"/>
      <c r="AL123" s="75"/>
      <c r="AM123" s="91"/>
      <c r="AN123" s="75"/>
      <c r="AO123" s="91"/>
      <c r="AP123" s="77"/>
      <c r="AQ123" s="91"/>
      <c r="AR123" s="72"/>
      <c r="AS123" s="325"/>
      <c r="AT123" s="91"/>
      <c r="AU123" s="72"/>
      <c r="AV123" s="678" t="str">
        <f>IF(AU123="","",IF(AU123="A",'11.パネルラジエーター設備費用算出シート'!$G$13,IF(AU123="B",'11.パネルラジエーター設備費用算出シート'!$N$13,IF(AU123="C",'11.パネルラジエーター設備費用算出シート'!$G$23,IF(AU123="D",'11.パネルラジエーター設備費用算出シート'!$N$23,IF(AU123="E",'11.パネルラジエーター設備費用算出シート'!$G$33,IF(AU123="F",'11.パネルラジエーター設備費用算出シート'!$N$33,IF(AU123="G",'11.パネルラジエーター設備費用算出シート'!$G$43,IF(AU123="H",'11.パネルラジエーター設備費用算出シート'!$N$43,IF(AU123="I",'11.パネルラジエーター設備費用算出シート'!$G$54,'11.パネルラジエーター設備費用算出シート'!$N$54))))))))))</f>
        <v/>
      </c>
      <c r="AW123" s="91"/>
      <c r="AX123" s="36"/>
      <c r="AY123" s="36"/>
      <c r="AZ123" s="36"/>
      <c r="BA123" s="36"/>
      <c r="BB123" s="66"/>
      <c r="BC123" s="36"/>
      <c r="BD123" s="36"/>
      <c r="BE123" s="66"/>
      <c r="BF123" s="36"/>
      <c r="BG123" s="36"/>
      <c r="BH123" s="36"/>
      <c r="BI123" s="36"/>
    </row>
    <row r="124" spans="1:61" s="37" customFormat="1">
      <c r="A124" s="93"/>
      <c r="B124" s="68">
        <v>112</v>
      </c>
      <c r="C124" s="105"/>
      <c r="D124" s="69"/>
      <c r="E124" s="94"/>
      <c r="F124" s="672"/>
      <c r="G124" s="672"/>
      <c r="H124" s="72"/>
      <c r="I124" s="73"/>
      <c r="J124" s="72"/>
      <c r="K124" s="674" t="str">
        <f t="shared" si="3"/>
        <v/>
      </c>
      <c r="L124" s="674" t="str">
        <f>IF($G124="","",IF(OR('2.全体概要'!$C$15=1,'2.全体概要'!$C$15=2),INDEX($BD$15:$BD$16,MATCH($G124,$BC$15:$BC$16,-1)),IF('2.全体概要'!$C$15=3,INDEX($BD$14:$BD$15,MATCH($G124,$BC$14:$BC$15,-1)),INDEX($BD$13:$BD$14,MATCH($G124,$BC$13:$BC$14,-1)))))</f>
        <v/>
      </c>
      <c r="M124" s="674" t="str">
        <f t="shared" si="4"/>
        <v/>
      </c>
      <c r="N124" s="675">
        <f t="shared" si="5"/>
        <v>0</v>
      </c>
      <c r="O124" s="91"/>
      <c r="P124" s="161"/>
      <c r="Q124" s="67"/>
      <c r="R124" s="89"/>
      <c r="S124" s="162"/>
      <c r="T124" s="67"/>
      <c r="U124" s="91"/>
      <c r="V124" s="161"/>
      <c r="W124" s="67"/>
      <c r="X124" s="89"/>
      <c r="Y124" s="162"/>
      <c r="Z124" s="67"/>
      <c r="AA124" s="91"/>
      <c r="AB124" s="72"/>
      <c r="AC124" s="91"/>
      <c r="AD124" s="161"/>
      <c r="AE124" s="91"/>
      <c r="AF124" s="161"/>
      <c r="AG124" s="91"/>
      <c r="AH124" s="72"/>
      <c r="AI124" s="91"/>
      <c r="AJ124" s="161"/>
      <c r="AK124" s="91"/>
      <c r="AL124" s="75"/>
      <c r="AM124" s="91"/>
      <c r="AN124" s="75"/>
      <c r="AO124" s="91"/>
      <c r="AP124" s="77"/>
      <c r="AQ124" s="91"/>
      <c r="AR124" s="72"/>
      <c r="AS124" s="325"/>
      <c r="AT124" s="91"/>
      <c r="AU124" s="72"/>
      <c r="AV124" s="678" t="str">
        <f>IF(AU124="","",IF(AU124="A",'11.パネルラジエーター設備費用算出シート'!$G$13,IF(AU124="B",'11.パネルラジエーター設備費用算出シート'!$N$13,IF(AU124="C",'11.パネルラジエーター設備費用算出シート'!$G$23,IF(AU124="D",'11.パネルラジエーター設備費用算出シート'!$N$23,IF(AU124="E",'11.パネルラジエーター設備費用算出シート'!$G$33,IF(AU124="F",'11.パネルラジエーター設備費用算出シート'!$N$33,IF(AU124="G",'11.パネルラジエーター設備費用算出シート'!$G$43,IF(AU124="H",'11.パネルラジエーター設備費用算出シート'!$N$43,IF(AU124="I",'11.パネルラジエーター設備費用算出シート'!$G$54,'11.パネルラジエーター設備費用算出シート'!$N$54))))))))))</f>
        <v/>
      </c>
      <c r="AW124" s="91"/>
      <c r="AX124" s="36"/>
      <c r="AY124" s="36"/>
      <c r="AZ124" s="36"/>
      <c r="BA124" s="36"/>
      <c r="BB124" s="66"/>
      <c r="BC124" s="36"/>
      <c r="BD124" s="36"/>
      <c r="BE124" s="66"/>
      <c r="BF124" s="36"/>
      <c r="BG124" s="36"/>
      <c r="BH124" s="36"/>
      <c r="BI124" s="36"/>
    </row>
    <row r="125" spans="1:61" s="37" customFormat="1">
      <c r="A125" s="93"/>
      <c r="B125" s="68">
        <v>113</v>
      </c>
      <c r="C125" s="105"/>
      <c r="D125" s="69"/>
      <c r="E125" s="94"/>
      <c r="F125" s="672"/>
      <c r="G125" s="672"/>
      <c r="H125" s="72"/>
      <c r="I125" s="73"/>
      <c r="J125" s="72"/>
      <c r="K125" s="674" t="str">
        <f t="shared" si="3"/>
        <v/>
      </c>
      <c r="L125" s="674" t="str">
        <f>IF($G125="","",IF(OR('2.全体概要'!$C$15=1,'2.全体概要'!$C$15=2),INDEX($BD$15:$BD$16,MATCH($G125,$BC$15:$BC$16,-1)),IF('2.全体概要'!$C$15=3,INDEX($BD$14:$BD$15,MATCH($G125,$BC$14:$BC$15,-1)),INDEX($BD$13:$BD$14,MATCH($G125,$BC$13:$BC$14,-1)))))</f>
        <v/>
      </c>
      <c r="M125" s="674" t="str">
        <f t="shared" si="4"/>
        <v/>
      </c>
      <c r="N125" s="675">
        <f t="shared" si="5"/>
        <v>0</v>
      </c>
      <c r="O125" s="91"/>
      <c r="P125" s="161"/>
      <c r="Q125" s="67"/>
      <c r="R125" s="89"/>
      <c r="S125" s="162"/>
      <c r="T125" s="67"/>
      <c r="U125" s="91"/>
      <c r="V125" s="161"/>
      <c r="W125" s="67"/>
      <c r="X125" s="89"/>
      <c r="Y125" s="162"/>
      <c r="Z125" s="67"/>
      <c r="AA125" s="91"/>
      <c r="AB125" s="72"/>
      <c r="AC125" s="91"/>
      <c r="AD125" s="161"/>
      <c r="AE125" s="91"/>
      <c r="AF125" s="161"/>
      <c r="AG125" s="91"/>
      <c r="AH125" s="72"/>
      <c r="AI125" s="91"/>
      <c r="AJ125" s="161"/>
      <c r="AK125" s="91"/>
      <c r="AL125" s="75"/>
      <c r="AM125" s="91"/>
      <c r="AN125" s="75"/>
      <c r="AO125" s="91"/>
      <c r="AP125" s="77"/>
      <c r="AQ125" s="91"/>
      <c r="AR125" s="72"/>
      <c r="AS125" s="325"/>
      <c r="AT125" s="91"/>
      <c r="AU125" s="72"/>
      <c r="AV125" s="678" t="str">
        <f>IF(AU125="","",IF(AU125="A",'11.パネルラジエーター設備費用算出シート'!$G$13,IF(AU125="B",'11.パネルラジエーター設備費用算出シート'!$N$13,IF(AU125="C",'11.パネルラジエーター設備費用算出シート'!$G$23,IF(AU125="D",'11.パネルラジエーター設備費用算出シート'!$N$23,IF(AU125="E",'11.パネルラジエーター設備費用算出シート'!$G$33,IF(AU125="F",'11.パネルラジエーター設備費用算出シート'!$N$33,IF(AU125="G",'11.パネルラジエーター設備費用算出シート'!$G$43,IF(AU125="H",'11.パネルラジエーター設備費用算出シート'!$N$43,IF(AU125="I",'11.パネルラジエーター設備費用算出シート'!$G$54,'11.パネルラジエーター設備費用算出シート'!$N$54))))))))))</f>
        <v/>
      </c>
      <c r="AW125" s="91"/>
      <c r="AX125" s="36"/>
      <c r="AY125" s="36"/>
      <c r="AZ125" s="36"/>
      <c r="BA125" s="36"/>
      <c r="BB125" s="66"/>
      <c r="BC125" s="36"/>
      <c r="BD125" s="36"/>
      <c r="BE125" s="66"/>
      <c r="BF125" s="36"/>
      <c r="BG125" s="36"/>
      <c r="BH125" s="36"/>
      <c r="BI125" s="36"/>
    </row>
    <row r="126" spans="1:61" s="37" customFormat="1">
      <c r="A126" s="93"/>
      <c r="B126" s="68">
        <v>114</v>
      </c>
      <c r="C126" s="105"/>
      <c r="D126" s="69"/>
      <c r="E126" s="94"/>
      <c r="F126" s="672"/>
      <c r="G126" s="672"/>
      <c r="H126" s="72"/>
      <c r="I126" s="73"/>
      <c r="J126" s="72"/>
      <c r="K126" s="674" t="str">
        <f t="shared" si="3"/>
        <v/>
      </c>
      <c r="L126" s="674" t="str">
        <f>IF($G126="","",IF(OR('2.全体概要'!$C$15=1,'2.全体概要'!$C$15=2),INDEX($BD$15:$BD$16,MATCH($G126,$BC$15:$BC$16,-1)),IF('2.全体概要'!$C$15=3,INDEX($BD$14:$BD$15,MATCH($G126,$BC$14:$BC$15,-1)),INDEX($BD$13:$BD$14,MATCH($G126,$BC$13:$BC$14,-1)))))</f>
        <v/>
      </c>
      <c r="M126" s="674" t="str">
        <f t="shared" si="4"/>
        <v/>
      </c>
      <c r="N126" s="675">
        <f t="shared" si="5"/>
        <v>0</v>
      </c>
      <c r="O126" s="91"/>
      <c r="P126" s="161"/>
      <c r="Q126" s="67"/>
      <c r="R126" s="89"/>
      <c r="S126" s="162"/>
      <c r="T126" s="67"/>
      <c r="U126" s="91"/>
      <c r="V126" s="161"/>
      <c r="W126" s="67"/>
      <c r="X126" s="89"/>
      <c r="Y126" s="162"/>
      <c r="Z126" s="67"/>
      <c r="AA126" s="91"/>
      <c r="AB126" s="72"/>
      <c r="AC126" s="91"/>
      <c r="AD126" s="161"/>
      <c r="AE126" s="91"/>
      <c r="AF126" s="161"/>
      <c r="AG126" s="91"/>
      <c r="AH126" s="72"/>
      <c r="AI126" s="91"/>
      <c r="AJ126" s="161"/>
      <c r="AK126" s="91"/>
      <c r="AL126" s="75"/>
      <c r="AM126" s="91"/>
      <c r="AN126" s="75"/>
      <c r="AO126" s="91"/>
      <c r="AP126" s="77"/>
      <c r="AQ126" s="91"/>
      <c r="AR126" s="72"/>
      <c r="AS126" s="325"/>
      <c r="AT126" s="91"/>
      <c r="AU126" s="72"/>
      <c r="AV126" s="678" t="str">
        <f>IF(AU126="","",IF(AU126="A",'11.パネルラジエーター設備費用算出シート'!$G$13,IF(AU126="B",'11.パネルラジエーター設備費用算出シート'!$N$13,IF(AU126="C",'11.パネルラジエーター設備費用算出シート'!$G$23,IF(AU126="D",'11.パネルラジエーター設備費用算出シート'!$N$23,IF(AU126="E",'11.パネルラジエーター設備費用算出シート'!$G$33,IF(AU126="F",'11.パネルラジエーター設備費用算出シート'!$N$33,IF(AU126="G",'11.パネルラジエーター設備費用算出シート'!$G$43,IF(AU126="H",'11.パネルラジエーター設備費用算出シート'!$N$43,IF(AU126="I",'11.パネルラジエーター設備費用算出シート'!$G$54,'11.パネルラジエーター設備費用算出シート'!$N$54))))))))))</f>
        <v/>
      </c>
      <c r="AW126" s="91"/>
      <c r="AX126" s="36"/>
      <c r="AY126" s="36"/>
      <c r="AZ126" s="36"/>
      <c r="BA126" s="36"/>
      <c r="BB126" s="66"/>
      <c r="BC126" s="36"/>
      <c r="BD126" s="36"/>
      <c r="BE126" s="66"/>
      <c r="BF126" s="36"/>
      <c r="BG126" s="36"/>
      <c r="BH126" s="36"/>
      <c r="BI126" s="36"/>
    </row>
    <row r="127" spans="1:61" s="37" customFormat="1">
      <c r="A127" s="93"/>
      <c r="B127" s="68">
        <v>115</v>
      </c>
      <c r="C127" s="105"/>
      <c r="D127" s="69"/>
      <c r="E127" s="94"/>
      <c r="F127" s="672"/>
      <c r="G127" s="672"/>
      <c r="H127" s="72"/>
      <c r="I127" s="73"/>
      <c r="J127" s="72"/>
      <c r="K127" s="674" t="str">
        <f t="shared" si="3"/>
        <v/>
      </c>
      <c r="L127" s="674" t="str">
        <f>IF($G127="","",IF(OR('2.全体概要'!$C$15=1,'2.全体概要'!$C$15=2),INDEX($BD$15:$BD$16,MATCH($G127,$BC$15:$BC$16,-1)),IF('2.全体概要'!$C$15=3,INDEX($BD$14:$BD$15,MATCH($G127,$BC$14:$BC$15,-1)),INDEX($BD$13:$BD$14,MATCH($G127,$BC$13:$BC$14,-1)))))</f>
        <v/>
      </c>
      <c r="M127" s="674" t="str">
        <f t="shared" si="4"/>
        <v/>
      </c>
      <c r="N127" s="675">
        <f t="shared" si="5"/>
        <v>0</v>
      </c>
      <c r="O127" s="91"/>
      <c r="P127" s="161"/>
      <c r="Q127" s="67"/>
      <c r="R127" s="89"/>
      <c r="S127" s="162"/>
      <c r="T127" s="67"/>
      <c r="U127" s="91"/>
      <c r="V127" s="161"/>
      <c r="W127" s="67"/>
      <c r="X127" s="89"/>
      <c r="Y127" s="162"/>
      <c r="Z127" s="67"/>
      <c r="AA127" s="91"/>
      <c r="AB127" s="72"/>
      <c r="AC127" s="91"/>
      <c r="AD127" s="161"/>
      <c r="AE127" s="91"/>
      <c r="AF127" s="161"/>
      <c r="AG127" s="91"/>
      <c r="AH127" s="72"/>
      <c r="AI127" s="91"/>
      <c r="AJ127" s="161"/>
      <c r="AK127" s="91"/>
      <c r="AL127" s="75"/>
      <c r="AM127" s="91"/>
      <c r="AN127" s="75"/>
      <c r="AO127" s="91"/>
      <c r="AP127" s="77"/>
      <c r="AQ127" s="91"/>
      <c r="AR127" s="72"/>
      <c r="AS127" s="325"/>
      <c r="AT127" s="91"/>
      <c r="AU127" s="72"/>
      <c r="AV127" s="678" t="str">
        <f>IF(AU127="","",IF(AU127="A",'11.パネルラジエーター設備費用算出シート'!$G$13,IF(AU127="B",'11.パネルラジエーター設備費用算出シート'!$N$13,IF(AU127="C",'11.パネルラジエーター設備費用算出シート'!$G$23,IF(AU127="D",'11.パネルラジエーター設備費用算出シート'!$N$23,IF(AU127="E",'11.パネルラジエーター設備費用算出シート'!$G$33,IF(AU127="F",'11.パネルラジエーター設備費用算出シート'!$N$33,IF(AU127="G",'11.パネルラジエーター設備費用算出シート'!$G$43,IF(AU127="H",'11.パネルラジエーター設備費用算出シート'!$N$43,IF(AU127="I",'11.パネルラジエーター設備費用算出シート'!$G$54,'11.パネルラジエーター設備費用算出シート'!$N$54))))))))))</f>
        <v/>
      </c>
      <c r="AW127" s="91"/>
      <c r="AX127" s="36"/>
      <c r="AY127" s="36"/>
      <c r="AZ127" s="36"/>
      <c r="BA127" s="36"/>
      <c r="BB127" s="66"/>
      <c r="BC127" s="36"/>
      <c r="BD127" s="36"/>
      <c r="BE127" s="66"/>
      <c r="BF127" s="36"/>
      <c r="BG127" s="36"/>
      <c r="BH127" s="36"/>
      <c r="BI127" s="36"/>
    </row>
    <row r="128" spans="1:61" s="37" customFormat="1">
      <c r="A128" s="93"/>
      <c r="B128" s="68">
        <v>116</v>
      </c>
      <c r="C128" s="105"/>
      <c r="D128" s="69"/>
      <c r="E128" s="94"/>
      <c r="F128" s="672"/>
      <c r="G128" s="672"/>
      <c r="H128" s="72"/>
      <c r="I128" s="73"/>
      <c r="J128" s="72"/>
      <c r="K128" s="674" t="str">
        <f t="shared" si="3"/>
        <v/>
      </c>
      <c r="L128" s="674" t="str">
        <f>IF($G128="","",IF(OR('2.全体概要'!$C$15=1,'2.全体概要'!$C$15=2),INDEX($BD$15:$BD$16,MATCH($G128,$BC$15:$BC$16,-1)),IF('2.全体概要'!$C$15=3,INDEX($BD$14:$BD$15,MATCH($G128,$BC$14:$BC$15,-1)),INDEX($BD$13:$BD$14,MATCH($G128,$BC$13:$BC$14,-1)))))</f>
        <v/>
      </c>
      <c r="M128" s="674" t="str">
        <f t="shared" si="4"/>
        <v/>
      </c>
      <c r="N128" s="675">
        <f t="shared" si="5"/>
        <v>0</v>
      </c>
      <c r="O128" s="91"/>
      <c r="P128" s="161"/>
      <c r="Q128" s="67"/>
      <c r="R128" s="89"/>
      <c r="S128" s="162"/>
      <c r="T128" s="67"/>
      <c r="U128" s="91"/>
      <c r="V128" s="161"/>
      <c r="W128" s="67"/>
      <c r="X128" s="89"/>
      <c r="Y128" s="162"/>
      <c r="Z128" s="67"/>
      <c r="AA128" s="91"/>
      <c r="AB128" s="72"/>
      <c r="AC128" s="91"/>
      <c r="AD128" s="161"/>
      <c r="AE128" s="91"/>
      <c r="AF128" s="161"/>
      <c r="AG128" s="91"/>
      <c r="AH128" s="72"/>
      <c r="AI128" s="91"/>
      <c r="AJ128" s="161"/>
      <c r="AK128" s="91"/>
      <c r="AL128" s="75"/>
      <c r="AM128" s="91"/>
      <c r="AN128" s="75"/>
      <c r="AO128" s="91"/>
      <c r="AP128" s="77"/>
      <c r="AQ128" s="91"/>
      <c r="AR128" s="72"/>
      <c r="AS128" s="325"/>
      <c r="AT128" s="91"/>
      <c r="AU128" s="72"/>
      <c r="AV128" s="678" t="str">
        <f>IF(AU128="","",IF(AU128="A",'11.パネルラジエーター設備費用算出シート'!$G$13,IF(AU128="B",'11.パネルラジエーター設備費用算出シート'!$N$13,IF(AU128="C",'11.パネルラジエーター設備費用算出シート'!$G$23,IF(AU128="D",'11.パネルラジエーター設備費用算出シート'!$N$23,IF(AU128="E",'11.パネルラジエーター設備費用算出シート'!$G$33,IF(AU128="F",'11.パネルラジエーター設備費用算出シート'!$N$33,IF(AU128="G",'11.パネルラジエーター設備費用算出シート'!$G$43,IF(AU128="H",'11.パネルラジエーター設備費用算出シート'!$N$43,IF(AU128="I",'11.パネルラジエーター設備費用算出シート'!$G$54,'11.パネルラジエーター設備費用算出シート'!$N$54))))))))))</f>
        <v/>
      </c>
      <c r="AW128" s="91"/>
      <c r="AX128" s="36"/>
      <c r="AY128" s="36"/>
      <c r="AZ128" s="36"/>
      <c r="BA128" s="36"/>
      <c r="BB128" s="66"/>
      <c r="BC128" s="36"/>
      <c r="BD128" s="36"/>
      <c r="BE128" s="66"/>
      <c r="BF128" s="36"/>
      <c r="BG128" s="36"/>
      <c r="BH128" s="36"/>
      <c r="BI128" s="36"/>
    </row>
    <row r="129" spans="1:61" s="37" customFormat="1">
      <c r="A129" s="93"/>
      <c r="B129" s="68">
        <v>117</v>
      </c>
      <c r="C129" s="105"/>
      <c r="D129" s="69"/>
      <c r="E129" s="94"/>
      <c r="F129" s="672"/>
      <c r="G129" s="672"/>
      <c r="H129" s="72"/>
      <c r="I129" s="73"/>
      <c r="J129" s="72"/>
      <c r="K129" s="674" t="str">
        <f t="shared" si="3"/>
        <v/>
      </c>
      <c r="L129" s="674" t="str">
        <f>IF($G129="","",IF(OR('2.全体概要'!$C$15=1,'2.全体概要'!$C$15=2),INDEX($BD$15:$BD$16,MATCH($G129,$BC$15:$BC$16,-1)),IF('2.全体概要'!$C$15=3,INDEX($BD$14:$BD$15,MATCH($G129,$BC$14:$BC$15,-1)),INDEX($BD$13:$BD$14,MATCH($G129,$BC$13:$BC$14,-1)))))</f>
        <v/>
      </c>
      <c r="M129" s="674" t="str">
        <f t="shared" si="4"/>
        <v/>
      </c>
      <c r="N129" s="675">
        <f t="shared" si="5"/>
        <v>0</v>
      </c>
      <c r="O129" s="91"/>
      <c r="P129" s="161"/>
      <c r="Q129" s="67"/>
      <c r="R129" s="89"/>
      <c r="S129" s="162"/>
      <c r="T129" s="67"/>
      <c r="U129" s="91"/>
      <c r="V129" s="161"/>
      <c r="W129" s="67"/>
      <c r="X129" s="89"/>
      <c r="Y129" s="162"/>
      <c r="Z129" s="67"/>
      <c r="AA129" s="91"/>
      <c r="AB129" s="72"/>
      <c r="AC129" s="91"/>
      <c r="AD129" s="161"/>
      <c r="AE129" s="91"/>
      <c r="AF129" s="161"/>
      <c r="AG129" s="91"/>
      <c r="AH129" s="72"/>
      <c r="AI129" s="91"/>
      <c r="AJ129" s="161"/>
      <c r="AK129" s="91"/>
      <c r="AL129" s="75"/>
      <c r="AM129" s="91"/>
      <c r="AN129" s="75"/>
      <c r="AO129" s="91"/>
      <c r="AP129" s="77"/>
      <c r="AQ129" s="91"/>
      <c r="AR129" s="72"/>
      <c r="AS129" s="325"/>
      <c r="AT129" s="91"/>
      <c r="AU129" s="72"/>
      <c r="AV129" s="678" t="str">
        <f>IF(AU129="","",IF(AU129="A",'11.パネルラジエーター設備費用算出シート'!$G$13,IF(AU129="B",'11.パネルラジエーター設備費用算出シート'!$N$13,IF(AU129="C",'11.パネルラジエーター設備費用算出シート'!$G$23,IF(AU129="D",'11.パネルラジエーター設備費用算出シート'!$N$23,IF(AU129="E",'11.パネルラジエーター設備費用算出シート'!$G$33,IF(AU129="F",'11.パネルラジエーター設備費用算出シート'!$N$33,IF(AU129="G",'11.パネルラジエーター設備費用算出シート'!$G$43,IF(AU129="H",'11.パネルラジエーター設備費用算出シート'!$N$43,IF(AU129="I",'11.パネルラジエーター設備費用算出シート'!$G$54,'11.パネルラジエーター設備費用算出シート'!$N$54))))))))))</f>
        <v/>
      </c>
      <c r="AW129" s="91"/>
      <c r="AX129" s="36"/>
      <c r="AY129" s="36"/>
      <c r="AZ129" s="36"/>
      <c r="BA129" s="36"/>
      <c r="BB129" s="66"/>
      <c r="BC129" s="36"/>
      <c r="BD129" s="36"/>
      <c r="BE129" s="66"/>
      <c r="BF129" s="36"/>
      <c r="BG129" s="36"/>
      <c r="BH129" s="36"/>
      <c r="BI129" s="36"/>
    </row>
    <row r="130" spans="1:61" s="37" customFormat="1">
      <c r="A130" s="93"/>
      <c r="B130" s="68">
        <v>118</v>
      </c>
      <c r="C130" s="105"/>
      <c r="D130" s="69"/>
      <c r="E130" s="94"/>
      <c r="F130" s="672"/>
      <c r="G130" s="672"/>
      <c r="H130" s="72"/>
      <c r="I130" s="73"/>
      <c r="J130" s="72"/>
      <c r="K130" s="674" t="str">
        <f t="shared" si="3"/>
        <v/>
      </c>
      <c r="L130" s="674" t="str">
        <f>IF($G130="","",IF(OR('2.全体概要'!$C$15=1,'2.全体概要'!$C$15=2),INDEX($BD$15:$BD$16,MATCH($G130,$BC$15:$BC$16,-1)),IF('2.全体概要'!$C$15=3,INDEX($BD$14:$BD$15,MATCH($G130,$BC$14:$BC$15,-1)),INDEX($BD$13:$BD$14,MATCH($G130,$BC$13:$BC$14,-1)))))</f>
        <v/>
      </c>
      <c r="M130" s="674" t="str">
        <f t="shared" si="4"/>
        <v/>
      </c>
      <c r="N130" s="675">
        <f t="shared" si="5"/>
        <v>0</v>
      </c>
      <c r="O130" s="91"/>
      <c r="P130" s="161"/>
      <c r="Q130" s="67"/>
      <c r="R130" s="89"/>
      <c r="S130" s="162"/>
      <c r="T130" s="67"/>
      <c r="U130" s="91"/>
      <c r="V130" s="161"/>
      <c r="W130" s="67"/>
      <c r="X130" s="89"/>
      <c r="Y130" s="162"/>
      <c r="Z130" s="67"/>
      <c r="AA130" s="91"/>
      <c r="AB130" s="72"/>
      <c r="AC130" s="91"/>
      <c r="AD130" s="161"/>
      <c r="AE130" s="91"/>
      <c r="AF130" s="161"/>
      <c r="AG130" s="91"/>
      <c r="AH130" s="72"/>
      <c r="AI130" s="91"/>
      <c r="AJ130" s="161"/>
      <c r="AK130" s="91"/>
      <c r="AL130" s="75"/>
      <c r="AM130" s="91"/>
      <c r="AN130" s="75"/>
      <c r="AO130" s="91"/>
      <c r="AP130" s="77"/>
      <c r="AQ130" s="91"/>
      <c r="AR130" s="72"/>
      <c r="AS130" s="325"/>
      <c r="AT130" s="91"/>
      <c r="AU130" s="72"/>
      <c r="AV130" s="678" t="str">
        <f>IF(AU130="","",IF(AU130="A",'11.パネルラジエーター設備費用算出シート'!$G$13,IF(AU130="B",'11.パネルラジエーター設備費用算出シート'!$N$13,IF(AU130="C",'11.パネルラジエーター設備費用算出シート'!$G$23,IF(AU130="D",'11.パネルラジエーター設備費用算出シート'!$N$23,IF(AU130="E",'11.パネルラジエーター設備費用算出シート'!$G$33,IF(AU130="F",'11.パネルラジエーター設備費用算出シート'!$N$33,IF(AU130="G",'11.パネルラジエーター設備費用算出シート'!$G$43,IF(AU130="H",'11.パネルラジエーター設備費用算出シート'!$N$43,IF(AU130="I",'11.パネルラジエーター設備費用算出シート'!$G$54,'11.パネルラジエーター設備費用算出シート'!$N$54))))))))))</f>
        <v/>
      </c>
      <c r="AW130" s="91"/>
      <c r="AX130" s="36"/>
      <c r="AY130" s="36"/>
      <c r="AZ130" s="36"/>
      <c r="BA130" s="36"/>
      <c r="BB130" s="66"/>
      <c r="BC130" s="36"/>
      <c r="BD130" s="36"/>
      <c r="BE130" s="66"/>
      <c r="BF130" s="36"/>
      <c r="BG130" s="36"/>
      <c r="BH130" s="36"/>
      <c r="BI130" s="36"/>
    </row>
    <row r="131" spans="1:61" s="37" customFormat="1">
      <c r="A131" s="93"/>
      <c r="B131" s="68">
        <v>119</v>
      </c>
      <c r="C131" s="105"/>
      <c r="D131" s="69"/>
      <c r="E131" s="94"/>
      <c r="F131" s="672"/>
      <c r="G131" s="672"/>
      <c r="H131" s="72"/>
      <c r="I131" s="73"/>
      <c r="J131" s="72"/>
      <c r="K131" s="674" t="str">
        <f t="shared" si="3"/>
        <v/>
      </c>
      <c r="L131" s="674" t="str">
        <f>IF($G131="","",IF(OR('2.全体概要'!$C$15=1,'2.全体概要'!$C$15=2),INDEX($BD$15:$BD$16,MATCH($G131,$BC$15:$BC$16,-1)),IF('2.全体概要'!$C$15=3,INDEX($BD$14:$BD$15,MATCH($G131,$BC$14:$BC$15,-1)),INDEX($BD$13:$BD$14,MATCH($G131,$BC$13:$BC$14,-1)))))</f>
        <v/>
      </c>
      <c r="M131" s="674" t="str">
        <f t="shared" si="4"/>
        <v/>
      </c>
      <c r="N131" s="675">
        <f t="shared" si="5"/>
        <v>0</v>
      </c>
      <c r="O131" s="91"/>
      <c r="P131" s="161"/>
      <c r="Q131" s="67"/>
      <c r="R131" s="89"/>
      <c r="S131" s="162"/>
      <c r="T131" s="67"/>
      <c r="U131" s="91"/>
      <c r="V131" s="161"/>
      <c r="W131" s="67"/>
      <c r="X131" s="89"/>
      <c r="Y131" s="162"/>
      <c r="Z131" s="67"/>
      <c r="AA131" s="91"/>
      <c r="AB131" s="72"/>
      <c r="AC131" s="91"/>
      <c r="AD131" s="161"/>
      <c r="AE131" s="91"/>
      <c r="AF131" s="161"/>
      <c r="AG131" s="91"/>
      <c r="AH131" s="72"/>
      <c r="AI131" s="91"/>
      <c r="AJ131" s="161"/>
      <c r="AK131" s="91"/>
      <c r="AL131" s="75"/>
      <c r="AM131" s="91"/>
      <c r="AN131" s="75"/>
      <c r="AO131" s="91"/>
      <c r="AP131" s="77"/>
      <c r="AQ131" s="91"/>
      <c r="AR131" s="72"/>
      <c r="AS131" s="325"/>
      <c r="AT131" s="91"/>
      <c r="AU131" s="72"/>
      <c r="AV131" s="678" t="str">
        <f>IF(AU131="","",IF(AU131="A",'11.パネルラジエーター設備費用算出シート'!$G$13,IF(AU131="B",'11.パネルラジエーター設備費用算出シート'!$N$13,IF(AU131="C",'11.パネルラジエーター設備費用算出シート'!$G$23,IF(AU131="D",'11.パネルラジエーター設備費用算出シート'!$N$23,IF(AU131="E",'11.パネルラジエーター設備費用算出シート'!$G$33,IF(AU131="F",'11.パネルラジエーター設備費用算出シート'!$N$33,IF(AU131="G",'11.パネルラジエーター設備費用算出シート'!$G$43,IF(AU131="H",'11.パネルラジエーター設備費用算出シート'!$N$43,IF(AU131="I",'11.パネルラジエーター設備費用算出シート'!$G$54,'11.パネルラジエーター設備費用算出シート'!$N$54))))))))))</f>
        <v/>
      </c>
      <c r="AW131" s="91"/>
      <c r="AX131" s="36"/>
      <c r="AY131" s="36"/>
      <c r="AZ131" s="36"/>
      <c r="BA131" s="36"/>
      <c r="BB131" s="66"/>
      <c r="BC131" s="36"/>
      <c r="BD131" s="36"/>
      <c r="BE131" s="66"/>
      <c r="BF131" s="36"/>
      <c r="BG131" s="36"/>
      <c r="BH131" s="36"/>
      <c r="BI131" s="36"/>
    </row>
    <row r="132" spans="1:61" s="37" customFormat="1">
      <c r="A132" s="93"/>
      <c r="B132" s="68">
        <v>120</v>
      </c>
      <c r="C132" s="105"/>
      <c r="D132" s="69"/>
      <c r="E132" s="94"/>
      <c r="F132" s="672"/>
      <c r="G132" s="672"/>
      <c r="H132" s="72"/>
      <c r="I132" s="73"/>
      <c r="J132" s="72"/>
      <c r="K132" s="674" t="str">
        <f t="shared" si="3"/>
        <v/>
      </c>
      <c r="L132" s="674" t="str">
        <f>IF($G132="","",IF(OR('2.全体概要'!$C$15=1,'2.全体概要'!$C$15=2),INDEX($BD$15:$BD$16,MATCH($G132,$BC$15:$BC$16,-1)),IF('2.全体概要'!$C$15=3,INDEX($BD$14:$BD$15,MATCH($G132,$BC$14:$BC$15,-1)),INDEX($BD$13:$BD$14,MATCH($G132,$BC$13:$BC$14,-1)))))</f>
        <v/>
      </c>
      <c r="M132" s="674" t="str">
        <f t="shared" si="4"/>
        <v/>
      </c>
      <c r="N132" s="675">
        <f t="shared" si="5"/>
        <v>0</v>
      </c>
      <c r="O132" s="91"/>
      <c r="P132" s="161"/>
      <c r="Q132" s="67"/>
      <c r="R132" s="89"/>
      <c r="S132" s="162"/>
      <c r="T132" s="67"/>
      <c r="U132" s="91"/>
      <c r="V132" s="161"/>
      <c r="W132" s="67"/>
      <c r="X132" s="89"/>
      <c r="Y132" s="162"/>
      <c r="Z132" s="67"/>
      <c r="AA132" s="91"/>
      <c r="AB132" s="72"/>
      <c r="AC132" s="91"/>
      <c r="AD132" s="161"/>
      <c r="AE132" s="91"/>
      <c r="AF132" s="161"/>
      <c r="AG132" s="91"/>
      <c r="AH132" s="72"/>
      <c r="AI132" s="91"/>
      <c r="AJ132" s="161"/>
      <c r="AK132" s="91"/>
      <c r="AL132" s="75"/>
      <c r="AM132" s="91"/>
      <c r="AN132" s="75"/>
      <c r="AO132" s="91"/>
      <c r="AP132" s="77"/>
      <c r="AQ132" s="91"/>
      <c r="AR132" s="72"/>
      <c r="AS132" s="325"/>
      <c r="AT132" s="91"/>
      <c r="AU132" s="72"/>
      <c r="AV132" s="678" t="str">
        <f>IF(AU132="","",IF(AU132="A",'11.パネルラジエーター設備費用算出シート'!$G$13,IF(AU132="B",'11.パネルラジエーター設備費用算出シート'!$N$13,IF(AU132="C",'11.パネルラジエーター設備費用算出シート'!$G$23,IF(AU132="D",'11.パネルラジエーター設備費用算出シート'!$N$23,IF(AU132="E",'11.パネルラジエーター設備費用算出シート'!$G$33,IF(AU132="F",'11.パネルラジエーター設備費用算出シート'!$N$33,IF(AU132="G",'11.パネルラジエーター設備費用算出シート'!$G$43,IF(AU132="H",'11.パネルラジエーター設備費用算出シート'!$N$43,IF(AU132="I",'11.パネルラジエーター設備費用算出シート'!$G$54,'11.パネルラジエーター設備費用算出シート'!$N$54))))))))))</f>
        <v/>
      </c>
      <c r="AW132" s="91"/>
      <c r="AX132" s="36"/>
      <c r="AY132" s="36"/>
      <c r="AZ132" s="36"/>
      <c r="BA132" s="36"/>
      <c r="BB132" s="66"/>
      <c r="BC132" s="36"/>
      <c r="BD132" s="36"/>
      <c r="BE132" s="66"/>
      <c r="BF132" s="36"/>
      <c r="BG132" s="36"/>
      <c r="BH132" s="36"/>
      <c r="BI132" s="36"/>
    </row>
    <row r="133" spans="1:61" s="37" customFormat="1">
      <c r="A133" s="93"/>
      <c r="B133" s="68">
        <v>121</v>
      </c>
      <c r="C133" s="105"/>
      <c r="D133" s="69"/>
      <c r="E133" s="94"/>
      <c r="F133" s="672"/>
      <c r="G133" s="672"/>
      <c r="H133" s="72"/>
      <c r="I133" s="73"/>
      <c r="J133" s="72"/>
      <c r="K133" s="674" t="str">
        <f t="shared" si="3"/>
        <v/>
      </c>
      <c r="L133" s="674" t="str">
        <f>IF($G133="","",IF(OR('2.全体概要'!$C$15=1,'2.全体概要'!$C$15=2),INDEX($BD$15:$BD$16,MATCH($G133,$BC$15:$BC$16,-1)),IF('2.全体概要'!$C$15=3,INDEX($BD$14:$BD$15,MATCH($G133,$BC$14:$BC$15,-1)),INDEX($BD$13:$BD$14,MATCH($G133,$BC$13:$BC$14,-1)))))</f>
        <v/>
      </c>
      <c r="M133" s="674" t="str">
        <f t="shared" si="4"/>
        <v/>
      </c>
      <c r="N133" s="675">
        <f t="shared" si="5"/>
        <v>0</v>
      </c>
      <c r="O133" s="91"/>
      <c r="P133" s="161"/>
      <c r="Q133" s="67"/>
      <c r="R133" s="89"/>
      <c r="S133" s="162"/>
      <c r="T133" s="67"/>
      <c r="U133" s="91"/>
      <c r="V133" s="161"/>
      <c r="W133" s="67"/>
      <c r="X133" s="89"/>
      <c r="Y133" s="162"/>
      <c r="Z133" s="67"/>
      <c r="AA133" s="91"/>
      <c r="AB133" s="72"/>
      <c r="AC133" s="91"/>
      <c r="AD133" s="161"/>
      <c r="AE133" s="91"/>
      <c r="AF133" s="161"/>
      <c r="AG133" s="91"/>
      <c r="AH133" s="72"/>
      <c r="AI133" s="91"/>
      <c r="AJ133" s="161"/>
      <c r="AK133" s="91"/>
      <c r="AL133" s="75"/>
      <c r="AM133" s="91"/>
      <c r="AN133" s="75"/>
      <c r="AO133" s="91"/>
      <c r="AP133" s="77"/>
      <c r="AQ133" s="91"/>
      <c r="AR133" s="72"/>
      <c r="AS133" s="325"/>
      <c r="AT133" s="91"/>
      <c r="AU133" s="72"/>
      <c r="AV133" s="678" t="str">
        <f>IF(AU133="","",IF(AU133="A",'11.パネルラジエーター設備費用算出シート'!$G$13,IF(AU133="B",'11.パネルラジエーター設備費用算出シート'!$N$13,IF(AU133="C",'11.パネルラジエーター設備費用算出シート'!$G$23,IF(AU133="D",'11.パネルラジエーター設備費用算出シート'!$N$23,IF(AU133="E",'11.パネルラジエーター設備費用算出シート'!$G$33,IF(AU133="F",'11.パネルラジエーター設備費用算出シート'!$N$33,IF(AU133="G",'11.パネルラジエーター設備費用算出シート'!$G$43,IF(AU133="H",'11.パネルラジエーター設備費用算出シート'!$N$43,IF(AU133="I",'11.パネルラジエーター設備費用算出シート'!$G$54,'11.パネルラジエーター設備費用算出シート'!$N$54))))))))))</f>
        <v/>
      </c>
      <c r="AW133" s="91"/>
      <c r="AX133" s="36"/>
      <c r="AY133" s="36"/>
      <c r="AZ133" s="36"/>
      <c r="BA133" s="36"/>
      <c r="BB133" s="66"/>
      <c r="BC133" s="36"/>
      <c r="BD133" s="36"/>
      <c r="BE133" s="66"/>
      <c r="BF133" s="36"/>
      <c r="BG133" s="36"/>
      <c r="BH133" s="36"/>
      <c r="BI133" s="36"/>
    </row>
    <row r="134" spans="1:61" s="37" customFormat="1">
      <c r="A134" s="93"/>
      <c r="B134" s="68">
        <v>122</v>
      </c>
      <c r="C134" s="105"/>
      <c r="D134" s="69"/>
      <c r="E134" s="94"/>
      <c r="F134" s="672"/>
      <c r="G134" s="672"/>
      <c r="H134" s="72"/>
      <c r="I134" s="73"/>
      <c r="J134" s="72"/>
      <c r="K134" s="674" t="str">
        <f t="shared" si="3"/>
        <v/>
      </c>
      <c r="L134" s="674" t="str">
        <f>IF($G134="","",IF(OR('2.全体概要'!$C$15=1,'2.全体概要'!$C$15=2),INDEX($BD$15:$BD$16,MATCH($G134,$BC$15:$BC$16,-1)),IF('2.全体概要'!$C$15=3,INDEX($BD$14:$BD$15,MATCH($G134,$BC$14:$BC$15,-1)),INDEX($BD$13:$BD$14,MATCH($G134,$BC$13:$BC$14,-1)))))</f>
        <v/>
      </c>
      <c r="M134" s="674" t="str">
        <f t="shared" si="4"/>
        <v/>
      </c>
      <c r="N134" s="675">
        <f t="shared" si="5"/>
        <v>0</v>
      </c>
      <c r="O134" s="91"/>
      <c r="P134" s="161"/>
      <c r="Q134" s="67"/>
      <c r="R134" s="89"/>
      <c r="S134" s="162"/>
      <c r="T134" s="67"/>
      <c r="U134" s="91"/>
      <c r="V134" s="161"/>
      <c r="W134" s="67"/>
      <c r="X134" s="89"/>
      <c r="Y134" s="162"/>
      <c r="Z134" s="67"/>
      <c r="AA134" s="91"/>
      <c r="AB134" s="72"/>
      <c r="AC134" s="91"/>
      <c r="AD134" s="161"/>
      <c r="AE134" s="91"/>
      <c r="AF134" s="161"/>
      <c r="AG134" s="91"/>
      <c r="AH134" s="72"/>
      <c r="AI134" s="91"/>
      <c r="AJ134" s="161"/>
      <c r="AK134" s="91"/>
      <c r="AL134" s="75"/>
      <c r="AM134" s="91"/>
      <c r="AN134" s="75"/>
      <c r="AO134" s="91"/>
      <c r="AP134" s="77"/>
      <c r="AQ134" s="91"/>
      <c r="AR134" s="72"/>
      <c r="AS134" s="325"/>
      <c r="AT134" s="91"/>
      <c r="AU134" s="72"/>
      <c r="AV134" s="678" t="str">
        <f>IF(AU134="","",IF(AU134="A",'11.パネルラジエーター設備費用算出シート'!$G$13,IF(AU134="B",'11.パネルラジエーター設備費用算出シート'!$N$13,IF(AU134="C",'11.パネルラジエーター設備費用算出シート'!$G$23,IF(AU134="D",'11.パネルラジエーター設備費用算出シート'!$N$23,IF(AU134="E",'11.パネルラジエーター設備費用算出シート'!$G$33,IF(AU134="F",'11.パネルラジエーター設備費用算出シート'!$N$33,IF(AU134="G",'11.パネルラジエーター設備費用算出シート'!$G$43,IF(AU134="H",'11.パネルラジエーター設備費用算出シート'!$N$43,IF(AU134="I",'11.パネルラジエーター設備費用算出シート'!$G$54,'11.パネルラジエーター設備費用算出シート'!$N$54))))))))))</f>
        <v/>
      </c>
      <c r="AW134" s="91"/>
      <c r="AX134" s="36"/>
      <c r="AY134" s="36"/>
      <c r="AZ134" s="36"/>
      <c r="BA134" s="36"/>
      <c r="BB134" s="66"/>
      <c r="BC134" s="36"/>
      <c r="BD134" s="36"/>
      <c r="BE134" s="66"/>
      <c r="BF134" s="36"/>
      <c r="BG134" s="36"/>
      <c r="BH134" s="36"/>
      <c r="BI134" s="36"/>
    </row>
    <row r="135" spans="1:61" s="37" customFormat="1">
      <c r="A135" s="93"/>
      <c r="B135" s="68">
        <v>123</v>
      </c>
      <c r="C135" s="105"/>
      <c r="D135" s="69"/>
      <c r="E135" s="94"/>
      <c r="F135" s="672"/>
      <c r="G135" s="672"/>
      <c r="H135" s="72"/>
      <c r="I135" s="73"/>
      <c r="J135" s="72"/>
      <c r="K135" s="674" t="str">
        <f t="shared" si="3"/>
        <v/>
      </c>
      <c r="L135" s="674" t="str">
        <f>IF($G135="","",IF(OR('2.全体概要'!$C$15=1,'2.全体概要'!$C$15=2),INDEX($BD$15:$BD$16,MATCH($G135,$BC$15:$BC$16,-1)),IF('2.全体概要'!$C$15=3,INDEX($BD$14:$BD$15,MATCH($G135,$BC$14:$BC$15,-1)),INDEX($BD$13:$BD$14,MATCH($G135,$BC$13:$BC$14,-1)))))</f>
        <v/>
      </c>
      <c r="M135" s="674" t="str">
        <f t="shared" si="4"/>
        <v/>
      </c>
      <c r="N135" s="675">
        <f t="shared" si="5"/>
        <v>0</v>
      </c>
      <c r="O135" s="91"/>
      <c r="P135" s="161"/>
      <c r="Q135" s="67"/>
      <c r="R135" s="89"/>
      <c r="S135" s="162"/>
      <c r="T135" s="67"/>
      <c r="U135" s="91"/>
      <c r="V135" s="161"/>
      <c r="W135" s="67"/>
      <c r="X135" s="89"/>
      <c r="Y135" s="162"/>
      <c r="Z135" s="67"/>
      <c r="AA135" s="91"/>
      <c r="AB135" s="72"/>
      <c r="AC135" s="91"/>
      <c r="AD135" s="161"/>
      <c r="AE135" s="91"/>
      <c r="AF135" s="161"/>
      <c r="AG135" s="91"/>
      <c r="AH135" s="72"/>
      <c r="AI135" s="91"/>
      <c r="AJ135" s="161"/>
      <c r="AK135" s="91"/>
      <c r="AL135" s="75"/>
      <c r="AM135" s="91"/>
      <c r="AN135" s="75"/>
      <c r="AO135" s="91"/>
      <c r="AP135" s="77"/>
      <c r="AQ135" s="91"/>
      <c r="AR135" s="72"/>
      <c r="AS135" s="325"/>
      <c r="AT135" s="91"/>
      <c r="AU135" s="72"/>
      <c r="AV135" s="678" t="str">
        <f>IF(AU135="","",IF(AU135="A",'11.パネルラジエーター設備費用算出シート'!$G$13,IF(AU135="B",'11.パネルラジエーター設備費用算出シート'!$N$13,IF(AU135="C",'11.パネルラジエーター設備費用算出シート'!$G$23,IF(AU135="D",'11.パネルラジエーター設備費用算出シート'!$N$23,IF(AU135="E",'11.パネルラジエーター設備費用算出シート'!$G$33,IF(AU135="F",'11.パネルラジエーター設備費用算出シート'!$N$33,IF(AU135="G",'11.パネルラジエーター設備費用算出シート'!$G$43,IF(AU135="H",'11.パネルラジエーター設備費用算出シート'!$N$43,IF(AU135="I",'11.パネルラジエーター設備費用算出シート'!$G$54,'11.パネルラジエーター設備費用算出シート'!$N$54))))))))))</f>
        <v/>
      </c>
      <c r="AW135" s="91"/>
      <c r="AX135" s="36"/>
      <c r="AY135" s="36"/>
      <c r="AZ135" s="36"/>
      <c r="BA135" s="36"/>
      <c r="BB135" s="66"/>
      <c r="BC135" s="36"/>
      <c r="BD135" s="36"/>
      <c r="BE135" s="66"/>
      <c r="BF135" s="36"/>
      <c r="BG135" s="36"/>
      <c r="BH135" s="36"/>
      <c r="BI135" s="36"/>
    </row>
    <row r="136" spans="1:61" s="37" customFormat="1">
      <c r="A136" s="93"/>
      <c r="B136" s="68">
        <v>124</v>
      </c>
      <c r="C136" s="105"/>
      <c r="D136" s="69"/>
      <c r="E136" s="94"/>
      <c r="F136" s="672"/>
      <c r="G136" s="672"/>
      <c r="H136" s="72"/>
      <c r="I136" s="73"/>
      <c r="J136" s="72"/>
      <c r="K136" s="674" t="str">
        <f t="shared" si="3"/>
        <v/>
      </c>
      <c r="L136" s="674" t="str">
        <f>IF($G136="","",IF(OR('2.全体概要'!$C$15=1,'2.全体概要'!$C$15=2),INDEX($BD$15:$BD$16,MATCH($G136,$BC$15:$BC$16,-1)),IF('2.全体概要'!$C$15=3,INDEX($BD$14:$BD$15,MATCH($G136,$BC$14:$BC$15,-1)),INDEX($BD$13:$BD$14,MATCH($G136,$BC$13:$BC$14,-1)))))</f>
        <v/>
      </c>
      <c r="M136" s="674" t="str">
        <f t="shared" si="4"/>
        <v/>
      </c>
      <c r="N136" s="675">
        <f t="shared" si="5"/>
        <v>0</v>
      </c>
      <c r="O136" s="91"/>
      <c r="P136" s="161"/>
      <c r="Q136" s="67"/>
      <c r="R136" s="89"/>
      <c r="S136" s="162"/>
      <c r="T136" s="67"/>
      <c r="U136" s="91"/>
      <c r="V136" s="161"/>
      <c r="W136" s="67"/>
      <c r="X136" s="89"/>
      <c r="Y136" s="162"/>
      <c r="Z136" s="67"/>
      <c r="AA136" s="91"/>
      <c r="AB136" s="72"/>
      <c r="AC136" s="91"/>
      <c r="AD136" s="161"/>
      <c r="AE136" s="91"/>
      <c r="AF136" s="161"/>
      <c r="AG136" s="91"/>
      <c r="AH136" s="72"/>
      <c r="AI136" s="91"/>
      <c r="AJ136" s="161"/>
      <c r="AK136" s="91"/>
      <c r="AL136" s="75"/>
      <c r="AM136" s="91"/>
      <c r="AN136" s="75"/>
      <c r="AO136" s="91"/>
      <c r="AP136" s="77"/>
      <c r="AQ136" s="91"/>
      <c r="AR136" s="72"/>
      <c r="AS136" s="325"/>
      <c r="AT136" s="91"/>
      <c r="AU136" s="72"/>
      <c r="AV136" s="678" t="str">
        <f>IF(AU136="","",IF(AU136="A",'11.パネルラジエーター設備費用算出シート'!$G$13,IF(AU136="B",'11.パネルラジエーター設備費用算出シート'!$N$13,IF(AU136="C",'11.パネルラジエーター設備費用算出シート'!$G$23,IF(AU136="D",'11.パネルラジエーター設備費用算出シート'!$N$23,IF(AU136="E",'11.パネルラジエーター設備費用算出シート'!$G$33,IF(AU136="F",'11.パネルラジエーター設備費用算出シート'!$N$33,IF(AU136="G",'11.パネルラジエーター設備費用算出シート'!$G$43,IF(AU136="H",'11.パネルラジエーター設備費用算出シート'!$N$43,IF(AU136="I",'11.パネルラジエーター設備費用算出シート'!$G$54,'11.パネルラジエーター設備費用算出シート'!$N$54))))))))))</f>
        <v/>
      </c>
      <c r="AW136" s="91"/>
      <c r="AX136" s="36"/>
      <c r="AY136" s="36"/>
      <c r="AZ136" s="36"/>
      <c r="BA136" s="36"/>
      <c r="BB136" s="66"/>
      <c r="BC136" s="36"/>
      <c r="BD136" s="36"/>
      <c r="BE136" s="66"/>
      <c r="BF136" s="36"/>
      <c r="BG136" s="36"/>
      <c r="BH136" s="36"/>
      <c r="BI136" s="36"/>
    </row>
    <row r="137" spans="1:61" s="37" customFormat="1">
      <c r="A137" s="93"/>
      <c r="B137" s="68">
        <v>125</v>
      </c>
      <c r="C137" s="105"/>
      <c r="D137" s="69"/>
      <c r="E137" s="94"/>
      <c r="F137" s="672"/>
      <c r="G137" s="672"/>
      <c r="H137" s="72"/>
      <c r="I137" s="73"/>
      <c r="J137" s="72"/>
      <c r="K137" s="674" t="str">
        <f t="shared" si="3"/>
        <v/>
      </c>
      <c r="L137" s="674" t="str">
        <f>IF($G137="","",IF(OR('2.全体概要'!$C$15=1,'2.全体概要'!$C$15=2),INDEX($BD$15:$BD$16,MATCH($G137,$BC$15:$BC$16,-1)),IF('2.全体概要'!$C$15=3,INDEX($BD$14:$BD$15,MATCH($G137,$BC$14:$BC$15,-1)),INDEX($BD$13:$BD$14,MATCH($G137,$BC$13:$BC$14,-1)))))</f>
        <v/>
      </c>
      <c r="M137" s="674" t="str">
        <f t="shared" si="4"/>
        <v/>
      </c>
      <c r="N137" s="675">
        <f t="shared" si="5"/>
        <v>0</v>
      </c>
      <c r="O137" s="91"/>
      <c r="P137" s="161"/>
      <c r="Q137" s="67"/>
      <c r="R137" s="89"/>
      <c r="S137" s="162"/>
      <c r="T137" s="67"/>
      <c r="U137" s="91"/>
      <c r="V137" s="161"/>
      <c r="W137" s="67"/>
      <c r="X137" s="89"/>
      <c r="Y137" s="162"/>
      <c r="Z137" s="67"/>
      <c r="AA137" s="91"/>
      <c r="AB137" s="72"/>
      <c r="AC137" s="91"/>
      <c r="AD137" s="161"/>
      <c r="AE137" s="91"/>
      <c r="AF137" s="161"/>
      <c r="AG137" s="91"/>
      <c r="AH137" s="72"/>
      <c r="AI137" s="91"/>
      <c r="AJ137" s="161"/>
      <c r="AK137" s="91"/>
      <c r="AL137" s="75"/>
      <c r="AM137" s="91"/>
      <c r="AN137" s="75"/>
      <c r="AO137" s="91"/>
      <c r="AP137" s="77"/>
      <c r="AQ137" s="91"/>
      <c r="AR137" s="72"/>
      <c r="AS137" s="325"/>
      <c r="AT137" s="91"/>
      <c r="AU137" s="72"/>
      <c r="AV137" s="678" t="str">
        <f>IF(AU137="","",IF(AU137="A",'11.パネルラジエーター設備費用算出シート'!$G$13,IF(AU137="B",'11.パネルラジエーター設備費用算出シート'!$N$13,IF(AU137="C",'11.パネルラジエーター設備費用算出シート'!$G$23,IF(AU137="D",'11.パネルラジエーター設備費用算出シート'!$N$23,IF(AU137="E",'11.パネルラジエーター設備費用算出シート'!$G$33,IF(AU137="F",'11.パネルラジエーター設備費用算出シート'!$N$33,IF(AU137="G",'11.パネルラジエーター設備費用算出シート'!$G$43,IF(AU137="H",'11.パネルラジエーター設備費用算出シート'!$N$43,IF(AU137="I",'11.パネルラジエーター設備費用算出シート'!$G$54,'11.パネルラジエーター設備費用算出シート'!$N$54))))))))))</f>
        <v/>
      </c>
      <c r="AW137" s="91"/>
      <c r="AX137" s="36"/>
      <c r="AY137" s="36"/>
      <c r="AZ137" s="36"/>
      <c r="BA137" s="36"/>
      <c r="BB137" s="66"/>
      <c r="BC137" s="36"/>
      <c r="BD137" s="36"/>
      <c r="BE137" s="66"/>
      <c r="BF137" s="36"/>
      <c r="BG137" s="36"/>
      <c r="BH137" s="36"/>
      <c r="BI137" s="36"/>
    </row>
    <row r="138" spans="1:61" s="37" customFormat="1">
      <c r="A138" s="93"/>
      <c r="B138" s="68">
        <v>126</v>
      </c>
      <c r="C138" s="105"/>
      <c r="D138" s="69"/>
      <c r="E138" s="94"/>
      <c r="F138" s="672"/>
      <c r="G138" s="672"/>
      <c r="H138" s="72"/>
      <c r="I138" s="73"/>
      <c r="J138" s="72"/>
      <c r="K138" s="674" t="str">
        <f t="shared" si="3"/>
        <v/>
      </c>
      <c r="L138" s="674" t="str">
        <f>IF($G138="","",IF(OR('2.全体概要'!$C$15=1,'2.全体概要'!$C$15=2),INDEX($BD$15:$BD$16,MATCH($G138,$BC$15:$BC$16,-1)),IF('2.全体概要'!$C$15=3,INDEX($BD$14:$BD$15,MATCH($G138,$BC$14:$BC$15,-1)),INDEX($BD$13:$BD$14,MATCH($G138,$BC$13:$BC$14,-1)))))</f>
        <v/>
      </c>
      <c r="M138" s="674" t="str">
        <f t="shared" si="4"/>
        <v/>
      </c>
      <c r="N138" s="675">
        <f t="shared" si="5"/>
        <v>0</v>
      </c>
      <c r="O138" s="91"/>
      <c r="P138" s="161"/>
      <c r="Q138" s="67"/>
      <c r="R138" s="89"/>
      <c r="S138" s="162"/>
      <c r="T138" s="67"/>
      <c r="U138" s="91"/>
      <c r="V138" s="161"/>
      <c r="W138" s="67"/>
      <c r="X138" s="89"/>
      <c r="Y138" s="162"/>
      <c r="Z138" s="67"/>
      <c r="AA138" s="91"/>
      <c r="AB138" s="72"/>
      <c r="AC138" s="91"/>
      <c r="AD138" s="161"/>
      <c r="AE138" s="91"/>
      <c r="AF138" s="161"/>
      <c r="AG138" s="91"/>
      <c r="AH138" s="72"/>
      <c r="AI138" s="91"/>
      <c r="AJ138" s="161"/>
      <c r="AK138" s="91"/>
      <c r="AL138" s="75"/>
      <c r="AM138" s="91"/>
      <c r="AN138" s="75"/>
      <c r="AO138" s="91"/>
      <c r="AP138" s="77"/>
      <c r="AQ138" s="91"/>
      <c r="AR138" s="72"/>
      <c r="AS138" s="325"/>
      <c r="AT138" s="91"/>
      <c r="AU138" s="72"/>
      <c r="AV138" s="678" t="str">
        <f>IF(AU138="","",IF(AU138="A",'11.パネルラジエーター設備費用算出シート'!$G$13,IF(AU138="B",'11.パネルラジエーター設備費用算出シート'!$N$13,IF(AU138="C",'11.パネルラジエーター設備費用算出シート'!$G$23,IF(AU138="D",'11.パネルラジエーター設備費用算出シート'!$N$23,IF(AU138="E",'11.パネルラジエーター設備費用算出シート'!$G$33,IF(AU138="F",'11.パネルラジエーター設備費用算出シート'!$N$33,IF(AU138="G",'11.パネルラジエーター設備費用算出シート'!$G$43,IF(AU138="H",'11.パネルラジエーター設備費用算出シート'!$N$43,IF(AU138="I",'11.パネルラジエーター設備費用算出シート'!$G$54,'11.パネルラジエーター設備費用算出シート'!$N$54))))))))))</f>
        <v/>
      </c>
      <c r="AW138" s="91"/>
      <c r="AX138" s="36"/>
      <c r="AY138" s="36"/>
      <c r="AZ138" s="36"/>
      <c r="BA138" s="36"/>
      <c r="BB138" s="66"/>
      <c r="BC138" s="36"/>
      <c r="BD138" s="36"/>
      <c r="BE138" s="66"/>
      <c r="BF138" s="36"/>
      <c r="BG138" s="36"/>
      <c r="BH138" s="36"/>
      <c r="BI138" s="36"/>
    </row>
    <row r="139" spans="1:61" s="37" customFormat="1">
      <c r="A139" s="93"/>
      <c r="B139" s="68">
        <v>127</v>
      </c>
      <c r="C139" s="105"/>
      <c r="D139" s="69"/>
      <c r="E139" s="94"/>
      <c r="F139" s="672"/>
      <c r="G139" s="672"/>
      <c r="H139" s="72"/>
      <c r="I139" s="73"/>
      <c r="J139" s="72"/>
      <c r="K139" s="674" t="str">
        <f t="shared" si="3"/>
        <v/>
      </c>
      <c r="L139" s="674" t="str">
        <f>IF($G139="","",IF(OR('2.全体概要'!$C$15=1,'2.全体概要'!$C$15=2),INDEX($BD$15:$BD$16,MATCH($G139,$BC$15:$BC$16,-1)),IF('2.全体概要'!$C$15=3,INDEX($BD$14:$BD$15,MATCH($G139,$BC$14:$BC$15,-1)),INDEX($BD$13:$BD$14,MATCH($G139,$BC$13:$BC$14,-1)))))</f>
        <v/>
      </c>
      <c r="M139" s="674" t="str">
        <f t="shared" si="4"/>
        <v/>
      </c>
      <c r="N139" s="675">
        <f t="shared" si="5"/>
        <v>0</v>
      </c>
      <c r="O139" s="91"/>
      <c r="P139" s="161"/>
      <c r="Q139" s="67"/>
      <c r="R139" s="89"/>
      <c r="S139" s="162"/>
      <c r="T139" s="67"/>
      <c r="U139" s="91"/>
      <c r="V139" s="161"/>
      <c r="W139" s="67"/>
      <c r="X139" s="89"/>
      <c r="Y139" s="162"/>
      <c r="Z139" s="67"/>
      <c r="AA139" s="91"/>
      <c r="AB139" s="72"/>
      <c r="AC139" s="91"/>
      <c r="AD139" s="161"/>
      <c r="AE139" s="91"/>
      <c r="AF139" s="161"/>
      <c r="AG139" s="91"/>
      <c r="AH139" s="72"/>
      <c r="AI139" s="91"/>
      <c r="AJ139" s="161"/>
      <c r="AK139" s="91"/>
      <c r="AL139" s="75"/>
      <c r="AM139" s="91"/>
      <c r="AN139" s="75"/>
      <c r="AO139" s="91"/>
      <c r="AP139" s="77"/>
      <c r="AQ139" s="91"/>
      <c r="AR139" s="72"/>
      <c r="AS139" s="325"/>
      <c r="AT139" s="91"/>
      <c r="AU139" s="72"/>
      <c r="AV139" s="678" t="str">
        <f>IF(AU139="","",IF(AU139="A",'11.パネルラジエーター設備費用算出シート'!$G$13,IF(AU139="B",'11.パネルラジエーター設備費用算出シート'!$N$13,IF(AU139="C",'11.パネルラジエーター設備費用算出シート'!$G$23,IF(AU139="D",'11.パネルラジエーター設備費用算出シート'!$N$23,IF(AU139="E",'11.パネルラジエーター設備費用算出シート'!$G$33,IF(AU139="F",'11.パネルラジエーター設備費用算出シート'!$N$33,IF(AU139="G",'11.パネルラジエーター設備費用算出シート'!$G$43,IF(AU139="H",'11.パネルラジエーター設備費用算出シート'!$N$43,IF(AU139="I",'11.パネルラジエーター設備費用算出シート'!$G$54,'11.パネルラジエーター設備費用算出シート'!$N$54))))))))))</f>
        <v/>
      </c>
      <c r="AW139" s="91"/>
      <c r="AX139" s="36"/>
      <c r="AY139" s="36"/>
      <c r="AZ139" s="36"/>
      <c r="BA139" s="36"/>
      <c r="BB139" s="66"/>
      <c r="BC139" s="36"/>
      <c r="BD139" s="36"/>
      <c r="BE139" s="66"/>
      <c r="BF139" s="36"/>
      <c r="BG139" s="36"/>
      <c r="BH139" s="36"/>
      <c r="BI139" s="36"/>
    </row>
    <row r="140" spans="1:61" s="37" customFormat="1">
      <c r="A140" s="93"/>
      <c r="B140" s="68">
        <v>128</v>
      </c>
      <c r="C140" s="105"/>
      <c r="D140" s="69"/>
      <c r="E140" s="94"/>
      <c r="F140" s="672"/>
      <c r="G140" s="672"/>
      <c r="H140" s="72"/>
      <c r="I140" s="73"/>
      <c r="J140" s="72"/>
      <c r="K140" s="674" t="str">
        <f t="shared" si="3"/>
        <v/>
      </c>
      <c r="L140" s="674" t="str">
        <f>IF($G140="","",IF(OR('2.全体概要'!$C$15=1,'2.全体概要'!$C$15=2),INDEX($BD$15:$BD$16,MATCH($G140,$BC$15:$BC$16,-1)),IF('2.全体概要'!$C$15=3,INDEX($BD$14:$BD$15,MATCH($G140,$BC$14:$BC$15,-1)),INDEX($BD$13:$BD$14,MATCH($G140,$BC$13:$BC$14,-1)))))</f>
        <v/>
      </c>
      <c r="M140" s="674" t="str">
        <f t="shared" si="4"/>
        <v/>
      </c>
      <c r="N140" s="675">
        <f t="shared" si="5"/>
        <v>0</v>
      </c>
      <c r="O140" s="91"/>
      <c r="P140" s="161"/>
      <c r="Q140" s="67"/>
      <c r="R140" s="89"/>
      <c r="S140" s="162"/>
      <c r="T140" s="67"/>
      <c r="U140" s="91"/>
      <c r="V140" s="161"/>
      <c r="W140" s="67"/>
      <c r="X140" s="89"/>
      <c r="Y140" s="162"/>
      <c r="Z140" s="67"/>
      <c r="AA140" s="91"/>
      <c r="AB140" s="72"/>
      <c r="AC140" s="91"/>
      <c r="AD140" s="161"/>
      <c r="AE140" s="91"/>
      <c r="AF140" s="161"/>
      <c r="AG140" s="91"/>
      <c r="AH140" s="72"/>
      <c r="AI140" s="91"/>
      <c r="AJ140" s="161"/>
      <c r="AK140" s="91"/>
      <c r="AL140" s="75"/>
      <c r="AM140" s="91"/>
      <c r="AN140" s="75"/>
      <c r="AO140" s="91"/>
      <c r="AP140" s="77"/>
      <c r="AQ140" s="91"/>
      <c r="AR140" s="72"/>
      <c r="AS140" s="325"/>
      <c r="AT140" s="91"/>
      <c r="AU140" s="72"/>
      <c r="AV140" s="678" t="str">
        <f>IF(AU140="","",IF(AU140="A",'11.パネルラジエーター設備費用算出シート'!$G$13,IF(AU140="B",'11.パネルラジエーター設備費用算出シート'!$N$13,IF(AU140="C",'11.パネルラジエーター設備費用算出シート'!$G$23,IF(AU140="D",'11.パネルラジエーター設備費用算出シート'!$N$23,IF(AU140="E",'11.パネルラジエーター設備費用算出シート'!$G$33,IF(AU140="F",'11.パネルラジエーター設備費用算出シート'!$N$33,IF(AU140="G",'11.パネルラジエーター設備費用算出シート'!$G$43,IF(AU140="H",'11.パネルラジエーター設備費用算出シート'!$N$43,IF(AU140="I",'11.パネルラジエーター設備費用算出シート'!$G$54,'11.パネルラジエーター設備費用算出シート'!$N$54))))))))))</f>
        <v/>
      </c>
      <c r="AW140" s="91"/>
      <c r="AX140" s="36"/>
      <c r="AY140" s="36"/>
      <c r="AZ140" s="36"/>
      <c r="BA140" s="36"/>
      <c r="BB140" s="66"/>
      <c r="BC140" s="36"/>
      <c r="BD140" s="36"/>
      <c r="BE140" s="66"/>
      <c r="BF140" s="36"/>
      <c r="BG140" s="36"/>
      <c r="BH140" s="36"/>
      <c r="BI140" s="36"/>
    </row>
    <row r="141" spans="1:61" s="37" customFormat="1">
      <c r="A141" s="93"/>
      <c r="B141" s="68">
        <v>129</v>
      </c>
      <c r="C141" s="105"/>
      <c r="D141" s="69"/>
      <c r="E141" s="94"/>
      <c r="F141" s="672"/>
      <c r="G141" s="672"/>
      <c r="H141" s="72"/>
      <c r="I141" s="73"/>
      <c r="J141" s="72"/>
      <c r="K141" s="674" t="str">
        <f t="shared" ref="K141:K204" si="6">IF($F141="","",VLOOKUP($F141,$AZ$13:$BA$17,2,TRUE))</f>
        <v/>
      </c>
      <c r="L141" s="674" t="str">
        <f>IF($G141="","",IF(OR('2.全体概要'!$C$15=1,'2.全体概要'!$C$15=2),INDEX($BD$15:$BD$16,MATCH($G141,$BC$15:$BC$16,-1)),IF('2.全体概要'!$C$15=3,INDEX($BD$14:$BD$15,MATCH($G141,$BC$14:$BC$15,-1)),INDEX($BD$13:$BD$14,MATCH($G141,$BC$13:$BC$14,-1)))))</f>
        <v/>
      </c>
      <c r="M141" s="674" t="str">
        <f t="shared" ref="M141:M204" si="7">IF(OR($F141="",$H141="",$I141=""),"",VLOOKUP($H141&amp;$I141,$BF$13:$BI$18,IF($F141&lt;50,2,IF(AND($J141="該当",$H141="角住戸"),4,3)),FALSE))</f>
        <v/>
      </c>
      <c r="N141" s="675">
        <f t="shared" si="5"/>
        <v>0</v>
      </c>
      <c r="O141" s="91"/>
      <c r="P141" s="161"/>
      <c r="Q141" s="67"/>
      <c r="R141" s="89"/>
      <c r="S141" s="162"/>
      <c r="T141" s="67"/>
      <c r="U141" s="91"/>
      <c r="V141" s="161"/>
      <c r="W141" s="67"/>
      <c r="X141" s="89"/>
      <c r="Y141" s="162"/>
      <c r="Z141" s="67"/>
      <c r="AA141" s="91"/>
      <c r="AB141" s="72"/>
      <c r="AC141" s="91"/>
      <c r="AD141" s="161"/>
      <c r="AE141" s="91"/>
      <c r="AF141" s="161"/>
      <c r="AG141" s="91"/>
      <c r="AH141" s="72"/>
      <c r="AI141" s="91"/>
      <c r="AJ141" s="161"/>
      <c r="AK141" s="91"/>
      <c r="AL141" s="75"/>
      <c r="AM141" s="91"/>
      <c r="AN141" s="75"/>
      <c r="AO141" s="91"/>
      <c r="AP141" s="77"/>
      <c r="AQ141" s="91"/>
      <c r="AR141" s="72"/>
      <c r="AS141" s="325"/>
      <c r="AT141" s="91"/>
      <c r="AU141" s="72"/>
      <c r="AV141" s="678" t="str">
        <f>IF(AU141="","",IF(AU141="A",'11.パネルラジエーター設備費用算出シート'!$G$13,IF(AU141="B",'11.パネルラジエーター設備費用算出シート'!$N$13,IF(AU141="C",'11.パネルラジエーター設備費用算出シート'!$G$23,IF(AU141="D",'11.パネルラジエーター設備費用算出シート'!$N$23,IF(AU141="E",'11.パネルラジエーター設備費用算出シート'!$G$33,IF(AU141="F",'11.パネルラジエーター設備費用算出シート'!$N$33,IF(AU141="G",'11.パネルラジエーター設備費用算出シート'!$G$43,IF(AU141="H",'11.パネルラジエーター設備費用算出シート'!$N$43,IF(AU141="I",'11.パネルラジエーター設備費用算出シート'!$G$54,'11.パネルラジエーター設備費用算出シート'!$N$54))))))))))</f>
        <v/>
      </c>
      <c r="AW141" s="91"/>
      <c r="AX141" s="36"/>
      <c r="AY141" s="36"/>
      <c r="AZ141" s="36"/>
      <c r="BA141" s="36"/>
      <c r="BB141" s="66"/>
      <c r="BC141" s="36"/>
      <c r="BD141" s="36"/>
      <c r="BE141" s="66"/>
      <c r="BF141" s="36"/>
      <c r="BG141" s="36"/>
      <c r="BH141" s="36"/>
      <c r="BI141" s="36"/>
    </row>
    <row r="142" spans="1:61" s="37" customFormat="1">
      <c r="A142" s="93"/>
      <c r="B142" s="68">
        <v>130</v>
      </c>
      <c r="C142" s="105"/>
      <c r="D142" s="69"/>
      <c r="E142" s="94"/>
      <c r="F142" s="672"/>
      <c r="G142" s="672"/>
      <c r="H142" s="72"/>
      <c r="I142" s="73"/>
      <c r="J142" s="72"/>
      <c r="K142" s="674" t="str">
        <f t="shared" si="6"/>
        <v/>
      </c>
      <c r="L142" s="674" t="str">
        <f>IF($G142="","",IF(OR('2.全体概要'!$C$15=1,'2.全体概要'!$C$15=2),INDEX($BD$15:$BD$16,MATCH($G142,$BC$15:$BC$16,-1)),IF('2.全体概要'!$C$15=3,INDEX($BD$14:$BD$15,MATCH($G142,$BC$14:$BC$15,-1)),INDEX($BD$13:$BD$14,MATCH($G142,$BC$13:$BC$14,-1)))))</f>
        <v/>
      </c>
      <c r="M142" s="674" t="str">
        <f t="shared" si="7"/>
        <v/>
      </c>
      <c r="N142" s="675">
        <f t="shared" si="5"/>
        <v>0</v>
      </c>
      <c r="O142" s="91"/>
      <c r="P142" s="161"/>
      <c r="Q142" s="67"/>
      <c r="R142" s="89"/>
      <c r="S142" s="162"/>
      <c r="T142" s="67"/>
      <c r="U142" s="91"/>
      <c r="V142" s="161"/>
      <c r="W142" s="67"/>
      <c r="X142" s="89"/>
      <c r="Y142" s="162"/>
      <c r="Z142" s="67"/>
      <c r="AA142" s="91"/>
      <c r="AB142" s="72"/>
      <c r="AC142" s="91"/>
      <c r="AD142" s="161"/>
      <c r="AE142" s="91"/>
      <c r="AF142" s="161"/>
      <c r="AG142" s="91"/>
      <c r="AH142" s="72"/>
      <c r="AI142" s="91"/>
      <c r="AJ142" s="161"/>
      <c r="AK142" s="91"/>
      <c r="AL142" s="75"/>
      <c r="AM142" s="91"/>
      <c r="AN142" s="75"/>
      <c r="AO142" s="91"/>
      <c r="AP142" s="77"/>
      <c r="AQ142" s="91"/>
      <c r="AR142" s="72"/>
      <c r="AS142" s="325"/>
      <c r="AT142" s="91"/>
      <c r="AU142" s="72"/>
      <c r="AV142" s="678" t="str">
        <f>IF(AU142="","",IF(AU142="A",'11.パネルラジエーター設備費用算出シート'!$G$13,IF(AU142="B",'11.パネルラジエーター設備費用算出シート'!$N$13,IF(AU142="C",'11.パネルラジエーター設備費用算出シート'!$G$23,IF(AU142="D",'11.パネルラジエーター設備費用算出シート'!$N$23,IF(AU142="E",'11.パネルラジエーター設備費用算出シート'!$G$33,IF(AU142="F",'11.パネルラジエーター設備費用算出シート'!$N$33,IF(AU142="G",'11.パネルラジエーター設備費用算出シート'!$G$43,IF(AU142="H",'11.パネルラジエーター設備費用算出シート'!$N$43,IF(AU142="I",'11.パネルラジエーター設備費用算出シート'!$G$54,'11.パネルラジエーター設備費用算出シート'!$N$54))))))))))</f>
        <v/>
      </c>
      <c r="AW142" s="91"/>
      <c r="AX142" s="36"/>
      <c r="AY142" s="36"/>
      <c r="AZ142" s="36"/>
      <c r="BA142" s="36"/>
      <c r="BB142" s="66"/>
      <c r="BC142" s="36"/>
      <c r="BD142" s="36"/>
      <c r="BE142" s="66"/>
      <c r="BF142" s="36"/>
      <c r="BG142" s="36"/>
      <c r="BH142" s="36"/>
      <c r="BI142" s="36"/>
    </row>
    <row r="143" spans="1:61" s="37" customFormat="1">
      <c r="A143" s="93"/>
      <c r="B143" s="68">
        <v>131</v>
      </c>
      <c r="C143" s="105"/>
      <c r="D143" s="69"/>
      <c r="E143" s="94"/>
      <c r="F143" s="672"/>
      <c r="G143" s="672"/>
      <c r="H143" s="72"/>
      <c r="I143" s="73"/>
      <c r="J143" s="72"/>
      <c r="K143" s="674" t="str">
        <f t="shared" si="6"/>
        <v/>
      </c>
      <c r="L143" s="674" t="str">
        <f>IF($G143="","",IF(OR('2.全体概要'!$C$15=1,'2.全体概要'!$C$15=2),INDEX($BD$15:$BD$16,MATCH($G143,$BC$15:$BC$16,-1)),IF('2.全体概要'!$C$15=3,INDEX($BD$14:$BD$15,MATCH($G143,$BC$14:$BC$15,-1)),INDEX($BD$13:$BD$14,MATCH($G143,$BC$13:$BC$14,-1)))))</f>
        <v/>
      </c>
      <c r="M143" s="674" t="str">
        <f t="shared" si="7"/>
        <v/>
      </c>
      <c r="N143" s="675">
        <f t="shared" si="5"/>
        <v>0</v>
      </c>
      <c r="O143" s="91"/>
      <c r="P143" s="161"/>
      <c r="Q143" s="67"/>
      <c r="R143" s="89"/>
      <c r="S143" s="162"/>
      <c r="T143" s="67"/>
      <c r="U143" s="91"/>
      <c r="V143" s="161"/>
      <c r="W143" s="67"/>
      <c r="X143" s="89"/>
      <c r="Y143" s="162"/>
      <c r="Z143" s="67"/>
      <c r="AA143" s="91"/>
      <c r="AB143" s="72"/>
      <c r="AC143" s="91"/>
      <c r="AD143" s="161"/>
      <c r="AE143" s="91"/>
      <c r="AF143" s="161"/>
      <c r="AG143" s="91"/>
      <c r="AH143" s="72"/>
      <c r="AI143" s="91"/>
      <c r="AJ143" s="161"/>
      <c r="AK143" s="91"/>
      <c r="AL143" s="75"/>
      <c r="AM143" s="91"/>
      <c r="AN143" s="75"/>
      <c r="AO143" s="91"/>
      <c r="AP143" s="77"/>
      <c r="AQ143" s="91"/>
      <c r="AR143" s="72"/>
      <c r="AS143" s="325"/>
      <c r="AT143" s="91"/>
      <c r="AU143" s="72"/>
      <c r="AV143" s="678" t="str">
        <f>IF(AU143="","",IF(AU143="A",'11.パネルラジエーター設備費用算出シート'!$G$13,IF(AU143="B",'11.パネルラジエーター設備費用算出シート'!$N$13,IF(AU143="C",'11.パネルラジエーター設備費用算出シート'!$G$23,IF(AU143="D",'11.パネルラジエーター設備費用算出シート'!$N$23,IF(AU143="E",'11.パネルラジエーター設備費用算出シート'!$G$33,IF(AU143="F",'11.パネルラジエーター設備費用算出シート'!$N$33,IF(AU143="G",'11.パネルラジエーター設備費用算出シート'!$G$43,IF(AU143="H",'11.パネルラジエーター設備費用算出シート'!$N$43,IF(AU143="I",'11.パネルラジエーター設備費用算出シート'!$G$54,'11.パネルラジエーター設備費用算出シート'!$N$54))))))))))</f>
        <v/>
      </c>
      <c r="AW143" s="91"/>
      <c r="AX143" s="36"/>
      <c r="AY143" s="36"/>
      <c r="AZ143" s="36"/>
      <c r="BA143" s="36"/>
      <c r="BB143" s="66"/>
      <c r="BC143" s="36"/>
      <c r="BD143" s="36"/>
      <c r="BE143" s="66"/>
      <c r="BF143" s="36"/>
      <c r="BG143" s="36"/>
      <c r="BH143" s="36"/>
      <c r="BI143" s="36"/>
    </row>
    <row r="144" spans="1:61" s="37" customFormat="1">
      <c r="A144" s="93"/>
      <c r="B144" s="68">
        <v>132</v>
      </c>
      <c r="C144" s="105"/>
      <c r="D144" s="69"/>
      <c r="E144" s="94"/>
      <c r="F144" s="672"/>
      <c r="G144" s="672"/>
      <c r="H144" s="72"/>
      <c r="I144" s="73"/>
      <c r="J144" s="72"/>
      <c r="K144" s="674" t="str">
        <f t="shared" si="6"/>
        <v/>
      </c>
      <c r="L144" s="674" t="str">
        <f>IF($G144="","",IF(OR('2.全体概要'!$C$15=1,'2.全体概要'!$C$15=2),INDEX($BD$15:$BD$16,MATCH($G144,$BC$15:$BC$16,-1)),IF('2.全体概要'!$C$15=3,INDEX($BD$14:$BD$15,MATCH($G144,$BC$14:$BC$15,-1)),INDEX($BD$13:$BD$14,MATCH($G144,$BC$13:$BC$14,-1)))))</f>
        <v/>
      </c>
      <c r="M144" s="674" t="str">
        <f t="shared" si="7"/>
        <v/>
      </c>
      <c r="N144" s="675">
        <f t="shared" si="5"/>
        <v>0</v>
      </c>
      <c r="O144" s="91"/>
      <c r="P144" s="161"/>
      <c r="Q144" s="67"/>
      <c r="R144" s="89"/>
      <c r="S144" s="162"/>
      <c r="T144" s="67"/>
      <c r="U144" s="91"/>
      <c r="V144" s="161"/>
      <c r="W144" s="67"/>
      <c r="X144" s="89"/>
      <c r="Y144" s="162"/>
      <c r="Z144" s="67"/>
      <c r="AA144" s="91"/>
      <c r="AB144" s="72"/>
      <c r="AC144" s="91"/>
      <c r="AD144" s="161"/>
      <c r="AE144" s="91"/>
      <c r="AF144" s="161"/>
      <c r="AG144" s="91"/>
      <c r="AH144" s="72"/>
      <c r="AI144" s="91"/>
      <c r="AJ144" s="161"/>
      <c r="AK144" s="91"/>
      <c r="AL144" s="75"/>
      <c r="AM144" s="91"/>
      <c r="AN144" s="75"/>
      <c r="AO144" s="91"/>
      <c r="AP144" s="77"/>
      <c r="AQ144" s="91"/>
      <c r="AR144" s="72"/>
      <c r="AS144" s="325"/>
      <c r="AT144" s="91"/>
      <c r="AU144" s="72"/>
      <c r="AV144" s="678" t="str">
        <f>IF(AU144="","",IF(AU144="A",'11.パネルラジエーター設備費用算出シート'!$G$13,IF(AU144="B",'11.パネルラジエーター設備費用算出シート'!$N$13,IF(AU144="C",'11.パネルラジエーター設備費用算出シート'!$G$23,IF(AU144="D",'11.パネルラジエーター設備費用算出シート'!$N$23,IF(AU144="E",'11.パネルラジエーター設備費用算出シート'!$G$33,IF(AU144="F",'11.パネルラジエーター設備費用算出シート'!$N$33,IF(AU144="G",'11.パネルラジエーター設備費用算出シート'!$G$43,IF(AU144="H",'11.パネルラジエーター設備費用算出シート'!$N$43,IF(AU144="I",'11.パネルラジエーター設備費用算出シート'!$G$54,'11.パネルラジエーター設備費用算出シート'!$N$54))))))))))</f>
        <v/>
      </c>
      <c r="AW144" s="91"/>
      <c r="AX144" s="36"/>
      <c r="AY144" s="36"/>
      <c r="AZ144" s="36"/>
      <c r="BA144" s="36"/>
      <c r="BB144" s="66"/>
      <c r="BC144" s="36"/>
      <c r="BD144" s="36"/>
      <c r="BE144" s="66"/>
      <c r="BF144" s="36"/>
      <c r="BG144" s="36"/>
      <c r="BH144" s="36"/>
      <c r="BI144" s="36"/>
    </row>
    <row r="145" spans="1:61" s="37" customFormat="1">
      <c r="A145" s="93"/>
      <c r="B145" s="68">
        <v>133</v>
      </c>
      <c r="C145" s="105"/>
      <c r="D145" s="69"/>
      <c r="E145" s="94"/>
      <c r="F145" s="672"/>
      <c r="G145" s="672"/>
      <c r="H145" s="72"/>
      <c r="I145" s="73"/>
      <c r="J145" s="72"/>
      <c r="K145" s="674" t="str">
        <f t="shared" si="6"/>
        <v/>
      </c>
      <c r="L145" s="674" t="str">
        <f>IF($G145="","",IF(OR('2.全体概要'!$C$15=1,'2.全体概要'!$C$15=2),INDEX($BD$15:$BD$16,MATCH($G145,$BC$15:$BC$16,-1)),IF('2.全体概要'!$C$15=3,INDEX($BD$14:$BD$15,MATCH($G145,$BC$14:$BC$15,-1)),INDEX($BD$13:$BD$14,MATCH($G145,$BC$13:$BC$14,-1)))))</f>
        <v/>
      </c>
      <c r="M145" s="674" t="str">
        <f t="shared" si="7"/>
        <v/>
      </c>
      <c r="N145" s="675">
        <f t="shared" si="5"/>
        <v>0</v>
      </c>
      <c r="O145" s="91"/>
      <c r="P145" s="161"/>
      <c r="Q145" s="67"/>
      <c r="R145" s="89"/>
      <c r="S145" s="162"/>
      <c r="T145" s="67"/>
      <c r="U145" s="91"/>
      <c r="V145" s="161"/>
      <c r="W145" s="67"/>
      <c r="X145" s="89"/>
      <c r="Y145" s="162"/>
      <c r="Z145" s="67"/>
      <c r="AA145" s="91"/>
      <c r="AB145" s="72"/>
      <c r="AC145" s="91"/>
      <c r="AD145" s="161"/>
      <c r="AE145" s="91"/>
      <c r="AF145" s="161"/>
      <c r="AG145" s="91"/>
      <c r="AH145" s="72"/>
      <c r="AI145" s="91"/>
      <c r="AJ145" s="161"/>
      <c r="AK145" s="91"/>
      <c r="AL145" s="75"/>
      <c r="AM145" s="91"/>
      <c r="AN145" s="75"/>
      <c r="AO145" s="91"/>
      <c r="AP145" s="77"/>
      <c r="AQ145" s="91"/>
      <c r="AR145" s="72"/>
      <c r="AS145" s="325"/>
      <c r="AT145" s="91"/>
      <c r="AU145" s="72"/>
      <c r="AV145" s="678" t="str">
        <f>IF(AU145="","",IF(AU145="A",'11.パネルラジエーター設備費用算出シート'!$G$13,IF(AU145="B",'11.パネルラジエーター設備費用算出シート'!$N$13,IF(AU145="C",'11.パネルラジエーター設備費用算出シート'!$G$23,IF(AU145="D",'11.パネルラジエーター設備費用算出シート'!$N$23,IF(AU145="E",'11.パネルラジエーター設備費用算出シート'!$G$33,IF(AU145="F",'11.パネルラジエーター設備費用算出シート'!$N$33,IF(AU145="G",'11.パネルラジエーター設備費用算出シート'!$G$43,IF(AU145="H",'11.パネルラジエーター設備費用算出シート'!$N$43,IF(AU145="I",'11.パネルラジエーター設備費用算出シート'!$G$54,'11.パネルラジエーター設備費用算出シート'!$N$54))))))))))</f>
        <v/>
      </c>
      <c r="AW145" s="91"/>
      <c r="AX145" s="36"/>
      <c r="AY145" s="36"/>
      <c r="AZ145" s="36"/>
      <c r="BA145" s="36"/>
      <c r="BB145" s="66"/>
      <c r="BC145" s="36"/>
      <c r="BD145" s="36"/>
      <c r="BE145" s="66"/>
      <c r="BF145" s="36"/>
      <c r="BG145" s="36"/>
      <c r="BH145" s="36"/>
      <c r="BI145" s="36"/>
    </row>
    <row r="146" spans="1:61" s="37" customFormat="1">
      <c r="A146" s="93"/>
      <c r="B146" s="68">
        <v>134</v>
      </c>
      <c r="C146" s="105"/>
      <c r="D146" s="69"/>
      <c r="E146" s="94"/>
      <c r="F146" s="672"/>
      <c r="G146" s="672"/>
      <c r="H146" s="72"/>
      <c r="I146" s="73"/>
      <c r="J146" s="72"/>
      <c r="K146" s="674" t="str">
        <f t="shared" si="6"/>
        <v/>
      </c>
      <c r="L146" s="674" t="str">
        <f>IF($G146="","",IF(OR('2.全体概要'!$C$15=1,'2.全体概要'!$C$15=2),INDEX($BD$15:$BD$16,MATCH($G146,$BC$15:$BC$16,-1)),IF('2.全体概要'!$C$15=3,INDEX($BD$14:$BD$15,MATCH($G146,$BC$14:$BC$15,-1)),INDEX($BD$13:$BD$14,MATCH($G146,$BC$13:$BC$14,-1)))))</f>
        <v/>
      </c>
      <c r="M146" s="674" t="str">
        <f t="shared" si="7"/>
        <v/>
      </c>
      <c r="N146" s="675">
        <f t="shared" ref="N146:N209" si="8">IF(OR(K146="",L146="",M146=""),0,(700000*K146*L146*M146))</f>
        <v>0</v>
      </c>
      <c r="O146" s="91"/>
      <c r="P146" s="161"/>
      <c r="Q146" s="67"/>
      <c r="R146" s="89"/>
      <c r="S146" s="162"/>
      <c r="T146" s="67"/>
      <c r="U146" s="91"/>
      <c r="V146" s="161"/>
      <c r="W146" s="67"/>
      <c r="X146" s="89"/>
      <c r="Y146" s="162"/>
      <c r="Z146" s="67"/>
      <c r="AA146" s="91"/>
      <c r="AB146" s="72"/>
      <c r="AC146" s="91"/>
      <c r="AD146" s="161"/>
      <c r="AE146" s="91"/>
      <c r="AF146" s="161"/>
      <c r="AG146" s="91"/>
      <c r="AH146" s="72"/>
      <c r="AI146" s="91"/>
      <c r="AJ146" s="161"/>
      <c r="AK146" s="91"/>
      <c r="AL146" s="75"/>
      <c r="AM146" s="91"/>
      <c r="AN146" s="75"/>
      <c r="AO146" s="91"/>
      <c r="AP146" s="77"/>
      <c r="AQ146" s="91"/>
      <c r="AR146" s="72"/>
      <c r="AS146" s="325"/>
      <c r="AT146" s="91"/>
      <c r="AU146" s="72"/>
      <c r="AV146" s="678" t="str">
        <f>IF(AU146="","",IF(AU146="A",'11.パネルラジエーター設備費用算出シート'!$G$13,IF(AU146="B",'11.パネルラジエーター設備費用算出シート'!$N$13,IF(AU146="C",'11.パネルラジエーター設備費用算出シート'!$G$23,IF(AU146="D",'11.パネルラジエーター設備費用算出シート'!$N$23,IF(AU146="E",'11.パネルラジエーター設備費用算出シート'!$G$33,IF(AU146="F",'11.パネルラジエーター設備費用算出シート'!$N$33,IF(AU146="G",'11.パネルラジエーター設備費用算出シート'!$G$43,IF(AU146="H",'11.パネルラジエーター設備費用算出シート'!$N$43,IF(AU146="I",'11.パネルラジエーター設備費用算出シート'!$G$54,'11.パネルラジエーター設備費用算出シート'!$N$54))))))))))</f>
        <v/>
      </c>
      <c r="AW146" s="91"/>
      <c r="AX146" s="36"/>
      <c r="AY146" s="36"/>
      <c r="AZ146" s="36"/>
      <c r="BA146" s="36"/>
      <c r="BB146" s="66"/>
      <c r="BC146" s="36"/>
      <c r="BD146" s="36"/>
      <c r="BE146" s="66"/>
      <c r="BF146" s="36"/>
      <c r="BG146" s="36"/>
      <c r="BH146" s="36"/>
      <c r="BI146" s="36"/>
    </row>
    <row r="147" spans="1:61" s="37" customFormat="1">
      <c r="A147" s="93"/>
      <c r="B147" s="68">
        <v>135</v>
      </c>
      <c r="C147" s="105"/>
      <c r="D147" s="69"/>
      <c r="E147" s="94"/>
      <c r="F147" s="672"/>
      <c r="G147" s="672"/>
      <c r="H147" s="72"/>
      <c r="I147" s="73"/>
      <c r="J147" s="72"/>
      <c r="K147" s="674" t="str">
        <f t="shared" si="6"/>
        <v/>
      </c>
      <c r="L147" s="674" t="str">
        <f>IF($G147="","",IF(OR('2.全体概要'!$C$15=1,'2.全体概要'!$C$15=2),INDEX($BD$15:$BD$16,MATCH($G147,$BC$15:$BC$16,-1)),IF('2.全体概要'!$C$15=3,INDEX($BD$14:$BD$15,MATCH($G147,$BC$14:$BC$15,-1)),INDEX($BD$13:$BD$14,MATCH($G147,$BC$13:$BC$14,-1)))))</f>
        <v/>
      </c>
      <c r="M147" s="674" t="str">
        <f t="shared" si="7"/>
        <v/>
      </c>
      <c r="N147" s="675">
        <f t="shared" si="8"/>
        <v>0</v>
      </c>
      <c r="O147" s="91"/>
      <c r="P147" s="161"/>
      <c r="Q147" s="67"/>
      <c r="R147" s="89"/>
      <c r="S147" s="162"/>
      <c r="T147" s="67"/>
      <c r="U147" s="91"/>
      <c r="V147" s="161"/>
      <c r="W147" s="67"/>
      <c r="X147" s="89"/>
      <c r="Y147" s="162"/>
      <c r="Z147" s="67"/>
      <c r="AA147" s="91"/>
      <c r="AB147" s="72"/>
      <c r="AC147" s="91"/>
      <c r="AD147" s="161"/>
      <c r="AE147" s="91"/>
      <c r="AF147" s="161"/>
      <c r="AG147" s="91"/>
      <c r="AH147" s="72"/>
      <c r="AI147" s="91"/>
      <c r="AJ147" s="161"/>
      <c r="AK147" s="91"/>
      <c r="AL147" s="75"/>
      <c r="AM147" s="91"/>
      <c r="AN147" s="75"/>
      <c r="AO147" s="91"/>
      <c r="AP147" s="77"/>
      <c r="AQ147" s="91"/>
      <c r="AR147" s="72"/>
      <c r="AS147" s="325"/>
      <c r="AT147" s="91"/>
      <c r="AU147" s="72"/>
      <c r="AV147" s="678" t="str">
        <f>IF(AU147="","",IF(AU147="A",'11.パネルラジエーター設備費用算出シート'!$G$13,IF(AU147="B",'11.パネルラジエーター設備費用算出シート'!$N$13,IF(AU147="C",'11.パネルラジエーター設備費用算出シート'!$G$23,IF(AU147="D",'11.パネルラジエーター設備費用算出シート'!$N$23,IF(AU147="E",'11.パネルラジエーター設備費用算出シート'!$G$33,IF(AU147="F",'11.パネルラジエーター設備費用算出シート'!$N$33,IF(AU147="G",'11.パネルラジエーター設備費用算出シート'!$G$43,IF(AU147="H",'11.パネルラジエーター設備費用算出シート'!$N$43,IF(AU147="I",'11.パネルラジエーター設備費用算出シート'!$G$54,'11.パネルラジエーター設備費用算出シート'!$N$54))))))))))</f>
        <v/>
      </c>
      <c r="AW147" s="91"/>
      <c r="AX147" s="36"/>
      <c r="AY147" s="36"/>
      <c r="AZ147" s="36"/>
      <c r="BA147" s="36"/>
      <c r="BB147" s="66"/>
      <c r="BC147" s="36"/>
      <c r="BD147" s="36"/>
      <c r="BE147" s="66"/>
      <c r="BF147" s="36"/>
      <c r="BG147" s="36"/>
      <c r="BH147" s="36"/>
      <c r="BI147" s="36"/>
    </row>
    <row r="148" spans="1:61" s="37" customFormat="1">
      <c r="A148" s="93"/>
      <c r="B148" s="68">
        <v>136</v>
      </c>
      <c r="C148" s="105"/>
      <c r="D148" s="69"/>
      <c r="E148" s="94"/>
      <c r="F148" s="672"/>
      <c r="G148" s="672"/>
      <c r="H148" s="72"/>
      <c r="I148" s="73"/>
      <c r="J148" s="72"/>
      <c r="K148" s="674" t="str">
        <f t="shared" si="6"/>
        <v/>
      </c>
      <c r="L148" s="674" t="str">
        <f>IF($G148="","",IF(OR('2.全体概要'!$C$15=1,'2.全体概要'!$C$15=2),INDEX($BD$15:$BD$16,MATCH($G148,$BC$15:$BC$16,-1)),IF('2.全体概要'!$C$15=3,INDEX($BD$14:$BD$15,MATCH($G148,$BC$14:$BC$15,-1)),INDEX($BD$13:$BD$14,MATCH($G148,$BC$13:$BC$14,-1)))))</f>
        <v/>
      </c>
      <c r="M148" s="674" t="str">
        <f t="shared" si="7"/>
        <v/>
      </c>
      <c r="N148" s="675">
        <f t="shared" si="8"/>
        <v>0</v>
      </c>
      <c r="O148" s="91"/>
      <c r="P148" s="161"/>
      <c r="Q148" s="67"/>
      <c r="R148" s="89"/>
      <c r="S148" s="162"/>
      <c r="T148" s="67"/>
      <c r="U148" s="91"/>
      <c r="V148" s="161"/>
      <c r="W148" s="67"/>
      <c r="X148" s="89"/>
      <c r="Y148" s="162"/>
      <c r="Z148" s="67"/>
      <c r="AA148" s="91"/>
      <c r="AB148" s="72"/>
      <c r="AC148" s="91"/>
      <c r="AD148" s="161"/>
      <c r="AE148" s="91"/>
      <c r="AF148" s="161"/>
      <c r="AG148" s="91"/>
      <c r="AH148" s="72"/>
      <c r="AI148" s="91"/>
      <c r="AJ148" s="161"/>
      <c r="AK148" s="91"/>
      <c r="AL148" s="75"/>
      <c r="AM148" s="91"/>
      <c r="AN148" s="75"/>
      <c r="AO148" s="91"/>
      <c r="AP148" s="77"/>
      <c r="AQ148" s="91"/>
      <c r="AR148" s="72"/>
      <c r="AS148" s="325"/>
      <c r="AT148" s="91"/>
      <c r="AU148" s="72"/>
      <c r="AV148" s="678" t="str">
        <f>IF(AU148="","",IF(AU148="A",'11.パネルラジエーター設備費用算出シート'!$G$13,IF(AU148="B",'11.パネルラジエーター設備費用算出シート'!$N$13,IF(AU148="C",'11.パネルラジエーター設備費用算出シート'!$G$23,IF(AU148="D",'11.パネルラジエーター設備費用算出シート'!$N$23,IF(AU148="E",'11.パネルラジエーター設備費用算出シート'!$G$33,IF(AU148="F",'11.パネルラジエーター設備費用算出シート'!$N$33,IF(AU148="G",'11.パネルラジエーター設備費用算出シート'!$G$43,IF(AU148="H",'11.パネルラジエーター設備費用算出シート'!$N$43,IF(AU148="I",'11.パネルラジエーター設備費用算出シート'!$G$54,'11.パネルラジエーター設備費用算出シート'!$N$54))))))))))</f>
        <v/>
      </c>
      <c r="AW148" s="91"/>
      <c r="AX148" s="36"/>
      <c r="AY148" s="36"/>
      <c r="AZ148" s="36"/>
      <c r="BA148" s="36"/>
      <c r="BB148" s="66"/>
      <c r="BC148" s="36"/>
      <c r="BD148" s="36"/>
      <c r="BE148" s="66"/>
      <c r="BF148" s="36"/>
      <c r="BG148" s="36"/>
      <c r="BH148" s="36"/>
      <c r="BI148" s="36"/>
    </row>
    <row r="149" spans="1:61" s="37" customFormat="1">
      <c r="A149" s="93"/>
      <c r="B149" s="68">
        <v>137</v>
      </c>
      <c r="C149" s="105"/>
      <c r="D149" s="69"/>
      <c r="E149" s="94"/>
      <c r="F149" s="672"/>
      <c r="G149" s="672"/>
      <c r="H149" s="72"/>
      <c r="I149" s="73"/>
      <c r="J149" s="72"/>
      <c r="K149" s="674" t="str">
        <f t="shared" si="6"/>
        <v/>
      </c>
      <c r="L149" s="674" t="str">
        <f>IF($G149="","",IF(OR('2.全体概要'!$C$15=1,'2.全体概要'!$C$15=2),INDEX($BD$15:$BD$16,MATCH($G149,$BC$15:$BC$16,-1)),IF('2.全体概要'!$C$15=3,INDEX($BD$14:$BD$15,MATCH($G149,$BC$14:$BC$15,-1)),INDEX($BD$13:$BD$14,MATCH($G149,$BC$13:$BC$14,-1)))))</f>
        <v/>
      </c>
      <c r="M149" s="674" t="str">
        <f t="shared" si="7"/>
        <v/>
      </c>
      <c r="N149" s="675">
        <f t="shared" si="8"/>
        <v>0</v>
      </c>
      <c r="O149" s="91"/>
      <c r="P149" s="161"/>
      <c r="Q149" s="67"/>
      <c r="R149" s="89"/>
      <c r="S149" s="162"/>
      <c r="T149" s="67"/>
      <c r="U149" s="91"/>
      <c r="V149" s="161"/>
      <c r="W149" s="67"/>
      <c r="X149" s="89"/>
      <c r="Y149" s="162"/>
      <c r="Z149" s="67"/>
      <c r="AA149" s="91"/>
      <c r="AB149" s="72"/>
      <c r="AC149" s="91"/>
      <c r="AD149" s="161"/>
      <c r="AE149" s="91"/>
      <c r="AF149" s="161"/>
      <c r="AG149" s="91"/>
      <c r="AH149" s="72"/>
      <c r="AI149" s="91"/>
      <c r="AJ149" s="161"/>
      <c r="AK149" s="91"/>
      <c r="AL149" s="75"/>
      <c r="AM149" s="91"/>
      <c r="AN149" s="75"/>
      <c r="AO149" s="91"/>
      <c r="AP149" s="77"/>
      <c r="AQ149" s="91"/>
      <c r="AR149" s="72"/>
      <c r="AS149" s="325"/>
      <c r="AT149" s="91"/>
      <c r="AU149" s="72"/>
      <c r="AV149" s="678" t="str">
        <f>IF(AU149="","",IF(AU149="A",'11.パネルラジエーター設備費用算出シート'!$G$13,IF(AU149="B",'11.パネルラジエーター設備費用算出シート'!$N$13,IF(AU149="C",'11.パネルラジエーター設備費用算出シート'!$G$23,IF(AU149="D",'11.パネルラジエーター設備費用算出シート'!$N$23,IF(AU149="E",'11.パネルラジエーター設備費用算出シート'!$G$33,IF(AU149="F",'11.パネルラジエーター設備費用算出シート'!$N$33,IF(AU149="G",'11.パネルラジエーター設備費用算出シート'!$G$43,IF(AU149="H",'11.パネルラジエーター設備費用算出シート'!$N$43,IF(AU149="I",'11.パネルラジエーター設備費用算出シート'!$G$54,'11.パネルラジエーター設備費用算出シート'!$N$54))))))))))</f>
        <v/>
      </c>
      <c r="AW149" s="91"/>
      <c r="AX149" s="36"/>
      <c r="AY149" s="36"/>
      <c r="AZ149" s="36"/>
      <c r="BA149" s="36"/>
      <c r="BB149" s="66"/>
      <c r="BC149" s="36"/>
      <c r="BD149" s="36"/>
      <c r="BE149" s="66"/>
      <c r="BF149" s="36"/>
      <c r="BG149" s="36"/>
      <c r="BH149" s="36"/>
      <c r="BI149" s="36"/>
    </row>
    <row r="150" spans="1:61" s="37" customFormat="1">
      <c r="A150" s="93"/>
      <c r="B150" s="68">
        <v>138</v>
      </c>
      <c r="C150" s="105"/>
      <c r="D150" s="69"/>
      <c r="E150" s="94"/>
      <c r="F150" s="672"/>
      <c r="G150" s="672"/>
      <c r="H150" s="72"/>
      <c r="I150" s="73"/>
      <c r="J150" s="72"/>
      <c r="K150" s="674" t="str">
        <f t="shared" si="6"/>
        <v/>
      </c>
      <c r="L150" s="674" t="str">
        <f>IF($G150="","",IF(OR('2.全体概要'!$C$15=1,'2.全体概要'!$C$15=2),INDEX($BD$15:$BD$16,MATCH($G150,$BC$15:$BC$16,-1)),IF('2.全体概要'!$C$15=3,INDEX($BD$14:$BD$15,MATCH($G150,$BC$14:$BC$15,-1)),INDEX($BD$13:$BD$14,MATCH($G150,$BC$13:$BC$14,-1)))))</f>
        <v/>
      </c>
      <c r="M150" s="674" t="str">
        <f t="shared" si="7"/>
        <v/>
      </c>
      <c r="N150" s="675">
        <f t="shared" si="8"/>
        <v>0</v>
      </c>
      <c r="O150" s="91"/>
      <c r="P150" s="161"/>
      <c r="Q150" s="67"/>
      <c r="R150" s="89"/>
      <c r="S150" s="162"/>
      <c r="T150" s="67"/>
      <c r="U150" s="91"/>
      <c r="V150" s="161"/>
      <c r="W150" s="67"/>
      <c r="X150" s="89"/>
      <c r="Y150" s="162"/>
      <c r="Z150" s="67"/>
      <c r="AA150" s="91"/>
      <c r="AB150" s="72"/>
      <c r="AC150" s="91"/>
      <c r="AD150" s="161"/>
      <c r="AE150" s="91"/>
      <c r="AF150" s="161"/>
      <c r="AG150" s="91"/>
      <c r="AH150" s="72"/>
      <c r="AI150" s="91"/>
      <c r="AJ150" s="161"/>
      <c r="AK150" s="91"/>
      <c r="AL150" s="75"/>
      <c r="AM150" s="91"/>
      <c r="AN150" s="75"/>
      <c r="AO150" s="91"/>
      <c r="AP150" s="77"/>
      <c r="AQ150" s="91"/>
      <c r="AR150" s="72"/>
      <c r="AS150" s="325"/>
      <c r="AT150" s="91"/>
      <c r="AU150" s="72"/>
      <c r="AV150" s="678" t="str">
        <f>IF(AU150="","",IF(AU150="A",'11.パネルラジエーター設備費用算出シート'!$G$13,IF(AU150="B",'11.パネルラジエーター設備費用算出シート'!$N$13,IF(AU150="C",'11.パネルラジエーター設備費用算出シート'!$G$23,IF(AU150="D",'11.パネルラジエーター設備費用算出シート'!$N$23,IF(AU150="E",'11.パネルラジエーター設備費用算出シート'!$G$33,IF(AU150="F",'11.パネルラジエーター設備費用算出シート'!$N$33,IF(AU150="G",'11.パネルラジエーター設備費用算出シート'!$G$43,IF(AU150="H",'11.パネルラジエーター設備費用算出シート'!$N$43,IF(AU150="I",'11.パネルラジエーター設備費用算出シート'!$G$54,'11.パネルラジエーター設備費用算出シート'!$N$54))))))))))</f>
        <v/>
      </c>
      <c r="AW150" s="91"/>
      <c r="AX150" s="36"/>
      <c r="AY150" s="36"/>
      <c r="AZ150" s="36"/>
      <c r="BA150" s="36"/>
      <c r="BB150" s="66"/>
      <c r="BC150" s="36"/>
      <c r="BD150" s="36"/>
      <c r="BE150" s="66"/>
      <c r="BF150" s="36"/>
      <c r="BG150" s="36"/>
      <c r="BH150" s="36"/>
      <c r="BI150" s="36"/>
    </row>
    <row r="151" spans="1:61" s="37" customFormat="1">
      <c r="A151" s="93"/>
      <c r="B151" s="68">
        <v>139</v>
      </c>
      <c r="C151" s="105"/>
      <c r="D151" s="69"/>
      <c r="E151" s="94"/>
      <c r="F151" s="672"/>
      <c r="G151" s="672"/>
      <c r="H151" s="72"/>
      <c r="I151" s="73"/>
      <c r="J151" s="72"/>
      <c r="K151" s="674" t="str">
        <f t="shared" si="6"/>
        <v/>
      </c>
      <c r="L151" s="674" t="str">
        <f>IF($G151="","",IF(OR('2.全体概要'!$C$15=1,'2.全体概要'!$C$15=2),INDEX($BD$15:$BD$16,MATCH($G151,$BC$15:$BC$16,-1)),IF('2.全体概要'!$C$15=3,INDEX($BD$14:$BD$15,MATCH($G151,$BC$14:$BC$15,-1)),INDEX($BD$13:$BD$14,MATCH($G151,$BC$13:$BC$14,-1)))))</f>
        <v/>
      </c>
      <c r="M151" s="674" t="str">
        <f t="shared" si="7"/>
        <v/>
      </c>
      <c r="N151" s="675">
        <f t="shared" si="8"/>
        <v>0</v>
      </c>
      <c r="O151" s="91"/>
      <c r="P151" s="161"/>
      <c r="Q151" s="67"/>
      <c r="R151" s="89"/>
      <c r="S151" s="162"/>
      <c r="T151" s="67"/>
      <c r="U151" s="91"/>
      <c r="V151" s="161"/>
      <c r="W151" s="67"/>
      <c r="X151" s="89"/>
      <c r="Y151" s="162"/>
      <c r="Z151" s="67"/>
      <c r="AA151" s="91"/>
      <c r="AB151" s="72"/>
      <c r="AC151" s="91"/>
      <c r="AD151" s="161"/>
      <c r="AE151" s="91"/>
      <c r="AF151" s="161"/>
      <c r="AG151" s="91"/>
      <c r="AH151" s="72"/>
      <c r="AI151" s="91"/>
      <c r="AJ151" s="161"/>
      <c r="AK151" s="91"/>
      <c r="AL151" s="75"/>
      <c r="AM151" s="91"/>
      <c r="AN151" s="75"/>
      <c r="AO151" s="91"/>
      <c r="AP151" s="77"/>
      <c r="AQ151" s="91"/>
      <c r="AR151" s="72"/>
      <c r="AS151" s="325"/>
      <c r="AT151" s="91"/>
      <c r="AU151" s="72"/>
      <c r="AV151" s="678" t="str">
        <f>IF(AU151="","",IF(AU151="A",'11.パネルラジエーター設備費用算出シート'!$G$13,IF(AU151="B",'11.パネルラジエーター設備費用算出シート'!$N$13,IF(AU151="C",'11.パネルラジエーター設備費用算出シート'!$G$23,IF(AU151="D",'11.パネルラジエーター設備費用算出シート'!$N$23,IF(AU151="E",'11.パネルラジエーター設備費用算出シート'!$G$33,IF(AU151="F",'11.パネルラジエーター設備費用算出シート'!$N$33,IF(AU151="G",'11.パネルラジエーター設備費用算出シート'!$G$43,IF(AU151="H",'11.パネルラジエーター設備費用算出シート'!$N$43,IF(AU151="I",'11.パネルラジエーター設備費用算出シート'!$G$54,'11.パネルラジエーター設備費用算出シート'!$N$54))))))))))</f>
        <v/>
      </c>
      <c r="AW151" s="91"/>
      <c r="AX151" s="36"/>
      <c r="AY151" s="36"/>
      <c r="AZ151" s="36"/>
      <c r="BA151" s="36"/>
      <c r="BB151" s="66"/>
      <c r="BC151" s="36"/>
      <c r="BD151" s="36"/>
      <c r="BE151" s="66"/>
      <c r="BF151" s="36"/>
      <c r="BG151" s="36"/>
      <c r="BH151" s="36"/>
      <c r="BI151" s="36"/>
    </row>
    <row r="152" spans="1:61" s="37" customFormat="1">
      <c r="A152" s="93"/>
      <c r="B152" s="68">
        <v>140</v>
      </c>
      <c r="C152" s="105"/>
      <c r="D152" s="69"/>
      <c r="E152" s="94"/>
      <c r="F152" s="672"/>
      <c r="G152" s="672"/>
      <c r="H152" s="72"/>
      <c r="I152" s="73"/>
      <c r="J152" s="72"/>
      <c r="K152" s="674" t="str">
        <f t="shared" si="6"/>
        <v/>
      </c>
      <c r="L152" s="674" t="str">
        <f>IF($G152="","",IF(OR('2.全体概要'!$C$15=1,'2.全体概要'!$C$15=2),INDEX($BD$15:$BD$16,MATCH($G152,$BC$15:$BC$16,-1)),IF('2.全体概要'!$C$15=3,INDEX($BD$14:$BD$15,MATCH($G152,$BC$14:$BC$15,-1)),INDEX($BD$13:$BD$14,MATCH($G152,$BC$13:$BC$14,-1)))))</f>
        <v/>
      </c>
      <c r="M152" s="674" t="str">
        <f t="shared" si="7"/>
        <v/>
      </c>
      <c r="N152" s="675">
        <f t="shared" si="8"/>
        <v>0</v>
      </c>
      <c r="O152" s="91"/>
      <c r="P152" s="161"/>
      <c r="Q152" s="67"/>
      <c r="R152" s="89"/>
      <c r="S152" s="162"/>
      <c r="T152" s="67"/>
      <c r="U152" s="91"/>
      <c r="V152" s="161"/>
      <c r="W152" s="67"/>
      <c r="X152" s="89"/>
      <c r="Y152" s="162"/>
      <c r="Z152" s="67"/>
      <c r="AA152" s="91"/>
      <c r="AB152" s="72"/>
      <c r="AC152" s="91"/>
      <c r="AD152" s="161"/>
      <c r="AE152" s="91"/>
      <c r="AF152" s="161"/>
      <c r="AG152" s="91"/>
      <c r="AH152" s="72"/>
      <c r="AI152" s="91"/>
      <c r="AJ152" s="161"/>
      <c r="AK152" s="91"/>
      <c r="AL152" s="75"/>
      <c r="AM152" s="91"/>
      <c r="AN152" s="75"/>
      <c r="AO152" s="91"/>
      <c r="AP152" s="77"/>
      <c r="AQ152" s="91"/>
      <c r="AR152" s="72"/>
      <c r="AS152" s="325"/>
      <c r="AT152" s="91"/>
      <c r="AU152" s="72"/>
      <c r="AV152" s="678" t="str">
        <f>IF(AU152="","",IF(AU152="A",'11.パネルラジエーター設備費用算出シート'!$G$13,IF(AU152="B",'11.パネルラジエーター設備費用算出シート'!$N$13,IF(AU152="C",'11.パネルラジエーター設備費用算出シート'!$G$23,IF(AU152="D",'11.パネルラジエーター設備費用算出シート'!$N$23,IF(AU152="E",'11.パネルラジエーター設備費用算出シート'!$G$33,IF(AU152="F",'11.パネルラジエーター設備費用算出シート'!$N$33,IF(AU152="G",'11.パネルラジエーター設備費用算出シート'!$G$43,IF(AU152="H",'11.パネルラジエーター設備費用算出シート'!$N$43,IF(AU152="I",'11.パネルラジエーター設備費用算出シート'!$G$54,'11.パネルラジエーター設備費用算出シート'!$N$54))))))))))</f>
        <v/>
      </c>
      <c r="AW152" s="91"/>
      <c r="AX152" s="36"/>
      <c r="AY152" s="36"/>
      <c r="AZ152" s="36"/>
      <c r="BA152" s="36"/>
      <c r="BB152" s="66"/>
      <c r="BC152" s="36"/>
      <c r="BD152" s="36"/>
      <c r="BE152" s="66"/>
      <c r="BF152" s="36"/>
      <c r="BG152" s="36"/>
      <c r="BH152" s="36"/>
      <c r="BI152" s="36"/>
    </row>
    <row r="153" spans="1:61" s="37" customFormat="1">
      <c r="A153" s="93"/>
      <c r="B153" s="68">
        <v>141</v>
      </c>
      <c r="C153" s="105"/>
      <c r="D153" s="69"/>
      <c r="E153" s="94"/>
      <c r="F153" s="672"/>
      <c r="G153" s="672"/>
      <c r="H153" s="72"/>
      <c r="I153" s="73"/>
      <c r="J153" s="72"/>
      <c r="K153" s="674" t="str">
        <f t="shared" si="6"/>
        <v/>
      </c>
      <c r="L153" s="674" t="str">
        <f>IF($G153="","",IF(OR('2.全体概要'!$C$15=1,'2.全体概要'!$C$15=2),INDEX($BD$15:$BD$16,MATCH($G153,$BC$15:$BC$16,-1)),IF('2.全体概要'!$C$15=3,INDEX($BD$14:$BD$15,MATCH($G153,$BC$14:$BC$15,-1)),INDEX($BD$13:$BD$14,MATCH($G153,$BC$13:$BC$14,-1)))))</f>
        <v/>
      </c>
      <c r="M153" s="674" t="str">
        <f t="shared" si="7"/>
        <v/>
      </c>
      <c r="N153" s="675">
        <f t="shared" si="8"/>
        <v>0</v>
      </c>
      <c r="O153" s="91"/>
      <c r="P153" s="161"/>
      <c r="Q153" s="67"/>
      <c r="R153" s="89"/>
      <c r="S153" s="162"/>
      <c r="T153" s="67"/>
      <c r="U153" s="91"/>
      <c r="V153" s="161"/>
      <c r="W153" s="67"/>
      <c r="X153" s="89"/>
      <c r="Y153" s="162"/>
      <c r="Z153" s="67"/>
      <c r="AA153" s="91"/>
      <c r="AB153" s="72"/>
      <c r="AC153" s="91"/>
      <c r="AD153" s="161"/>
      <c r="AE153" s="91"/>
      <c r="AF153" s="161"/>
      <c r="AG153" s="91"/>
      <c r="AH153" s="72"/>
      <c r="AI153" s="91"/>
      <c r="AJ153" s="161"/>
      <c r="AK153" s="91"/>
      <c r="AL153" s="75"/>
      <c r="AM153" s="91"/>
      <c r="AN153" s="75"/>
      <c r="AO153" s="91"/>
      <c r="AP153" s="77"/>
      <c r="AQ153" s="91"/>
      <c r="AR153" s="72"/>
      <c r="AS153" s="325"/>
      <c r="AT153" s="91"/>
      <c r="AU153" s="72"/>
      <c r="AV153" s="678" t="str">
        <f>IF(AU153="","",IF(AU153="A",'11.パネルラジエーター設備費用算出シート'!$G$13,IF(AU153="B",'11.パネルラジエーター設備費用算出シート'!$N$13,IF(AU153="C",'11.パネルラジエーター設備費用算出シート'!$G$23,IF(AU153="D",'11.パネルラジエーター設備費用算出シート'!$N$23,IF(AU153="E",'11.パネルラジエーター設備費用算出シート'!$G$33,IF(AU153="F",'11.パネルラジエーター設備費用算出シート'!$N$33,IF(AU153="G",'11.パネルラジエーター設備費用算出シート'!$G$43,IF(AU153="H",'11.パネルラジエーター設備費用算出シート'!$N$43,IF(AU153="I",'11.パネルラジエーター設備費用算出シート'!$G$54,'11.パネルラジエーター設備費用算出シート'!$N$54))))))))))</f>
        <v/>
      </c>
      <c r="AW153" s="91"/>
      <c r="AX153" s="36"/>
      <c r="AY153" s="36"/>
      <c r="AZ153" s="36"/>
      <c r="BA153" s="36"/>
      <c r="BB153" s="66"/>
      <c r="BC153" s="36"/>
      <c r="BD153" s="36"/>
      <c r="BE153" s="66"/>
      <c r="BF153" s="36"/>
      <c r="BG153" s="36"/>
      <c r="BH153" s="36"/>
      <c r="BI153" s="36"/>
    </row>
    <row r="154" spans="1:61" s="37" customFormat="1">
      <c r="A154" s="93"/>
      <c r="B154" s="68">
        <v>142</v>
      </c>
      <c r="C154" s="105"/>
      <c r="D154" s="69"/>
      <c r="E154" s="94"/>
      <c r="F154" s="672"/>
      <c r="G154" s="672"/>
      <c r="H154" s="72"/>
      <c r="I154" s="73"/>
      <c r="J154" s="72"/>
      <c r="K154" s="674" t="str">
        <f t="shared" si="6"/>
        <v/>
      </c>
      <c r="L154" s="674" t="str">
        <f>IF($G154="","",IF(OR('2.全体概要'!$C$15=1,'2.全体概要'!$C$15=2),INDEX($BD$15:$BD$16,MATCH($G154,$BC$15:$BC$16,-1)),IF('2.全体概要'!$C$15=3,INDEX($BD$14:$BD$15,MATCH($G154,$BC$14:$BC$15,-1)),INDEX($BD$13:$BD$14,MATCH($G154,$BC$13:$BC$14,-1)))))</f>
        <v/>
      </c>
      <c r="M154" s="674" t="str">
        <f t="shared" si="7"/>
        <v/>
      </c>
      <c r="N154" s="675">
        <f t="shared" si="8"/>
        <v>0</v>
      </c>
      <c r="O154" s="91"/>
      <c r="P154" s="161"/>
      <c r="Q154" s="67"/>
      <c r="R154" s="89"/>
      <c r="S154" s="162"/>
      <c r="T154" s="67"/>
      <c r="U154" s="91"/>
      <c r="V154" s="161"/>
      <c r="W154" s="67"/>
      <c r="X154" s="89"/>
      <c r="Y154" s="162"/>
      <c r="Z154" s="67"/>
      <c r="AA154" s="91"/>
      <c r="AB154" s="72"/>
      <c r="AC154" s="91"/>
      <c r="AD154" s="161"/>
      <c r="AE154" s="91"/>
      <c r="AF154" s="161"/>
      <c r="AG154" s="91"/>
      <c r="AH154" s="72"/>
      <c r="AI154" s="91"/>
      <c r="AJ154" s="161"/>
      <c r="AK154" s="91"/>
      <c r="AL154" s="75"/>
      <c r="AM154" s="91"/>
      <c r="AN154" s="75"/>
      <c r="AO154" s="91"/>
      <c r="AP154" s="77"/>
      <c r="AQ154" s="91"/>
      <c r="AR154" s="72"/>
      <c r="AS154" s="325"/>
      <c r="AT154" s="91"/>
      <c r="AU154" s="72"/>
      <c r="AV154" s="678" t="str">
        <f>IF(AU154="","",IF(AU154="A",'11.パネルラジエーター設備費用算出シート'!$G$13,IF(AU154="B",'11.パネルラジエーター設備費用算出シート'!$N$13,IF(AU154="C",'11.パネルラジエーター設備費用算出シート'!$G$23,IF(AU154="D",'11.パネルラジエーター設備費用算出シート'!$N$23,IF(AU154="E",'11.パネルラジエーター設備費用算出シート'!$G$33,IF(AU154="F",'11.パネルラジエーター設備費用算出シート'!$N$33,IF(AU154="G",'11.パネルラジエーター設備費用算出シート'!$G$43,IF(AU154="H",'11.パネルラジエーター設備費用算出シート'!$N$43,IF(AU154="I",'11.パネルラジエーター設備費用算出シート'!$G$54,'11.パネルラジエーター設備費用算出シート'!$N$54))))))))))</f>
        <v/>
      </c>
      <c r="AW154" s="91"/>
      <c r="AX154" s="36"/>
      <c r="AY154" s="36"/>
      <c r="AZ154" s="36"/>
      <c r="BA154" s="36"/>
      <c r="BB154" s="66"/>
      <c r="BC154" s="36"/>
      <c r="BD154" s="36"/>
      <c r="BE154" s="66"/>
      <c r="BF154" s="36"/>
      <c r="BG154" s="36"/>
      <c r="BH154" s="36"/>
      <c r="BI154" s="36"/>
    </row>
    <row r="155" spans="1:61" s="37" customFormat="1">
      <c r="A155" s="93"/>
      <c r="B155" s="68">
        <v>143</v>
      </c>
      <c r="C155" s="105"/>
      <c r="D155" s="69"/>
      <c r="E155" s="94"/>
      <c r="F155" s="672"/>
      <c r="G155" s="672"/>
      <c r="H155" s="72"/>
      <c r="I155" s="73"/>
      <c r="J155" s="72"/>
      <c r="K155" s="674" t="str">
        <f t="shared" si="6"/>
        <v/>
      </c>
      <c r="L155" s="674" t="str">
        <f>IF($G155="","",IF(OR('2.全体概要'!$C$15=1,'2.全体概要'!$C$15=2),INDEX($BD$15:$BD$16,MATCH($G155,$BC$15:$BC$16,-1)),IF('2.全体概要'!$C$15=3,INDEX($BD$14:$BD$15,MATCH($G155,$BC$14:$BC$15,-1)),INDEX($BD$13:$BD$14,MATCH($G155,$BC$13:$BC$14,-1)))))</f>
        <v/>
      </c>
      <c r="M155" s="674" t="str">
        <f t="shared" si="7"/>
        <v/>
      </c>
      <c r="N155" s="675">
        <f t="shared" si="8"/>
        <v>0</v>
      </c>
      <c r="O155" s="91"/>
      <c r="P155" s="161"/>
      <c r="Q155" s="67"/>
      <c r="R155" s="89"/>
      <c r="S155" s="162"/>
      <c r="T155" s="67"/>
      <c r="U155" s="91"/>
      <c r="V155" s="161"/>
      <c r="W155" s="67"/>
      <c r="X155" s="89"/>
      <c r="Y155" s="162"/>
      <c r="Z155" s="67"/>
      <c r="AA155" s="91"/>
      <c r="AB155" s="72"/>
      <c r="AC155" s="91"/>
      <c r="AD155" s="161"/>
      <c r="AE155" s="91"/>
      <c r="AF155" s="161"/>
      <c r="AG155" s="91"/>
      <c r="AH155" s="72"/>
      <c r="AI155" s="91"/>
      <c r="AJ155" s="161"/>
      <c r="AK155" s="91"/>
      <c r="AL155" s="75"/>
      <c r="AM155" s="91"/>
      <c r="AN155" s="75"/>
      <c r="AO155" s="91"/>
      <c r="AP155" s="77"/>
      <c r="AQ155" s="91"/>
      <c r="AR155" s="72"/>
      <c r="AS155" s="325"/>
      <c r="AT155" s="91"/>
      <c r="AU155" s="72"/>
      <c r="AV155" s="678" t="str">
        <f>IF(AU155="","",IF(AU155="A",'11.パネルラジエーター設備費用算出シート'!$G$13,IF(AU155="B",'11.パネルラジエーター設備費用算出シート'!$N$13,IF(AU155="C",'11.パネルラジエーター設備費用算出シート'!$G$23,IF(AU155="D",'11.パネルラジエーター設備費用算出シート'!$N$23,IF(AU155="E",'11.パネルラジエーター設備費用算出シート'!$G$33,IF(AU155="F",'11.パネルラジエーター設備費用算出シート'!$N$33,IF(AU155="G",'11.パネルラジエーター設備費用算出シート'!$G$43,IF(AU155="H",'11.パネルラジエーター設備費用算出シート'!$N$43,IF(AU155="I",'11.パネルラジエーター設備費用算出シート'!$G$54,'11.パネルラジエーター設備費用算出シート'!$N$54))))))))))</f>
        <v/>
      </c>
      <c r="AW155" s="91"/>
      <c r="AX155" s="36"/>
      <c r="AY155" s="36"/>
      <c r="AZ155" s="36"/>
      <c r="BA155" s="36"/>
      <c r="BB155" s="66"/>
      <c r="BC155" s="36"/>
      <c r="BD155" s="36"/>
      <c r="BE155" s="66"/>
      <c r="BF155" s="36"/>
      <c r="BG155" s="36"/>
      <c r="BH155" s="36"/>
      <c r="BI155" s="36"/>
    </row>
    <row r="156" spans="1:61" s="37" customFormat="1">
      <c r="A156" s="93"/>
      <c r="B156" s="68">
        <v>144</v>
      </c>
      <c r="C156" s="105"/>
      <c r="D156" s="69"/>
      <c r="E156" s="94"/>
      <c r="F156" s="672"/>
      <c r="G156" s="672"/>
      <c r="H156" s="72"/>
      <c r="I156" s="73"/>
      <c r="J156" s="72"/>
      <c r="K156" s="674" t="str">
        <f t="shared" si="6"/>
        <v/>
      </c>
      <c r="L156" s="674" t="str">
        <f>IF($G156="","",IF(OR('2.全体概要'!$C$15=1,'2.全体概要'!$C$15=2),INDEX($BD$15:$BD$16,MATCH($G156,$BC$15:$BC$16,-1)),IF('2.全体概要'!$C$15=3,INDEX($BD$14:$BD$15,MATCH($G156,$BC$14:$BC$15,-1)),INDEX($BD$13:$BD$14,MATCH($G156,$BC$13:$BC$14,-1)))))</f>
        <v/>
      </c>
      <c r="M156" s="674" t="str">
        <f t="shared" si="7"/>
        <v/>
      </c>
      <c r="N156" s="675">
        <f t="shared" si="8"/>
        <v>0</v>
      </c>
      <c r="O156" s="91"/>
      <c r="P156" s="161"/>
      <c r="Q156" s="67"/>
      <c r="R156" s="89"/>
      <c r="S156" s="162"/>
      <c r="T156" s="67"/>
      <c r="U156" s="91"/>
      <c r="V156" s="161"/>
      <c r="W156" s="67"/>
      <c r="X156" s="89"/>
      <c r="Y156" s="162"/>
      <c r="Z156" s="67"/>
      <c r="AA156" s="91"/>
      <c r="AB156" s="72"/>
      <c r="AC156" s="91"/>
      <c r="AD156" s="161"/>
      <c r="AE156" s="91"/>
      <c r="AF156" s="161"/>
      <c r="AG156" s="91"/>
      <c r="AH156" s="72"/>
      <c r="AI156" s="91"/>
      <c r="AJ156" s="161"/>
      <c r="AK156" s="91"/>
      <c r="AL156" s="75"/>
      <c r="AM156" s="91"/>
      <c r="AN156" s="75"/>
      <c r="AO156" s="91"/>
      <c r="AP156" s="77"/>
      <c r="AQ156" s="91"/>
      <c r="AR156" s="72"/>
      <c r="AS156" s="325"/>
      <c r="AT156" s="91"/>
      <c r="AU156" s="72"/>
      <c r="AV156" s="678" t="str">
        <f>IF(AU156="","",IF(AU156="A",'11.パネルラジエーター設備費用算出シート'!$G$13,IF(AU156="B",'11.パネルラジエーター設備費用算出シート'!$N$13,IF(AU156="C",'11.パネルラジエーター設備費用算出シート'!$G$23,IF(AU156="D",'11.パネルラジエーター設備費用算出シート'!$N$23,IF(AU156="E",'11.パネルラジエーター設備費用算出シート'!$G$33,IF(AU156="F",'11.パネルラジエーター設備費用算出シート'!$N$33,IF(AU156="G",'11.パネルラジエーター設備費用算出シート'!$G$43,IF(AU156="H",'11.パネルラジエーター設備費用算出シート'!$N$43,IF(AU156="I",'11.パネルラジエーター設備費用算出シート'!$G$54,'11.パネルラジエーター設備費用算出シート'!$N$54))))))))))</f>
        <v/>
      </c>
      <c r="AW156" s="91"/>
      <c r="AX156" s="36"/>
      <c r="AY156" s="36"/>
      <c r="AZ156" s="36"/>
      <c r="BA156" s="36"/>
      <c r="BB156" s="66"/>
      <c r="BC156" s="36"/>
      <c r="BD156" s="36"/>
      <c r="BE156" s="66"/>
      <c r="BF156" s="36"/>
      <c r="BG156" s="36"/>
      <c r="BH156" s="36"/>
      <c r="BI156" s="36"/>
    </row>
    <row r="157" spans="1:61" s="37" customFormat="1">
      <c r="A157" s="93"/>
      <c r="B157" s="68">
        <v>145</v>
      </c>
      <c r="C157" s="105"/>
      <c r="D157" s="69"/>
      <c r="E157" s="94"/>
      <c r="F157" s="672"/>
      <c r="G157" s="672"/>
      <c r="H157" s="72"/>
      <c r="I157" s="73"/>
      <c r="J157" s="72"/>
      <c r="K157" s="674" t="str">
        <f t="shared" si="6"/>
        <v/>
      </c>
      <c r="L157" s="674" t="str">
        <f>IF($G157="","",IF(OR('2.全体概要'!$C$15=1,'2.全体概要'!$C$15=2),INDEX($BD$15:$BD$16,MATCH($G157,$BC$15:$BC$16,-1)),IF('2.全体概要'!$C$15=3,INDEX($BD$14:$BD$15,MATCH($G157,$BC$14:$BC$15,-1)),INDEX($BD$13:$BD$14,MATCH($G157,$BC$13:$BC$14,-1)))))</f>
        <v/>
      </c>
      <c r="M157" s="674" t="str">
        <f t="shared" si="7"/>
        <v/>
      </c>
      <c r="N157" s="675">
        <f t="shared" si="8"/>
        <v>0</v>
      </c>
      <c r="O157" s="91"/>
      <c r="P157" s="161"/>
      <c r="Q157" s="67"/>
      <c r="R157" s="89"/>
      <c r="S157" s="162"/>
      <c r="T157" s="67"/>
      <c r="U157" s="91"/>
      <c r="V157" s="161"/>
      <c r="W157" s="67"/>
      <c r="X157" s="89"/>
      <c r="Y157" s="162"/>
      <c r="Z157" s="67"/>
      <c r="AA157" s="91"/>
      <c r="AB157" s="72"/>
      <c r="AC157" s="91"/>
      <c r="AD157" s="161"/>
      <c r="AE157" s="91"/>
      <c r="AF157" s="161"/>
      <c r="AG157" s="91"/>
      <c r="AH157" s="72"/>
      <c r="AI157" s="91"/>
      <c r="AJ157" s="161"/>
      <c r="AK157" s="91"/>
      <c r="AL157" s="75"/>
      <c r="AM157" s="91"/>
      <c r="AN157" s="75"/>
      <c r="AO157" s="91"/>
      <c r="AP157" s="77"/>
      <c r="AQ157" s="91"/>
      <c r="AR157" s="72"/>
      <c r="AS157" s="325"/>
      <c r="AT157" s="91"/>
      <c r="AU157" s="72"/>
      <c r="AV157" s="678" t="str">
        <f>IF(AU157="","",IF(AU157="A",'11.パネルラジエーター設備費用算出シート'!$G$13,IF(AU157="B",'11.パネルラジエーター設備費用算出シート'!$N$13,IF(AU157="C",'11.パネルラジエーター設備費用算出シート'!$G$23,IF(AU157="D",'11.パネルラジエーター設備費用算出シート'!$N$23,IF(AU157="E",'11.パネルラジエーター設備費用算出シート'!$G$33,IF(AU157="F",'11.パネルラジエーター設備費用算出シート'!$N$33,IF(AU157="G",'11.パネルラジエーター設備費用算出シート'!$G$43,IF(AU157="H",'11.パネルラジエーター設備費用算出シート'!$N$43,IF(AU157="I",'11.パネルラジエーター設備費用算出シート'!$G$54,'11.パネルラジエーター設備費用算出シート'!$N$54))))))))))</f>
        <v/>
      </c>
      <c r="AW157" s="91"/>
      <c r="AX157" s="36"/>
      <c r="AY157" s="36"/>
      <c r="AZ157" s="36"/>
      <c r="BA157" s="36"/>
      <c r="BB157" s="66"/>
      <c r="BC157" s="36"/>
      <c r="BD157" s="36"/>
      <c r="BE157" s="66"/>
      <c r="BF157" s="36"/>
      <c r="BG157" s="36"/>
      <c r="BH157" s="36"/>
      <c r="BI157" s="36"/>
    </row>
    <row r="158" spans="1:61" s="37" customFormat="1">
      <c r="A158" s="93"/>
      <c r="B158" s="68">
        <v>146</v>
      </c>
      <c r="C158" s="105"/>
      <c r="D158" s="69"/>
      <c r="E158" s="94"/>
      <c r="F158" s="672"/>
      <c r="G158" s="672"/>
      <c r="H158" s="72"/>
      <c r="I158" s="73"/>
      <c r="J158" s="72"/>
      <c r="K158" s="674" t="str">
        <f t="shared" si="6"/>
        <v/>
      </c>
      <c r="L158" s="674" t="str">
        <f>IF($G158="","",IF(OR('2.全体概要'!$C$15=1,'2.全体概要'!$C$15=2),INDEX($BD$15:$BD$16,MATCH($G158,$BC$15:$BC$16,-1)),IF('2.全体概要'!$C$15=3,INDEX($BD$14:$BD$15,MATCH($G158,$BC$14:$BC$15,-1)),INDEX($BD$13:$BD$14,MATCH($G158,$BC$13:$BC$14,-1)))))</f>
        <v/>
      </c>
      <c r="M158" s="674" t="str">
        <f t="shared" si="7"/>
        <v/>
      </c>
      <c r="N158" s="675">
        <f t="shared" si="8"/>
        <v>0</v>
      </c>
      <c r="O158" s="91"/>
      <c r="P158" s="161"/>
      <c r="Q158" s="67"/>
      <c r="R158" s="89"/>
      <c r="S158" s="162"/>
      <c r="T158" s="67"/>
      <c r="U158" s="91"/>
      <c r="V158" s="161"/>
      <c r="W158" s="67"/>
      <c r="X158" s="89"/>
      <c r="Y158" s="162"/>
      <c r="Z158" s="67"/>
      <c r="AA158" s="91"/>
      <c r="AB158" s="72"/>
      <c r="AC158" s="91"/>
      <c r="AD158" s="161"/>
      <c r="AE158" s="91"/>
      <c r="AF158" s="161"/>
      <c r="AG158" s="91"/>
      <c r="AH158" s="72"/>
      <c r="AI158" s="91"/>
      <c r="AJ158" s="161"/>
      <c r="AK158" s="91"/>
      <c r="AL158" s="75"/>
      <c r="AM158" s="91"/>
      <c r="AN158" s="75"/>
      <c r="AO158" s="91"/>
      <c r="AP158" s="77"/>
      <c r="AQ158" s="91"/>
      <c r="AR158" s="72"/>
      <c r="AS158" s="325"/>
      <c r="AT158" s="91"/>
      <c r="AU158" s="72"/>
      <c r="AV158" s="678" t="str">
        <f>IF(AU158="","",IF(AU158="A",'11.パネルラジエーター設備費用算出シート'!$G$13,IF(AU158="B",'11.パネルラジエーター設備費用算出シート'!$N$13,IF(AU158="C",'11.パネルラジエーター設備費用算出シート'!$G$23,IF(AU158="D",'11.パネルラジエーター設備費用算出シート'!$N$23,IF(AU158="E",'11.パネルラジエーター設備費用算出シート'!$G$33,IF(AU158="F",'11.パネルラジエーター設備費用算出シート'!$N$33,IF(AU158="G",'11.パネルラジエーター設備費用算出シート'!$G$43,IF(AU158="H",'11.パネルラジエーター設備費用算出シート'!$N$43,IF(AU158="I",'11.パネルラジエーター設備費用算出シート'!$G$54,'11.パネルラジエーター設備費用算出シート'!$N$54))))))))))</f>
        <v/>
      </c>
      <c r="AW158" s="91"/>
      <c r="AX158" s="36"/>
      <c r="AY158" s="36"/>
      <c r="AZ158" s="36"/>
      <c r="BA158" s="36"/>
      <c r="BB158" s="66"/>
      <c r="BC158" s="36"/>
      <c r="BD158" s="36"/>
      <c r="BE158" s="66"/>
      <c r="BF158" s="36"/>
      <c r="BG158" s="36"/>
      <c r="BH158" s="36"/>
      <c r="BI158" s="36"/>
    </row>
    <row r="159" spans="1:61" s="37" customFormat="1">
      <c r="A159" s="93"/>
      <c r="B159" s="68">
        <v>147</v>
      </c>
      <c r="C159" s="105"/>
      <c r="D159" s="69"/>
      <c r="E159" s="94"/>
      <c r="F159" s="672"/>
      <c r="G159" s="672"/>
      <c r="H159" s="72"/>
      <c r="I159" s="73"/>
      <c r="J159" s="72"/>
      <c r="K159" s="674" t="str">
        <f t="shared" si="6"/>
        <v/>
      </c>
      <c r="L159" s="674" t="str">
        <f>IF($G159="","",IF(OR('2.全体概要'!$C$15=1,'2.全体概要'!$C$15=2),INDEX($BD$15:$BD$16,MATCH($G159,$BC$15:$BC$16,-1)),IF('2.全体概要'!$C$15=3,INDEX($BD$14:$BD$15,MATCH($G159,$BC$14:$BC$15,-1)),INDEX($BD$13:$BD$14,MATCH($G159,$BC$13:$BC$14,-1)))))</f>
        <v/>
      </c>
      <c r="M159" s="674" t="str">
        <f t="shared" si="7"/>
        <v/>
      </c>
      <c r="N159" s="675">
        <f t="shared" si="8"/>
        <v>0</v>
      </c>
      <c r="O159" s="91"/>
      <c r="P159" s="161"/>
      <c r="Q159" s="67"/>
      <c r="R159" s="89"/>
      <c r="S159" s="162"/>
      <c r="T159" s="67"/>
      <c r="U159" s="91"/>
      <c r="V159" s="161"/>
      <c r="W159" s="67"/>
      <c r="X159" s="89"/>
      <c r="Y159" s="162"/>
      <c r="Z159" s="67"/>
      <c r="AA159" s="91"/>
      <c r="AB159" s="72"/>
      <c r="AC159" s="91"/>
      <c r="AD159" s="161"/>
      <c r="AE159" s="91"/>
      <c r="AF159" s="161"/>
      <c r="AG159" s="91"/>
      <c r="AH159" s="72"/>
      <c r="AI159" s="91"/>
      <c r="AJ159" s="161"/>
      <c r="AK159" s="91"/>
      <c r="AL159" s="75"/>
      <c r="AM159" s="91"/>
      <c r="AN159" s="75"/>
      <c r="AO159" s="91"/>
      <c r="AP159" s="77"/>
      <c r="AQ159" s="91"/>
      <c r="AR159" s="72"/>
      <c r="AS159" s="325"/>
      <c r="AT159" s="91"/>
      <c r="AU159" s="72"/>
      <c r="AV159" s="678" t="str">
        <f>IF(AU159="","",IF(AU159="A",'11.パネルラジエーター設備費用算出シート'!$G$13,IF(AU159="B",'11.パネルラジエーター設備費用算出シート'!$N$13,IF(AU159="C",'11.パネルラジエーター設備費用算出シート'!$G$23,IF(AU159="D",'11.パネルラジエーター設備費用算出シート'!$N$23,IF(AU159="E",'11.パネルラジエーター設備費用算出シート'!$G$33,IF(AU159="F",'11.パネルラジエーター設備費用算出シート'!$N$33,IF(AU159="G",'11.パネルラジエーター設備費用算出シート'!$G$43,IF(AU159="H",'11.パネルラジエーター設備費用算出シート'!$N$43,IF(AU159="I",'11.パネルラジエーター設備費用算出シート'!$G$54,'11.パネルラジエーター設備費用算出シート'!$N$54))))))))))</f>
        <v/>
      </c>
      <c r="AW159" s="91"/>
      <c r="AX159" s="36"/>
      <c r="AY159" s="36"/>
      <c r="AZ159" s="36"/>
      <c r="BA159" s="36"/>
      <c r="BB159" s="66"/>
      <c r="BC159" s="36"/>
      <c r="BD159" s="36"/>
      <c r="BE159" s="66"/>
      <c r="BF159" s="36"/>
      <c r="BG159" s="36"/>
      <c r="BH159" s="36"/>
      <c r="BI159" s="36"/>
    </row>
    <row r="160" spans="1:61" s="37" customFormat="1">
      <c r="A160" s="93"/>
      <c r="B160" s="68">
        <v>148</v>
      </c>
      <c r="C160" s="105"/>
      <c r="D160" s="69"/>
      <c r="E160" s="94"/>
      <c r="F160" s="672"/>
      <c r="G160" s="672"/>
      <c r="H160" s="72"/>
      <c r="I160" s="73"/>
      <c r="J160" s="72"/>
      <c r="K160" s="674" t="str">
        <f t="shared" si="6"/>
        <v/>
      </c>
      <c r="L160" s="674" t="str">
        <f>IF($G160="","",IF(OR('2.全体概要'!$C$15=1,'2.全体概要'!$C$15=2),INDEX($BD$15:$BD$16,MATCH($G160,$BC$15:$BC$16,-1)),IF('2.全体概要'!$C$15=3,INDEX($BD$14:$BD$15,MATCH($G160,$BC$14:$BC$15,-1)),INDEX($BD$13:$BD$14,MATCH($G160,$BC$13:$BC$14,-1)))))</f>
        <v/>
      </c>
      <c r="M160" s="674" t="str">
        <f t="shared" si="7"/>
        <v/>
      </c>
      <c r="N160" s="675">
        <f t="shared" si="8"/>
        <v>0</v>
      </c>
      <c r="O160" s="91"/>
      <c r="P160" s="161"/>
      <c r="Q160" s="67"/>
      <c r="R160" s="89"/>
      <c r="S160" s="162"/>
      <c r="T160" s="67"/>
      <c r="U160" s="91"/>
      <c r="V160" s="161"/>
      <c r="W160" s="67"/>
      <c r="X160" s="89"/>
      <c r="Y160" s="162"/>
      <c r="Z160" s="67"/>
      <c r="AA160" s="91"/>
      <c r="AB160" s="72"/>
      <c r="AC160" s="91"/>
      <c r="AD160" s="161"/>
      <c r="AE160" s="91"/>
      <c r="AF160" s="161"/>
      <c r="AG160" s="91"/>
      <c r="AH160" s="72"/>
      <c r="AI160" s="91"/>
      <c r="AJ160" s="161"/>
      <c r="AK160" s="91"/>
      <c r="AL160" s="75"/>
      <c r="AM160" s="91"/>
      <c r="AN160" s="75"/>
      <c r="AO160" s="91"/>
      <c r="AP160" s="77"/>
      <c r="AQ160" s="91"/>
      <c r="AR160" s="72"/>
      <c r="AS160" s="325"/>
      <c r="AT160" s="91"/>
      <c r="AU160" s="72"/>
      <c r="AV160" s="678" t="str">
        <f>IF(AU160="","",IF(AU160="A",'11.パネルラジエーター設備費用算出シート'!$G$13,IF(AU160="B",'11.パネルラジエーター設備費用算出シート'!$N$13,IF(AU160="C",'11.パネルラジエーター設備費用算出シート'!$G$23,IF(AU160="D",'11.パネルラジエーター設備費用算出シート'!$N$23,IF(AU160="E",'11.パネルラジエーター設備費用算出シート'!$G$33,IF(AU160="F",'11.パネルラジエーター設備費用算出シート'!$N$33,IF(AU160="G",'11.パネルラジエーター設備費用算出シート'!$G$43,IF(AU160="H",'11.パネルラジエーター設備費用算出シート'!$N$43,IF(AU160="I",'11.パネルラジエーター設備費用算出シート'!$G$54,'11.パネルラジエーター設備費用算出シート'!$N$54))))))))))</f>
        <v/>
      </c>
      <c r="AW160" s="91"/>
      <c r="AX160" s="36"/>
      <c r="AY160" s="36"/>
      <c r="AZ160" s="36"/>
      <c r="BA160" s="36"/>
      <c r="BB160" s="66"/>
      <c r="BC160" s="36"/>
      <c r="BD160" s="36"/>
      <c r="BE160" s="66"/>
      <c r="BF160" s="36"/>
      <c r="BG160" s="36"/>
      <c r="BH160" s="36"/>
      <c r="BI160" s="36"/>
    </row>
    <row r="161" spans="1:61" s="37" customFormat="1">
      <c r="A161" s="93"/>
      <c r="B161" s="68">
        <v>149</v>
      </c>
      <c r="C161" s="105"/>
      <c r="D161" s="69"/>
      <c r="E161" s="94"/>
      <c r="F161" s="672"/>
      <c r="G161" s="672"/>
      <c r="H161" s="72"/>
      <c r="I161" s="73"/>
      <c r="J161" s="72"/>
      <c r="K161" s="674" t="str">
        <f t="shared" si="6"/>
        <v/>
      </c>
      <c r="L161" s="674" t="str">
        <f>IF($G161="","",IF(OR('2.全体概要'!$C$15=1,'2.全体概要'!$C$15=2),INDEX($BD$15:$BD$16,MATCH($G161,$BC$15:$BC$16,-1)),IF('2.全体概要'!$C$15=3,INDEX($BD$14:$BD$15,MATCH($G161,$BC$14:$BC$15,-1)),INDEX($BD$13:$BD$14,MATCH($G161,$BC$13:$BC$14,-1)))))</f>
        <v/>
      </c>
      <c r="M161" s="674" t="str">
        <f t="shared" si="7"/>
        <v/>
      </c>
      <c r="N161" s="675">
        <f t="shared" si="8"/>
        <v>0</v>
      </c>
      <c r="O161" s="91"/>
      <c r="P161" s="161"/>
      <c r="Q161" s="67"/>
      <c r="R161" s="89"/>
      <c r="S161" s="162"/>
      <c r="T161" s="67"/>
      <c r="U161" s="91"/>
      <c r="V161" s="161"/>
      <c r="W161" s="67"/>
      <c r="X161" s="89"/>
      <c r="Y161" s="162"/>
      <c r="Z161" s="67"/>
      <c r="AA161" s="91"/>
      <c r="AB161" s="72"/>
      <c r="AC161" s="91"/>
      <c r="AD161" s="161"/>
      <c r="AE161" s="91"/>
      <c r="AF161" s="161"/>
      <c r="AG161" s="91"/>
      <c r="AH161" s="72"/>
      <c r="AI161" s="91"/>
      <c r="AJ161" s="161"/>
      <c r="AK161" s="91"/>
      <c r="AL161" s="75"/>
      <c r="AM161" s="91"/>
      <c r="AN161" s="75"/>
      <c r="AO161" s="91"/>
      <c r="AP161" s="77"/>
      <c r="AQ161" s="91"/>
      <c r="AR161" s="72"/>
      <c r="AS161" s="325"/>
      <c r="AT161" s="91"/>
      <c r="AU161" s="72"/>
      <c r="AV161" s="678" t="str">
        <f>IF(AU161="","",IF(AU161="A",'11.パネルラジエーター設備費用算出シート'!$G$13,IF(AU161="B",'11.パネルラジエーター設備費用算出シート'!$N$13,IF(AU161="C",'11.パネルラジエーター設備費用算出シート'!$G$23,IF(AU161="D",'11.パネルラジエーター設備費用算出シート'!$N$23,IF(AU161="E",'11.パネルラジエーター設備費用算出シート'!$G$33,IF(AU161="F",'11.パネルラジエーター設備費用算出シート'!$N$33,IF(AU161="G",'11.パネルラジエーター設備費用算出シート'!$G$43,IF(AU161="H",'11.パネルラジエーター設備費用算出シート'!$N$43,IF(AU161="I",'11.パネルラジエーター設備費用算出シート'!$G$54,'11.パネルラジエーター設備費用算出シート'!$N$54))))))))))</f>
        <v/>
      </c>
      <c r="AW161" s="91"/>
      <c r="AX161" s="36"/>
      <c r="AY161" s="36"/>
      <c r="AZ161" s="36"/>
      <c r="BA161" s="36"/>
      <c r="BB161" s="66"/>
      <c r="BC161" s="36"/>
      <c r="BD161" s="36"/>
      <c r="BE161" s="66"/>
      <c r="BF161" s="36"/>
      <c r="BG161" s="36"/>
      <c r="BH161" s="36"/>
      <c r="BI161" s="36"/>
    </row>
    <row r="162" spans="1:61" s="37" customFormat="1">
      <c r="A162" s="93"/>
      <c r="B162" s="68">
        <v>150</v>
      </c>
      <c r="C162" s="105"/>
      <c r="D162" s="69"/>
      <c r="E162" s="94"/>
      <c r="F162" s="672"/>
      <c r="G162" s="672"/>
      <c r="H162" s="72"/>
      <c r="I162" s="73"/>
      <c r="J162" s="72"/>
      <c r="K162" s="674" t="str">
        <f t="shared" si="6"/>
        <v/>
      </c>
      <c r="L162" s="674" t="str">
        <f>IF($G162="","",IF(OR('2.全体概要'!$C$15=1,'2.全体概要'!$C$15=2),INDEX($BD$15:$BD$16,MATCH($G162,$BC$15:$BC$16,-1)),IF('2.全体概要'!$C$15=3,INDEX($BD$14:$BD$15,MATCH($G162,$BC$14:$BC$15,-1)),INDEX($BD$13:$BD$14,MATCH($G162,$BC$13:$BC$14,-1)))))</f>
        <v/>
      </c>
      <c r="M162" s="674" t="str">
        <f t="shared" si="7"/>
        <v/>
      </c>
      <c r="N162" s="675">
        <f t="shared" si="8"/>
        <v>0</v>
      </c>
      <c r="O162" s="91"/>
      <c r="P162" s="161"/>
      <c r="Q162" s="67"/>
      <c r="R162" s="89"/>
      <c r="S162" s="162"/>
      <c r="T162" s="67"/>
      <c r="U162" s="91"/>
      <c r="V162" s="161"/>
      <c r="W162" s="67"/>
      <c r="X162" s="89"/>
      <c r="Y162" s="162"/>
      <c r="Z162" s="67"/>
      <c r="AA162" s="91"/>
      <c r="AB162" s="72"/>
      <c r="AC162" s="91"/>
      <c r="AD162" s="161"/>
      <c r="AE162" s="91"/>
      <c r="AF162" s="161"/>
      <c r="AG162" s="91"/>
      <c r="AH162" s="72"/>
      <c r="AI162" s="91"/>
      <c r="AJ162" s="161"/>
      <c r="AK162" s="91"/>
      <c r="AL162" s="75"/>
      <c r="AM162" s="91"/>
      <c r="AN162" s="75"/>
      <c r="AO162" s="91"/>
      <c r="AP162" s="77"/>
      <c r="AQ162" s="91"/>
      <c r="AR162" s="72"/>
      <c r="AS162" s="325"/>
      <c r="AT162" s="91"/>
      <c r="AU162" s="72"/>
      <c r="AV162" s="678" t="str">
        <f>IF(AU162="","",IF(AU162="A",'11.パネルラジエーター設備費用算出シート'!$G$13,IF(AU162="B",'11.パネルラジエーター設備費用算出シート'!$N$13,IF(AU162="C",'11.パネルラジエーター設備費用算出シート'!$G$23,IF(AU162="D",'11.パネルラジエーター設備費用算出シート'!$N$23,IF(AU162="E",'11.パネルラジエーター設備費用算出シート'!$G$33,IF(AU162="F",'11.パネルラジエーター設備費用算出シート'!$N$33,IF(AU162="G",'11.パネルラジエーター設備費用算出シート'!$G$43,IF(AU162="H",'11.パネルラジエーター設備費用算出シート'!$N$43,IF(AU162="I",'11.パネルラジエーター設備費用算出シート'!$G$54,'11.パネルラジエーター設備費用算出シート'!$N$54))))))))))</f>
        <v/>
      </c>
      <c r="AW162" s="91"/>
      <c r="AX162" s="36"/>
      <c r="AY162" s="36"/>
      <c r="AZ162" s="36"/>
      <c r="BA162" s="36"/>
      <c r="BB162" s="66"/>
      <c r="BC162" s="36"/>
      <c r="BD162" s="36"/>
      <c r="BE162" s="66"/>
      <c r="BF162" s="36"/>
      <c r="BG162" s="36"/>
      <c r="BH162" s="36"/>
      <c r="BI162" s="36"/>
    </row>
    <row r="163" spans="1:61" s="37" customFormat="1">
      <c r="A163" s="93"/>
      <c r="B163" s="68">
        <v>151</v>
      </c>
      <c r="C163" s="105"/>
      <c r="D163" s="69"/>
      <c r="E163" s="94"/>
      <c r="F163" s="672"/>
      <c r="G163" s="672"/>
      <c r="H163" s="72"/>
      <c r="I163" s="73"/>
      <c r="J163" s="72"/>
      <c r="K163" s="674" t="str">
        <f t="shared" si="6"/>
        <v/>
      </c>
      <c r="L163" s="674" t="str">
        <f>IF($G163="","",IF(OR('2.全体概要'!$C$15=1,'2.全体概要'!$C$15=2),INDEX($BD$15:$BD$16,MATCH($G163,$BC$15:$BC$16,-1)),IF('2.全体概要'!$C$15=3,INDEX($BD$14:$BD$15,MATCH($G163,$BC$14:$BC$15,-1)),INDEX($BD$13:$BD$14,MATCH($G163,$BC$13:$BC$14,-1)))))</f>
        <v/>
      </c>
      <c r="M163" s="674" t="str">
        <f t="shared" si="7"/>
        <v/>
      </c>
      <c r="N163" s="675">
        <f t="shared" si="8"/>
        <v>0</v>
      </c>
      <c r="O163" s="91"/>
      <c r="P163" s="161"/>
      <c r="Q163" s="67"/>
      <c r="R163" s="89"/>
      <c r="S163" s="162"/>
      <c r="T163" s="67"/>
      <c r="U163" s="91"/>
      <c r="V163" s="161"/>
      <c r="W163" s="67"/>
      <c r="X163" s="89"/>
      <c r="Y163" s="162"/>
      <c r="Z163" s="67"/>
      <c r="AA163" s="91"/>
      <c r="AB163" s="72"/>
      <c r="AC163" s="91"/>
      <c r="AD163" s="161"/>
      <c r="AE163" s="91"/>
      <c r="AF163" s="161"/>
      <c r="AG163" s="91"/>
      <c r="AH163" s="72"/>
      <c r="AI163" s="91"/>
      <c r="AJ163" s="161"/>
      <c r="AK163" s="91"/>
      <c r="AL163" s="75"/>
      <c r="AM163" s="91"/>
      <c r="AN163" s="75"/>
      <c r="AO163" s="91"/>
      <c r="AP163" s="77"/>
      <c r="AQ163" s="91"/>
      <c r="AR163" s="72"/>
      <c r="AS163" s="325"/>
      <c r="AT163" s="91"/>
      <c r="AU163" s="72"/>
      <c r="AV163" s="678" t="str">
        <f>IF(AU163="","",IF(AU163="A",'11.パネルラジエーター設備費用算出シート'!$G$13,IF(AU163="B",'11.パネルラジエーター設備費用算出シート'!$N$13,IF(AU163="C",'11.パネルラジエーター設備費用算出シート'!$G$23,IF(AU163="D",'11.パネルラジエーター設備費用算出シート'!$N$23,IF(AU163="E",'11.パネルラジエーター設備費用算出シート'!$G$33,IF(AU163="F",'11.パネルラジエーター設備費用算出シート'!$N$33,IF(AU163="G",'11.パネルラジエーター設備費用算出シート'!$G$43,IF(AU163="H",'11.パネルラジエーター設備費用算出シート'!$N$43,IF(AU163="I",'11.パネルラジエーター設備費用算出シート'!$G$54,'11.パネルラジエーター設備費用算出シート'!$N$54))))))))))</f>
        <v/>
      </c>
      <c r="AW163" s="91"/>
      <c r="AX163" s="36"/>
      <c r="AY163" s="36"/>
      <c r="AZ163" s="36"/>
      <c r="BA163" s="36"/>
      <c r="BB163" s="66"/>
      <c r="BC163" s="36"/>
      <c r="BD163" s="36"/>
      <c r="BE163" s="66"/>
      <c r="BF163" s="36"/>
      <c r="BG163" s="36"/>
      <c r="BH163" s="36"/>
      <c r="BI163" s="36"/>
    </row>
    <row r="164" spans="1:61" s="37" customFormat="1">
      <c r="A164" s="93"/>
      <c r="B164" s="68">
        <v>152</v>
      </c>
      <c r="C164" s="105"/>
      <c r="D164" s="69"/>
      <c r="E164" s="94"/>
      <c r="F164" s="672"/>
      <c r="G164" s="672"/>
      <c r="H164" s="72"/>
      <c r="I164" s="73"/>
      <c r="J164" s="72"/>
      <c r="K164" s="674" t="str">
        <f t="shared" si="6"/>
        <v/>
      </c>
      <c r="L164" s="674" t="str">
        <f>IF($G164="","",IF(OR('2.全体概要'!$C$15=1,'2.全体概要'!$C$15=2),INDEX($BD$15:$BD$16,MATCH($G164,$BC$15:$BC$16,-1)),IF('2.全体概要'!$C$15=3,INDEX($BD$14:$BD$15,MATCH($G164,$BC$14:$BC$15,-1)),INDEX($BD$13:$BD$14,MATCH($G164,$BC$13:$BC$14,-1)))))</f>
        <v/>
      </c>
      <c r="M164" s="674" t="str">
        <f t="shared" si="7"/>
        <v/>
      </c>
      <c r="N164" s="675">
        <f t="shared" si="8"/>
        <v>0</v>
      </c>
      <c r="O164" s="91"/>
      <c r="P164" s="161"/>
      <c r="Q164" s="67"/>
      <c r="R164" s="89"/>
      <c r="S164" s="162"/>
      <c r="T164" s="67"/>
      <c r="U164" s="91"/>
      <c r="V164" s="161"/>
      <c r="W164" s="67"/>
      <c r="X164" s="89"/>
      <c r="Y164" s="162"/>
      <c r="Z164" s="67"/>
      <c r="AA164" s="91"/>
      <c r="AB164" s="72"/>
      <c r="AC164" s="91"/>
      <c r="AD164" s="161"/>
      <c r="AE164" s="91"/>
      <c r="AF164" s="161"/>
      <c r="AG164" s="91"/>
      <c r="AH164" s="72"/>
      <c r="AI164" s="91"/>
      <c r="AJ164" s="161"/>
      <c r="AK164" s="91"/>
      <c r="AL164" s="75"/>
      <c r="AM164" s="91"/>
      <c r="AN164" s="75"/>
      <c r="AO164" s="91"/>
      <c r="AP164" s="77"/>
      <c r="AQ164" s="91"/>
      <c r="AR164" s="72"/>
      <c r="AS164" s="325"/>
      <c r="AT164" s="91"/>
      <c r="AU164" s="72"/>
      <c r="AV164" s="678" t="str">
        <f>IF(AU164="","",IF(AU164="A",'11.パネルラジエーター設備費用算出シート'!$G$13,IF(AU164="B",'11.パネルラジエーター設備費用算出シート'!$N$13,IF(AU164="C",'11.パネルラジエーター設備費用算出シート'!$G$23,IF(AU164="D",'11.パネルラジエーター設備費用算出シート'!$N$23,IF(AU164="E",'11.パネルラジエーター設備費用算出シート'!$G$33,IF(AU164="F",'11.パネルラジエーター設備費用算出シート'!$N$33,IF(AU164="G",'11.パネルラジエーター設備費用算出シート'!$G$43,IF(AU164="H",'11.パネルラジエーター設備費用算出シート'!$N$43,IF(AU164="I",'11.パネルラジエーター設備費用算出シート'!$G$54,'11.パネルラジエーター設備費用算出シート'!$N$54))))))))))</f>
        <v/>
      </c>
      <c r="AW164" s="91"/>
      <c r="AX164" s="36"/>
      <c r="AY164" s="36"/>
      <c r="AZ164" s="36"/>
      <c r="BA164" s="36"/>
      <c r="BB164" s="66"/>
      <c r="BC164" s="36"/>
      <c r="BD164" s="36"/>
      <c r="BE164" s="66"/>
      <c r="BF164" s="36"/>
      <c r="BG164" s="36"/>
      <c r="BH164" s="36"/>
      <c r="BI164" s="36"/>
    </row>
    <row r="165" spans="1:61" s="37" customFormat="1">
      <c r="A165" s="93"/>
      <c r="B165" s="68">
        <v>153</v>
      </c>
      <c r="C165" s="105"/>
      <c r="D165" s="69"/>
      <c r="E165" s="94"/>
      <c r="F165" s="672"/>
      <c r="G165" s="672"/>
      <c r="H165" s="72"/>
      <c r="I165" s="73"/>
      <c r="J165" s="72"/>
      <c r="K165" s="674" t="str">
        <f t="shared" si="6"/>
        <v/>
      </c>
      <c r="L165" s="674" t="str">
        <f>IF($G165="","",IF(OR('2.全体概要'!$C$15=1,'2.全体概要'!$C$15=2),INDEX($BD$15:$BD$16,MATCH($G165,$BC$15:$BC$16,-1)),IF('2.全体概要'!$C$15=3,INDEX($BD$14:$BD$15,MATCH($G165,$BC$14:$BC$15,-1)),INDEX($BD$13:$BD$14,MATCH($G165,$BC$13:$BC$14,-1)))))</f>
        <v/>
      </c>
      <c r="M165" s="674" t="str">
        <f t="shared" si="7"/>
        <v/>
      </c>
      <c r="N165" s="675">
        <f t="shared" si="8"/>
        <v>0</v>
      </c>
      <c r="O165" s="91"/>
      <c r="P165" s="161"/>
      <c r="Q165" s="67"/>
      <c r="R165" s="89"/>
      <c r="S165" s="162"/>
      <c r="T165" s="67"/>
      <c r="U165" s="91"/>
      <c r="V165" s="161"/>
      <c r="W165" s="67"/>
      <c r="X165" s="89"/>
      <c r="Y165" s="162"/>
      <c r="Z165" s="67"/>
      <c r="AA165" s="91"/>
      <c r="AB165" s="72"/>
      <c r="AC165" s="91"/>
      <c r="AD165" s="161"/>
      <c r="AE165" s="91"/>
      <c r="AF165" s="161"/>
      <c r="AG165" s="91"/>
      <c r="AH165" s="72"/>
      <c r="AI165" s="91"/>
      <c r="AJ165" s="161"/>
      <c r="AK165" s="91"/>
      <c r="AL165" s="75"/>
      <c r="AM165" s="91"/>
      <c r="AN165" s="75"/>
      <c r="AO165" s="91"/>
      <c r="AP165" s="77"/>
      <c r="AQ165" s="91"/>
      <c r="AR165" s="72"/>
      <c r="AS165" s="325"/>
      <c r="AT165" s="91"/>
      <c r="AU165" s="72"/>
      <c r="AV165" s="678" t="str">
        <f>IF(AU165="","",IF(AU165="A",'11.パネルラジエーター設備費用算出シート'!$G$13,IF(AU165="B",'11.パネルラジエーター設備費用算出シート'!$N$13,IF(AU165="C",'11.パネルラジエーター設備費用算出シート'!$G$23,IF(AU165="D",'11.パネルラジエーター設備費用算出シート'!$N$23,IF(AU165="E",'11.パネルラジエーター設備費用算出シート'!$G$33,IF(AU165="F",'11.パネルラジエーター設備費用算出シート'!$N$33,IF(AU165="G",'11.パネルラジエーター設備費用算出シート'!$G$43,IF(AU165="H",'11.パネルラジエーター設備費用算出シート'!$N$43,IF(AU165="I",'11.パネルラジエーター設備費用算出シート'!$G$54,'11.パネルラジエーター設備費用算出シート'!$N$54))))))))))</f>
        <v/>
      </c>
      <c r="AW165" s="91"/>
      <c r="AX165" s="36"/>
      <c r="AY165" s="36"/>
      <c r="AZ165" s="36"/>
      <c r="BA165" s="36"/>
      <c r="BB165" s="66"/>
      <c r="BC165" s="36"/>
      <c r="BD165" s="36"/>
      <c r="BE165" s="66"/>
      <c r="BF165" s="36"/>
      <c r="BG165" s="36"/>
      <c r="BH165" s="36"/>
      <c r="BI165" s="36"/>
    </row>
    <row r="166" spans="1:61" s="37" customFormat="1">
      <c r="A166" s="93"/>
      <c r="B166" s="68">
        <v>154</v>
      </c>
      <c r="C166" s="105"/>
      <c r="D166" s="69"/>
      <c r="E166" s="94"/>
      <c r="F166" s="672"/>
      <c r="G166" s="672"/>
      <c r="H166" s="72"/>
      <c r="I166" s="73"/>
      <c r="J166" s="72"/>
      <c r="K166" s="674" t="str">
        <f t="shared" si="6"/>
        <v/>
      </c>
      <c r="L166" s="674" t="str">
        <f>IF($G166="","",IF(OR('2.全体概要'!$C$15=1,'2.全体概要'!$C$15=2),INDEX($BD$15:$BD$16,MATCH($G166,$BC$15:$BC$16,-1)),IF('2.全体概要'!$C$15=3,INDEX($BD$14:$BD$15,MATCH($G166,$BC$14:$BC$15,-1)),INDEX($BD$13:$BD$14,MATCH($G166,$BC$13:$BC$14,-1)))))</f>
        <v/>
      </c>
      <c r="M166" s="674" t="str">
        <f t="shared" si="7"/>
        <v/>
      </c>
      <c r="N166" s="675">
        <f t="shared" si="8"/>
        <v>0</v>
      </c>
      <c r="O166" s="91"/>
      <c r="P166" s="161"/>
      <c r="Q166" s="67"/>
      <c r="R166" s="89"/>
      <c r="S166" s="162"/>
      <c r="T166" s="67"/>
      <c r="U166" s="91"/>
      <c r="V166" s="161"/>
      <c r="W166" s="67"/>
      <c r="X166" s="89"/>
      <c r="Y166" s="162"/>
      <c r="Z166" s="67"/>
      <c r="AA166" s="91"/>
      <c r="AB166" s="72"/>
      <c r="AC166" s="91"/>
      <c r="AD166" s="161"/>
      <c r="AE166" s="91"/>
      <c r="AF166" s="161"/>
      <c r="AG166" s="91"/>
      <c r="AH166" s="72"/>
      <c r="AI166" s="91"/>
      <c r="AJ166" s="161"/>
      <c r="AK166" s="91"/>
      <c r="AL166" s="75"/>
      <c r="AM166" s="91"/>
      <c r="AN166" s="75"/>
      <c r="AO166" s="91"/>
      <c r="AP166" s="77"/>
      <c r="AQ166" s="91"/>
      <c r="AR166" s="72"/>
      <c r="AS166" s="325"/>
      <c r="AT166" s="91"/>
      <c r="AU166" s="72"/>
      <c r="AV166" s="678" t="str">
        <f>IF(AU166="","",IF(AU166="A",'11.パネルラジエーター設備費用算出シート'!$G$13,IF(AU166="B",'11.パネルラジエーター設備費用算出シート'!$N$13,IF(AU166="C",'11.パネルラジエーター設備費用算出シート'!$G$23,IF(AU166="D",'11.パネルラジエーター設備費用算出シート'!$N$23,IF(AU166="E",'11.パネルラジエーター設備費用算出シート'!$G$33,IF(AU166="F",'11.パネルラジエーター設備費用算出シート'!$N$33,IF(AU166="G",'11.パネルラジエーター設備費用算出シート'!$G$43,IF(AU166="H",'11.パネルラジエーター設備費用算出シート'!$N$43,IF(AU166="I",'11.パネルラジエーター設備費用算出シート'!$G$54,'11.パネルラジエーター設備費用算出シート'!$N$54))))))))))</f>
        <v/>
      </c>
      <c r="AW166" s="91"/>
      <c r="AX166" s="36"/>
      <c r="AY166" s="36"/>
      <c r="AZ166" s="36"/>
      <c r="BA166" s="36"/>
      <c r="BB166" s="66"/>
      <c r="BC166" s="36"/>
      <c r="BD166" s="36"/>
      <c r="BE166" s="66"/>
      <c r="BF166" s="36"/>
      <c r="BG166" s="36"/>
      <c r="BH166" s="36"/>
      <c r="BI166" s="36"/>
    </row>
    <row r="167" spans="1:61" s="37" customFormat="1">
      <c r="A167" s="93"/>
      <c r="B167" s="68">
        <v>155</v>
      </c>
      <c r="C167" s="105"/>
      <c r="D167" s="69"/>
      <c r="E167" s="94"/>
      <c r="F167" s="672"/>
      <c r="G167" s="672"/>
      <c r="H167" s="72"/>
      <c r="I167" s="73"/>
      <c r="J167" s="72"/>
      <c r="K167" s="674" t="str">
        <f t="shared" si="6"/>
        <v/>
      </c>
      <c r="L167" s="674" t="str">
        <f>IF($G167="","",IF(OR('2.全体概要'!$C$15=1,'2.全体概要'!$C$15=2),INDEX($BD$15:$BD$16,MATCH($G167,$BC$15:$BC$16,-1)),IF('2.全体概要'!$C$15=3,INDEX($BD$14:$BD$15,MATCH($G167,$BC$14:$BC$15,-1)),INDEX($BD$13:$BD$14,MATCH($G167,$BC$13:$BC$14,-1)))))</f>
        <v/>
      </c>
      <c r="M167" s="674" t="str">
        <f t="shared" si="7"/>
        <v/>
      </c>
      <c r="N167" s="675">
        <f t="shared" si="8"/>
        <v>0</v>
      </c>
      <c r="O167" s="91"/>
      <c r="P167" s="161"/>
      <c r="Q167" s="67"/>
      <c r="R167" s="89"/>
      <c r="S167" s="162"/>
      <c r="T167" s="67"/>
      <c r="U167" s="91"/>
      <c r="V167" s="161"/>
      <c r="W167" s="67"/>
      <c r="X167" s="89"/>
      <c r="Y167" s="162"/>
      <c r="Z167" s="67"/>
      <c r="AA167" s="91"/>
      <c r="AB167" s="72"/>
      <c r="AC167" s="91"/>
      <c r="AD167" s="161"/>
      <c r="AE167" s="91"/>
      <c r="AF167" s="161"/>
      <c r="AG167" s="91"/>
      <c r="AH167" s="72"/>
      <c r="AI167" s="91"/>
      <c r="AJ167" s="161"/>
      <c r="AK167" s="91"/>
      <c r="AL167" s="75"/>
      <c r="AM167" s="91"/>
      <c r="AN167" s="75"/>
      <c r="AO167" s="91"/>
      <c r="AP167" s="77"/>
      <c r="AQ167" s="91"/>
      <c r="AR167" s="72"/>
      <c r="AS167" s="325"/>
      <c r="AT167" s="91"/>
      <c r="AU167" s="72"/>
      <c r="AV167" s="678" t="str">
        <f>IF(AU167="","",IF(AU167="A",'11.パネルラジエーター設備費用算出シート'!$G$13,IF(AU167="B",'11.パネルラジエーター設備費用算出シート'!$N$13,IF(AU167="C",'11.パネルラジエーター設備費用算出シート'!$G$23,IF(AU167="D",'11.パネルラジエーター設備費用算出シート'!$N$23,IF(AU167="E",'11.パネルラジエーター設備費用算出シート'!$G$33,IF(AU167="F",'11.パネルラジエーター設備費用算出シート'!$N$33,IF(AU167="G",'11.パネルラジエーター設備費用算出シート'!$G$43,IF(AU167="H",'11.パネルラジエーター設備費用算出シート'!$N$43,IF(AU167="I",'11.パネルラジエーター設備費用算出シート'!$G$54,'11.パネルラジエーター設備費用算出シート'!$N$54))))))))))</f>
        <v/>
      </c>
      <c r="AW167" s="91"/>
      <c r="AX167" s="36"/>
      <c r="AY167" s="36"/>
      <c r="AZ167" s="36"/>
      <c r="BA167" s="36"/>
      <c r="BB167" s="66"/>
      <c r="BC167" s="36"/>
      <c r="BD167" s="36"/>
      <c r="BE167" s="66"/>
      <c r="BF167" s="36"/>
      <c r="BG167" s="36"/>
      <c r="BH167" s="36"/>
      <c r="BI167" s="36"/>
    </row>
    <row r="168" spans="1:61" s="37" customFormat="1">
      <c r="A168" s="93"/>
      <c r="B168" s="68">
        <v>156</v>
      </c>
      <c r="C168" s="105"/>
      <c r="D168" s="69"/>
      <c r="E168" s="94"/>
      <c r="F168" s="672"/>
      <c r="G168" s="672"/>
      <c r="H168" s="72"/>
      <c r="I168" s="73"/>
      <c r="J168" s="72"/>
      <c r="K168" s="674" t="str">
        <f t="shared" si="6"/>
        <v/>
      </c>
      <c r="L168" s="674" t="str">
        <f>IF($G168="","",IF(OR('2.全体概要'!$C$15=1,'2.全体概要'!$C$15=2),INDEX($BD$15:$BD$16,MATCH($G168,$BC$15:$BC$16,-1)),IF('2.全体概要'!$C$15=3,INDEX($BD$14:$BD$15,MATCH($G168,$BC$14:$BC$15,-1)),INDEX($BD$13:$BD$14,MATCH($G168,$BC$13:$BC$14,-1)))))</f>
        <v/>
      </c>
      <c r="M168" s="674" t="str">
        <f t="shared" si="7"/>
        <v/>
      </c>
      <c r="N168" s="675">
        <f t="shared" si="8"/>
        <v>0</v>
      </c>
      <c r="O168" s="91"/>
      <c r="P168" s="161"/>
      <c r="Q168" s="67"/>
      <c r="R168" s="89"/>
      <c r="S168" s="162"/>
      <c r="T168" s="67"/>
      <c r="U168" s="91"/>
      <c r="V168" s="161"/>
      <c r="W168" s="67"/>
      <c r="X168" s="89"/>
      <c r="Y168" s="162"/>
      <c r="Z168" s="67"/>
      <c r="AA168" s="91"/>
      <c r="AB168" s="72"/>
      <c r="AC168" s="91"/>
      <c r="AD168" s="161"/>
      <c r="AE168" s="91"/>
      <c r="AF168" s="161"/>
      <c r="AG168" s="91"/>
      <c r="AH168" s="72"/>
      <c r="AI168" s="91"/>
      <c r="AJ168" s="161"/>
      <c r="AK168" s="91"/>
      <c r="AL168" s="75"/>
      <c r="AM168" s="91"/>
      <c r="AN168" s="75"/>
      <c r="AO168" s="91"/>
      <c r="AP168" s="77"/>
      <c r="AQ168" s="91"/>
      <c r="AR168" s="72"/>
      <c r="AS168" s="325"/>
      <c r="AT168" s="91"/>
      <c r="AU168" s="72"/>
      <c r="AV168" s="678" t="str">
        <f>IF(AU168="","",IF(AU168="A",'11.パネルラジエーター設備費用算出シート'!$G$13,IF(AU168="B",'11.パネルラジエーター設備費用算出シート'!$N$13,IF(AU168="C",'11.パネルラジエーター設備費用算出シート'!$G$23,IF(AU168="D",'11.パネルラジエーター設備費用算出シート'!$N$23,IF(AU168="E",'11.パネルラジエーター設備費用算出シート'!$G$33,IF(AU168="F",'11.パネルラジエーター設備費用算出シート'!$N$33,IF(AU168="G",'11.パネルラジエーター設備費用算出シート'!$G$43,IF(AU168="H",'11.パネルラジエーター設備費用算出シート'!$N$43,IF(AU168="I",'11.パネルラジエーター設備費用算出シート'!$G$54,'11.パネルラジエーター設備費用算出シート'!$N$54))))))))))</f>
        <v/>
      </c>
      <c r="AW168" s="91"/>
      <c r="AX168" s="36"/>
      <c r="AY168" s="36"/>
      <c r="AZ168" s="36"/>
      <c r="BA168" s="36"/>
      <c r="BB168" s="66"/>
      <c r="BC168" s="36"/>
      <c r="BD168" s="36"/>
      <c r="BE168" s="66"/>
      <c r="BF168" s="36"/>
      <c r="BG168" s="36"/>
      <c r="BH168" s="36"/>
      <c r="BI168" s="36"/>
    </row>
    <row r="169" spans="1:61" s="37" customFormat="1">
      <c r="A169" s="93"/>
      <c r="B169" s="68">
        <v>157</v>
      </c>
      <c r="C169" s="105"/>
      <c r="D169" s="69"/>
      <c r="E169" s="94"/>
      <c r="F169" s="672"/>
      <c r="G169" s="672"/>
      <c r="H169" s="72"/>
      <c r="I169" s="73"/>
      <c r="J169" s="72"/>
      <c r="K169" s="674" t="str">
        <f t="shared" si="6"/>
        <v/>
      </c>
      <c r="L169" s="674" t="str">
        <f>IF($G169="","",IF(OR('2.全体概要'!$C$15=1,'2.全体概要'!$C$15=2),INDEX($BD$15:$BD$16,MATCH($G169,$BC$15:$BC$16,-1)),IF('2.全体概要'!$C$15=3,INDEX($BD$14:$BD$15,MATCH($G169,$BC$14:$BC$15,-1)),INDEX($BD$13:$BD$14,MATCH($G169,$BC$13:$BC$14,-1)))))</f>
        <v/>
      </c>
      <c r="M169" s="674" t="str">
        <f t="shared" si="7"/>
        <v/>
      </c>
      <c r="N169" s="675">
        <f t="shared" si="8"/>
        <v>0</v>
      </c>
      <c r="O169" s="91"/>
      <c r="P169" s="161"/>
      <c r="Q169" s="67"/>
      <c r="R169" s="89"/>
      <c r="S169" s="162"/>
      <c r="T169" s="67"/>
      <c r="U169" s="91"/>
      <c r="V169" s="161"/>
      <c r="W169" s="67"/>
      <c r="X169" s="89"/>
      <c r="Y169" s="162"/>
      <c r="Z169" s="67"/>
      <c r="AA169" s="91"/>
      <c r="AB169" s="72"/>
      <c r="AC169" s="91"/>
      <c r="AD169" s="161"/>
      <c r="AE169" s="91"/>
      <c r="AF169" s="161"/>
      <c r="AG169" s="91"/>
      <c r="AH169" s="72"/>
      <c r="AI169" s="91"/>
      <c r="AJ169" s="161"/>
      <c r="AK169" s="91"/>
      <c r="AL169" s="75"/>
      <c r="AM169" s="91"/>
      <c r="AN169" s="75"/>
      <c r="AO169" s="91"/>
      <c r="AP169" s="77"/>
      <c r="AQ169" s="91"/>
      <c r="AR169" s="72"/>
      <c r="AS169" s="325"/>
      <c r="AT169" s="91"/>
      <c r="AU169" s="72"/>
      <c r="AV169" s="678" t="str">
        <f>IF(AU169="","",IF(AU169="A",'11.パネルラジエーター設備費用算出シート'!$G$13,IF(AU169="B",'11.パネルラジエーター設備費用算出シート'!$N$13,IF(AU169="C",'11.パネルラジエーター設備費用算出シート'!$G$23,IF(AU169="D",'11.パネルラジエーター設備費用算出シート'!$N$23,IF(AU169="E",'11.パネルラジエーター設備費用算出シート'!$G$33,IF(AU169="F",'11.パネルラジエーター設備費用算出シート'!$N$33,IF(AU169="G",'11.パネルラジエーター設備費用算出シート'!$G$43,IF(AU169="H",'11.パネルラジエーター設備費用算出シート'!$N$43,IF(AU169="I",'11.パネルラジエーター設備費用算出シート'!$G$54,'11.パネルラジエーター設備費用算出シート'!$N$54))))))))))</f>
        <v/>
      </c>
      <c r="AW169" s="91"/>
      <c r="AX169" s="36"/>
      <c r="AY169" s="36"/>
      <c r="AZ169" s="36"/>
      <c r="BA169" s="36"/>
      <c r="BB169" s="66"/>
      <c r="BC169" s="36"/>
      <c r="BD169" s="36"/>
      <c r="BE169" s="66"/>
      <c r="BF169" s="36"/>
      <c r="BG169" s="36"/>
      <c r="BH169" s="36"/>
      <c r="BI169" s="36"/>
    </row>
    <row r="170" spans="1:61" s="37" customFormat="1">
      <c r="A170" s="93"/>
      <c r="B170" s="68">
        <v>158</v>
      </c>
      <c r="C170" s="105"/>
      <c r="D170" s="69"/>
      <c r="E170" s="94"/>
      <c r="F170" s="672"/>
      <c r="G170" s="672"/>
      <c r="H170" s="72"/>
      <c r="I170" s="73"/>
      <c r="J170" s="72"/>
      <c r="K170" s="674" t="str">
        <f t="shared" si="6"/>
        <v/>
      </c>
      <c r="L170" s="674" t="str">
        <f>IF($G170="","",IF(OR('2.全体概要'!$C$15=1,'2.全体概要'!$C$15=2),INDEX($BD$15:$BD$16,MATCH($G170,$BC$15:$BC$16,-1)),IF('2.全体概要'!$C$15=3,INDEX($BD$14:$BD$15,MATCH($G170,$BC$14:$BC$15,-1)),INDEX($BD$13:$BD$14,MATCH($G170,$BC$13:$BC$14,-1)))))</f>
        <v/>
      </c>
      <c r="M170" s="674" t="str">
        <f t="shared" si="7"/>
        <v/>
      </c>
      <c r="N170" s="675">
        <f t="shared" si="8"/>
        <v>0</v>
      </c>
      <c r="O170" s="91"/>
      <c r="P170" s="161"/>
      <c r="Q170" s="67"/>
      <c r="R170" s="89"/>
      <c r="S170" s="162"/>
      <c r="T170" s="67"/>
      <c r="U170" s="91"/>
      <c r="V170" s="161"/>
      <c r="W170" s="67"/>
      <c r="X170" s="89"/>
      <c r="Y170" s="162"/>
      <c r="Z170" s="67"/>
      <c r="AA170" s="91"/>
      <c r="AB170" s="72"/>
      <c r="AC170" s="91"/>
      <c r="AD170" s="161"/>
      <c r="AE170" s="91"/>
      <c r="AF170" s="161"/>
      <c r="AG170" s="91"/>
      <c r="AH170" s="72"/>
      <c r="AI170" s="91"/>
      <c r="AJ170" s="161"/>
      <c r="AK170" s="91"/>
      <c r="AL170" s="75"/>
      <c r="AM170" s="91"/>
      <c r="AN170" s="75"/>
      <c r="AO170" s="91"/>
      <c r="AP170" s="77"/>
      <c r="AQ170" s="91"/>
      <c r="AR170" s="72"/>
      <c r="AS170" s="325"/>
      <c r="AT170" s="91"/>
      <c r="AU170" s="72"/>
      <c r="AV170" s="678" t="str">
        <f>IF(AU170="","",IF(AU170="A",'11.パネルラジエーター設備費用算出シート'!$G$13,IF(AU170="B",'11.パネルラジエーター設備費用算出シート'!$N$13,IF(AU170="C",'11.パネルラジエーター設備費用算出シート'!$G$23,IF(AU170="D",'11.パネルラジエーター設備費用算出シート'!$N$23,IF(AU170="E",'11.パネルラジエーター設備費用算出シート'!$G$33,IF(AU170="F",'11.パネルラジエーター設備費用算出シート'!$N$33,IF(AU170="G",'11.パネルラジエーター設備費用算出シート'!$G$43,IF(AU170="H",'11.パネルラジエーター設備費用算出シート'!$N$43,IF(AU170="I",'11.パネルラジエーター設備費用算出シート'!$G$54,'11.パネルラジエーター設備費用算出シート'!$N$54))))))))))</f>
        <v/>
      </c>
      <c r="AW170" s="91"/>
      <c r="AX170" s="36"/>
      <c r="AY170" s="36"/>
      <c r="AZ170" s="36"/>
      <c r="BA170" s="36"/>
      <c r="BB170" s="66"/>
      <c r="BC170" s="36"/>
      <c r="BD170" s="36"/>
      <c r="BE170" s="66"/>
      <c r="BF170" s="36"/>
      <c r="BG170" s="36"/>
      <c r="BH170" s="36"/>
      <c r="BI170" s="36"/>
    </row>
    <row r="171" spans="1:61" s="37" customFormat="1">
      <c r="A171" s="93"/>
      <c r="B171" s="68">
        <v>159</v>
      </c>
      <c r="C171" s="105"/>
      <c r="D171" s="69"/>
      <c r="E171" s="94"/>
      <c r="F171" s="672"/>
      <c r="G171" s="672"/>
      <c r="H171" s="72"/>
      <c r="I171" s="73"/>
      <c r="J171" s="72"/>
      <c r="K171" s="674" t="str">
        <f t="shared" si="6"/>
        <v/>
      </c>
      <c r="L171" s="674" t="str">
        <f>IF($G171="","",IF(OR('2.全体概要'!$C$15=1,'2.全体概要'!$C$15=2),INDEX($BD$15:$BD$16,MATCH($G171,$BC$15:$BC$16,-1)),IF('2.全体概要'!$C$15=3,INDEX($BD$14:$BD$15,MATCH($G171,$BC$14:$BC$15,-1)),INDEX($BD$13:$BD$14,MATCH($G171,$BC$13:$BC$14,-1)))))</f>
        <v/>
      </c>
      <c r="M171" s="674" t="str">
        <f t="shared" si="7"/>
        <v/>
      </c>
      <c r="N171" s="675">
        <f t="shared" si="8"/>
        <v>0</v>
      </c>
      <c r="O171" s="91"/>
      <c r="P171" s="161"/>
      <c r="Q171" s="67"/>
      <c r="R171" s="89"/>
      <c r="S171" s="162"/>
      <c r="T171" s="67"/>
      <c r="U171" s="91"/>
      <c r="V171" s="161"/>
      <c r="W171" s="67"/>
      <c r="X171" s="89"/>
      <c r="Y171" s="162"/>
      <c r="Z171" s="67"/>
      <c r="AA171" s="91"/>
      <c r="AB171" s="72"/>
      <c r="AC171" s="91"/>
      <c r="AD171" s="161"/>
      <c r="AE171" s="91"/>
      <c r="AF171" s="161"/>
      <c r="AG171" s="91"/>
      <c r="AH171" s="72"/>
      <c r="AI171" s="91"/>
      <c r="AJ171" s="161"/>
      <c r="AK171" s="91"/>
      <c r="AL171" s="75"/>
      <c r="AM171" s="91"/>
      <c r="AN171" s="75"/>
      <c r="AO171" s="91"/>
      <c r="AP171" s="77"/>
      <c r="AQ171" s="91"/>
      <c r="AR171" s="72"/>
      <c r="AS171" s="325"/>
      <c r="AT171" s="91"/>
      <c r="AU171" s="72"/>
      <c r="AV171" s="678" t="str">
        <f>IF(AU171="","",IF(AU171="A",'11.パネルラジエーター設備費用算出シート'!$G$13,IF(AU171="B",'11.パネルラジエーター設備費用算出シート'!$N$13,IF(AU171="C",'11.パネルラジエーター設備費用算出シート'!$G$23,IF(AU171="D",'11.パネルラジエーター設備費用算出シート'!$N$23,IF(AU171="E",'11.パネルラジエーター設備費用算出シート'!$G$33,IF(AU171="F",'11.パネルラジエーター設備費用算出シート'!$N$33,IF(AU171="G",'11.パネルラジエーター設備費用算出シート'!$G$43,IF(AU171="H",'11.パネルラジエーター設備費用算出シート'!$N$43,IF(AU171="I",'11.パネルラジエーター設備費用算出シート'!$G$54,'11.パネルラジエーター設備費用算出シート'!$N$54))))))))))</f>
        <v/>
      </c>
      <c r="AW171" s="91"/>
      <c r="AX171" s="36"/>
      <c r="AY171" s="36"/>
      <c r="AZ171" s="36"/>
      <c r="BA171" s="36"/>
      <c r="BB171" s="66"/>
      <c r="BC171" s="36"/>
      <c r="BD171" s="36"/>
      <c r="BE171" s="66"/>
      <c r="BF171" s="36"/>
      <c r="BG171" s="36"/>
      <c r="BH171" s="36"/>
      <c r="BI171" s="36"/>
    </row>
    <row r="172" spans="1:61" s="37" customFormat="1">
      <c r="A172" s="93"/>
      <c r="B172" s="68">
        <v>160</v>
      </c>
      <c r="C172" s="105"/>
      <c r="D172" s="69"/>
      <c r="E172" s="94"/>
      <c r="F172" s="672"/>
      <c r="G172" s="672"/>
      <c r="H172" s="72"/>
      <c r="I172" s="73"/>
      <c r="J172" s="72"/>
      <c r="K172" s="674" t="str">
        <f t="shared" si="6"/>
        <v/>
      </c>
      <c r="L172" s="674" t="str">
        <f>IF($G172="","",IF(OR('2.全体概要'!$C$15=1,'2.全体概要'!$C$15=2),INDEX($BD$15:$BD$16,MATCH($G172,$BC$15:$BC$16,-1)),IF('2.全体概要'!$C$15=3,INDEX($BD$14:$BD$15,MATCH($G172,$BC$14:$BC$15,-1)),INDEX($BD$13:$BD$14,MATCH($G172,$BC$13:$BC$14,-1)))))</f>
        <v/>
      </c>
      <c r="M172" s="674" t="str">
        <f t="shared" si="7"/>
        <v/>
      </c>
      <c r="N172" s="675">
        <f t="shared" si="8"/>
        <v>0</v>
      </c>
      <c r="O172" s="91"/>
      <c r="P172" s="161"/>
      <c r="Q172" s="67"/>
      <c r="R172" s="89"/>
      <c r="S172" s="162"/>
      <c r="T172" s="67"/>
      <c r="U172" s="91"/>
      <c r="V172" s="161"/>
      <c r="W172" s="67"/>
      <c r="X172" s="89"/>
      <c r="Y172" s="162"/>
      <c r="Z172" s="67"/>
      <c r="AA172" s="91"/>
      <c r="AB172" s="72"/>
      <c r="AC172" s="91"/>
      <c r="AD172" s="161"/>
      <c r="AE172" s="91"/>
      <c r="AF172" s="161"/>
      <c r="AG172" s="91"/>
      <c r="AH172" s="72"/>
      <c r="AI172" s="91"/>
      <c r="AJ172" s="161"/>
      <c r="AK172" s="91"/>
      <c r="AL172" s="75"/>
      <c r="AM172" s="91"/>
      <c r="AN172" s="75"/>
      <c r="AO172" s="91"/>
      <c r="AP172" s="77"/>
      <c r="AQ172" s="91"/>
      <c r="AR172" s="72"/>
      <c r="AS172" s="325"/>
      <c r="AT172" s="91"/>
      <c r="AU172" s="72"/>
      <c r="AV172" s="678" t="str">
        <f>IF(AU172="","",IF(AU172="A",'11.パネルラジエーター設備費用算出シート'!$G$13,IF(AU172="B",'11.パネルラジエーター設備費用算出シート'!$N$13,IF(AU172="C",'11.パネルラジエーター設備費用算出シート'!$G$23,IF(AU172="D",'11.パネルラジエーター設備費用算出シート'!$N$23,IF(AU172="E",'11.パネルラジエーター設備費用算出シート'!$G$33,IF(AU172="F",'11.パネルラジエーター設備費用算出シート'!$N$33,IF(AU172="G",'11.パネルラジエーター設備費用算出シート'!$G$43,IF(AU172="H",'11.パネルラジエーター設備費用算出シート'!$N$43,IF(AU172="I",'11.パネルラジエーター設備費用算出シート'!$G$54,'11.パネルラジエーター設備費用算出シート'!$N$54))))))))))</f>
        <v/>
      </c>
      <c r="AW172" s="91"/>
      <c r="AX172" s="36"/>
      <c r="AY172" s="36"/>
      <c r="AZ172" s="36"/>
      <c r="BA172" s="36"/>
      <c r="BB172" s="66"/>
      <c r="BC172" s="36"/>
      <c r="BD172" s="36"/>
      <c r="BE172" s="66"/>
      <c r="BF172" s="36"/>
      <c r="BG172" s="36"/>
      <c r="BH172" s="36"/>
      <c r="BI172" s="36"/>
    </row>
    <row r="173" spans="1:61" s="37" customFormat="1">
      <c r="A173" s="93"/>
      <c r="B173" s="68">
        <v>161</v>
      </c>
      <c r="C173" s="105"/>
      <c r="D173" s="69"/>
      <c r="E173" s="94"/>
      <c r="F173" s="672"/>
      <c r="G173" s="672"/>
      <c r="H173" s="72"/>
      <c r="I173" s="73"/>
      <c r="J173" s="72"/>
      <c r="K173" s="674" t="str">
        <f t="shared" si="6"/>
        <v/>
      </c>
      <c r="L173" s="674" t="str">
        <f>IF($G173="","",IF(OR('2.全体概要'!$C$15=1,'2.全体概要'!$C$15=2),INDEX($BD$15:$BD$16,MATCH($G173,$BC$15:$BC$16,-1)),IF('2.全体概要'!$C$15=3,INDEX($BD$14:$BD$15,MATCH($G173,$BC$14:$BC$15,-1)),INDEX($BD$13:$BD$14,MATCH($G173,$BC$13:$BC$14,-1)))))</f>
        <v/>
      </c>
      <c r="M173" s="674" t="str">
        <f t="shared" si="7"/>
        <v/>
      </c>
      <c r="N173" s="675">
        <f t="shared" si="8"/>
        <v>0</v>
      </c>
      <c r="O173" s="91"/>
      <c r="P173" s="161"/>
      <c r="Q173" s="67"/>
      <c r="R173" s="89"/>
      <c r="S173" s="162"/>
      <c r="T173" s="67"/>
      <c r="U173" s="91"/>
      <c r="V173" s="161"/>
      <c r="W173" s="67"/>
      <c r="X173" s="89"/>
      <c r="Y173" s="162"/>
      <c r="Z173" s="67"/>
      <c r="AA173" s="91"/>
      <c r="AB173" s="72"/>
      <c r="AC173" s="91"/>
      <c r="AD173" s="161"/>
      <c r="AE173" s="91"/>
      <c r="AF173" s="161"/>
      <c r="AG173" s="91"/>
      <c r="AH173" s="72"/>
      <c r="AI173" s="91"/>
      <c r="AJ173" s="161"/>
      <c r="AK173" s="91"/>
      <c r="AL173" s="75"/>
      <c r="AM173" s="91"/>
      <c r="AN173" s="75"/>
      <c r="AO173" s="91"/>
      <c r="AP173" s="77"/>
      <c r="AQ173" s="91"/>
      <c r="AR173" s="72"/>
      <c r="AS173" s="325"/>
      <c r="AT173" s="91"/>
      <c r="AU173" s="72"/>
      <c r="AV173" s="678" t="str">
        <f>IF(AU173="","",IF(AU173="A",'11.パネルラジエーター設備費用算出シート'!$G$13,IF(AU173="B",'11.パネルラジエーター設備費用算出シート'!$N$13,IF(AU173="C",'11.パネルラジエーター設備費用算出シート'!$G$23,IF(AU173="D",'11.パネルラジエーター設備費用算出シート'!$N$23,IF(AU173="E",'11.パネルラジエーター設備費用算出シート'!$G$33,IF(AU173="F",'11.パネルラジエーター設備費用算出シート'!$N$33,IF(AU173="G",'11.パネルラジエーター設備費用算出シート'!$G$43,IF(AU173="H",'11.パネルラジエーター設備費用算出シート'!$N$43,IF(AU173="I",'11.パネルラジエーター設備費用算出シート'!$G$54,'11.パネルラジエーター設備費用算出シート'!$N$54))))))))))</f>
        <v/>
      </c>
      <c r="AW173" s="91"/>
      <c r="AX173" s="36"/>
      <c r="AY173" s="36"/>
      <c r="AZ173" s="36"/>
      <c r="BA173" s="36"/>
      <c r="BB173" s="66"/>
      <c r="BC173" s="36"/>
      <c r="BD173" s="36"/>
      <c r="BE173" s="66"/>
      <c r="BF173" s="36"/>
      <c r="BG173" s="36"/>
      <c r="BH173" s="36"/>
      <c r="BI173" s="36"/>
    </row>
    <row r="174" spans="1:61" s="37" customFormat="1">
      <c r="A174" s="93"/>
      <c r="B174" s="68">
        <v>162</v>
      </c>
      <c r="C174" s="105"/>
      <c r="D174" s="69"/>
      <c r="E174" s="94"/>
      <c r="F174" s="672"/>
      <c r="G174" s="672"/>
      <c r="H174" s="72"/>
      <c r="I174" s="73"/>
      <c r="J174" s="72"/>
      <c r="K174" s="674" t="str">
        <f t="shared" si="6"/>
        <v/>
      </c>
      <c r="L174" s="674" t="str">
        <f>IF($G174="","",IF(OR('2.全体概要'!$C$15=1,'2.全体概要'!$C$15=2),INDEX($BD$15:$BD$16,MATCH($G174,$BC$15:$BC$16,-1)),IF('2.全体概要'!$C$15=3,INDEX($BD$14:$BD$15,MATCH($G174,$BC$14:$BC$15,-1)),INDEX($BD$13:$BD$14,MATCH($G174,$BC$13:$BC$14,-1)))))</f>
        <v/>
      </c>
      <c r="M174" s="674" t="str">
        <f t="shared" si="7"/>
        <v/>
      </c>
      <c r="N174" s="675">
        <f t="shared" si="8"/>
        <v>0</v>
      </c>
      <c r="O174" s="91"/>
      <c r="P174" s="161"/>
      <c r="Q174" s="67"/>
      <c r="R174" s="89"/>
      <c r="S174" s="162"/>
      <c r="T174" s="67"/>
      <c r="U174" s="91"/>
      <c r="V174" s="161"/>
      <c r="W174" s="67"/>
      <c r="X174" s="89"/>
      <c r="Y174" s="162"/>
      <c r="Z174" s="67"/>
      <c r="AA174" s="91"/>
      <c r="AB174" s="72"/>
      <c r="AC174" s="91"/>
      <c r="AD174" s="161"/>
      <c r="AE174" s="91"/>
      <c r="AF174" s="161"/>
      <c r="AG174" s="91"/>
      <c r="AH174" s="72"/>
      <c r="AI174" s="91"/>
      <c r="AJ174" s="161"/>
      <c r="AK174" s="91"/>
      <c r="AL174" s="75"/>
      <c r="AM174" s="91"/>
      <c r="AN174" s="75"/>
      <c r="AO174" s="91"/>
      <c r="AP174" s="77"/>
      <c r="AQ174" s="91"/>
      <c r="AR174" s="72"/>
      <c r="AS174" s="325"/>
      <c r="AT174" s="91"/>
      <c r="AU174" s="72"/>
      <c r="AV174" s="678" t="str">
        <f>IF(AU174="","",IF(AU174="A",'11.パネルラジエーター設備費用算出シート'!$G$13,IF(AU174="B",'11.パネルラジエーター設備費用算出シート'!$N$13,IF(AU174="C",'11.パネルラジエーター設備費用算出シート'!$G$23,IF(AU174="D",'11.パネルラジエーター設備費用算出シート'!$N$23,IF(AU174="E",'11.パネルラジエーター設備費用算出シート'!$G$33,IF(AU174="F",'11.パネルラジエーター設備費用算出シート'!$N$33,IF(AU174="G",'11.パネルラジエーター設備費用算出シート'!$G$43,IF(AU174="H",'11.パネルラジエーター設備費用算出シート'!$N$43,IF(AU174="I",'11.パネルラジエーター設備費用算出シート'!$G$54,'11.パネルラジエーター設備費用算出シート'!$N$54))))))))))</f>
        <v/>
      </c>
      <c r="AW174" s="91"/>
      <c r="AX174" s="36"/>
      <c r="AY174" s="36"/>
      <c r="AZ174" s="36"/>
      <c r="BA174" s="36"/>
      <c r="BB174" s="66"/>
      <c r="BC174" s="36"/>
      <c r="BD174" s="36"/>
      <c r="BE174" s="66"/>
      <c r="BF174" s="36"/>
      <c r="BG174" s="36"/>
      <c r="BH174" s="36"/>
      <c r="BI174" s="36"/>
    </row>
    <row r="175" spans="1:61" s="37" customFormat="1">
      <c r="A175" s="93"/>
      <c r="B175" s="68">
        <v>163</v>
      </c>
      <c r="C175" s="105"/>
      <c r="D175" s="69"/>
      <c r="E175" s="94"/>
      <c r="F175" s="672"/>
      <c r="G175" s="672"/>
      <c r="H175" s="72"/>
      <c r="I175" s="73"/>
      <c r="J175" s="72"/>
      <c r="K175" s="674" t="str">
        <f t="shared" si="6"/>
        <v/>
      </c>
      <c r="L175" s="674" t="str">
        <f>IF($G175="","",IF(OR('2.全体概要'!$C$15=1,'2.全体概要'!$C$15=2),INDEX($BD$15:$BD$16,MATCH($G175,$BC$15:$BC$16,-1)),IF('2.全体概要'!$C$15=3,INDEX($BD$14:$BD$15,MATCH($G175,$BC$14:$BC$15,-1)),INDEX($BD$13:$BD$14,MATCH($G175,$BC$13:$BC$14,-1)))))</f>
        <v/>
      </c>
      <c r="M175" s="674" t="str">
        <f t="shared" si="7"/>
        <v/>
      </c>
      <c r="N175" s="675">
        <f t="shared" si="8"/>
        <v>0</v>
      </c>
      <c r="O175" s="91"/>
      <c r="P175" s="161"/>
      <c r="Q175" s="67"/>
      <c r="R175" s="89"/>
      <c r="S175" s="162"/>
      <c r="T175" s="67"/>
      <c r="U175" s="91"/>
      <c r="V175" s="161"/>
      <c r="W175" s="67"/>
      <c r="X175" s="89"/>
      <c r="Y175" s="162"/>
      <c r="Z175" s="67"/>
      <c r="AA175" s="91"/>
      <c r="AB175" s="72"/>
      <c r="AC175" s="91"/>
      <c r="AD175" s="161"/>
      <c r="AE175" s="91"/>
      <c r="AF175" s="161"/>
      <c r="AG175" s="91"/>
      <c r="AH175" s="72"/>
      <c r="AI175" s="91"/>
      <c r="AJ175" s="161"/>
      <c r="AK175" s="91"/>
      <c r="AL175" s="75"/>
      <c r="AM175" s="91"/>
      <c r="AN175" s="75"/>
      <c r="AO175" s="91"/>
      <c r="AP175" s="77"/>
      <c r="AQ175" s="91"/>
      <c r="AR175" s="72"/>
      <c r="AS175" s="325"/>
      <c r="AT175" s="91"/>
      <c r="AU175" s="72"/>
      <c r="AV175" s="678" t="str">
        <f>IF(AU175="","",IF(AU175="A",'11.パネルラジエーター設備費用算出シート'!$G$13,IF(AU175="B",'11.パネルラジエーター設備費用算出シート'!$N$13,IF(AU175="C",'11.パネルラジエーター設備費用算出シート'!$G$23,IF(AU175="D",'11.パネルラジエーター設備費用算出シート'!$N$23,IF(AU175="E",'11.パネルラジエーター設備費用算出シート'!$G$33,IF(AU175="F",'11.パネルラジエーター設備費用算出シート'!$N$33,IF(AU175="G",'11.パネルラジエーター設備費用算出シート'!$G$43,IF(AU175="H",'11.パネルラジエーター設備費用算出シート'!$N$43,IF(AU175="I",'11.パネルラジエーター設備費用算出シート'!$G$54,'11.パネルラジエーター設備費用算出シート'!$N$54))))))))))</f>
        <v/>
      </c>
      <c r="AW175" s="91"/>
      <c r="AX175" s="36"/>
      <c r="AY175" s="36"/>
      <c r="AZ175" s="36"/>
      <c r="BA175" s="36"/>
      <c r="BB175" s="66"/>
      <c r="BC175" s="36"/>
      <c r="BD175" s="36"/>
      <c r="BE175" s="66"/>
      <c r="BF175" s="36"/>
      <c r="BG175" s="36"/>
      <c r="BH175" s="36"/>
      <c r="BI175" s="36"/>
    </row>
    <row r="176" spans="1:61" s="37" customFormat="1">
      <c r="A176" s="93"/>
      <c r="B176" s="68">
        <v>164</v>
      </c>
      <c r="C176" s="105"/>
      <c r="D176" s="69"/>
      <c r="E176" s="94"/>
      <c r="F176" s="672"/>
      <c r="G176" s="672"/>
      <c r="H176" s="72"/>
      <c r="I176" s="73"/>
      <c r="J176" s="72"/>
      <c r="K176" s="674" t="str">
        <f t="shared" si="6"/>
        <v/>
      </c>
      <c r="L176" s="674" t="str">
        <f>IF($G176="","",IF(OR('2.全体概要'!$C$15=1,'2.全体概要'!$C$15=2),INDEX($BD$15:$BD$16,MATCH($G176,$BC$15:$BC$16,-1)),IF('2.全体概要'!$C$15=3,INDEX($BD$14:$BD$15,MATCH($G176,$BC$14:$BC$15,-1)),INDEX($BD$13:$BD$14,MATCH($G176,$BC$13:$BC$14,-1)))))</f>
        <v/>
      </c>
      <c r="M176" s="674" t="str">
        <f t="shared" si="7"/>
        <v/>
      </c>
      <c r="N176" s="675">
        <f t="shared" si="8"/>
        <v>0</v>
      </c>
      <c r="O176" s="91"/>
      <c r="P176" s="161"/>
      <c r="Q176" s="67"/>
      <c r="R176" s="89"/>
      <c r="S176" s="162"/>
      <c r="T176" s="67"/>
      <c r="U176" s="91"/>
      <c r="V176" s="161"/>
      <c r="W176" s="67"/>
      <c r="X176" s="89"/>
      <c r="Y176" s="162"/>
      <c r="Z176" s="67"/>
      <c r="AA176" s="91"/>
      <c r="AB176" s="72"/>
      <c r="AC176" s="91"/>
      <c r="AD176" s="161"/>
      <c r="AE176" s="91"/>
      <c r="AF176" s="161"/>
      <c r="AG176" s="91"/>
      <c r="AH176" s="72"/>
      <c r="AI176" s="91"/>
      <c r="AJ176" s="161"/>
      <c r="AK176" s="91"/>
      <c r="AL176" s="75"/>
      <c r="AM176" s="91"/>
      <c r="AN176" s="75"/>
      <c r="AO176" s="91"/>
      <c r="AP176" s="77"/>
      <c r="AQ176" s="91"/>
      <c r="AR176" s="72"/>
      <c r="AS176" s="325"/>
      <c r="AT176" s="91"/>
      <c r="AU176" s="72"/>
      <c r="AV176" s="678" t="str">
        <f>IF(AU176="","",IF(AU176="A",'11.パネルラジエーター設備費用算出シート'!$G$13,IF(AU176="B",'11.パネルラジエーター設備費用算出シート'!$N$13,IF(AU176="C",'11.パネルラジエーター設備費用算出シート'!$G$23,IF(AU176="D",'11.パネルラジエーター設備費用算出シート'!$N$23,IF(AU176="E",'11.パネルラジエーター設備費用算出シート'!$G$33,IF(AU176="F",'11.パネルラジエーター設備費用算出シート'!$N$33,IF(AU176="G",'11.パネルラジエーター設備費用算出シート'!$G$43,IF(AU176="H",'11.パネルラジエーター設備費用算出シート'!$N$43,IF(AU176="I",'11.パネルラジエーター設備費用算出シート'!$G$54,'11.パネルラジエーター設備費用算出シート'!$N$54))))))))))</f>
        <v/>
      </c>
      <c r="AW176" s="91"/>
      <c r="AX176" s="36"/>
      <c r="AY176" s="36"/>
      <c r="AZ176" s="36"/>
      <c r="BA176" s="36"/>
      <c r="BB176" s="66"/>
      <c r="BC176" s="36"/>
      <c r="BD176" s="36"/>
      <c r="BE176" s="66"/>
      <c r="BF176" s="36"/>
      <c r="BG176" s="36"/>
      <c r="BH176" s="36"/>
      <c r="BI176" s="36"/>
    </row>
    <row r="177" spans="1:61" s="37" customFormat="1">
      <c r="A177" s="93"/>
      <c r="B177" s="68">
        <v>165</v>
      </c>
      <c r="C177" s="105"/>
      <c r="D177" s="69"/>
      <c r="E177" s="94"/>
      <c r="F177" s="672"/>
      <c r="G177" s="672"/>
      <c r="H177" s="72"/>
      <c r="I177" s="73"/>
      <c r="J177" s="72"/>
      <c r="K177" s="674" t="str">
        <f t="shared" si="6"/>
        <v/>
      </c>
      <c r="L177" s="674" t="str">
        <f>IF($G177="","",IF(OR('2.全体概要'!$C$15=1,'2.全体概要'!$C$15=2),INDEX($BD$15:$BD$16,MATCH($G177,$BC$15:$BC$16,-1)),IF('2.全体概要'!$C$15=3,INDEX($BD$14:$BD$15,MATCH($G177,$BC$14:$BC$15,-1)),INDEX($BD$13:$BD$14,MATCH($G177,$BC$13:$BC$14,-1)))))</f>
        <v/>
      </c>
      <c r="M177" s="674" t="str">
        <f t="shared" si="7"/>
        <v/>
      </c>
      <c r="N177" s="675">
        <f t="shared" si="8"/>
        <v>0</v>
      </c>
      <c r="O177" s="91"/>
      <c r="P177" s="161"/>
      <c r="Q177" s="67"/>
      <c r="R177" s="89"/>
      <c r="S177" s="162"/>
      <c r="T177" s="67"/>
      <c r="U177" s="91"/>
      <c r="V177" s="161"/>
      <c r="W177" s="67"/>
      <c r="X177" s="89"/>
      <c r="Y177" s="162"/>
      <c r="Z177" s="67"/>
      <c r="AA177" s="91"/>
      <c r="AB177" s="72"/>
      <c r="AC177" s="91"/>
      <c r="AD177" s="161"/>
      <c r="AE177" s="91"/>
      <c r="AF177" s="161"/>
      <c r="AG177" s="91"/>
      <c r="AH177" s="72"/>
      <c r="AI177" s="91"/>
      <c r="AJ177" s="161"/>
      <c r="AK177" s="91"/>
      <c r="AL177" s="75"/>
      <c r="AM177" s="91"/>
      <c r="AN177" s="75"/>
      <c r="AO177" s="91"/>
      <c r="AP177" s="77"/>
      <c r="AQ177" s="91"/>
      <c r="AR177" s="72"/>
      <c r="AS177" s="325"/>
      <c r="AT177" s="91"/>
      <c r="AU177" s="72"/>
      <c r="AV177" s="678" t="str">
        <f>IF(AU177="","",IF(AU177="A",'11.パネルラジエーター設備費用算出シート'!$G$13,IF(AU177="B",'11.パネルラジエーター設備費用算出シート'!$N$13,IF(AU177="C",'11.パネルラジエーター設備費用算出シート'!$G$23,IF(AU177="D",'11.パネルラジエーター設備費用算出シート'!$N$23,IF(AU177="E",'11.パネルラジエーター設備費用算出シート'!$G$33,IF(AU177="F",'11.パネルラジエーター設備費用算出シート'!$N$33,IF(AU177="G",'11.パネルラジエーター設備費用算出シート'!$G$43,IF(AU177="H",'11.パネルラジエーター設備費用算出シート'!$N$43,IF(AU177="I",'11.パネルラジエーター設備費用算出シート'!$G$54,'11.パネルラジエーター設備費用算出シート'!$N$54))))))))))</f>
        <v/>
      </c>
      <c r="AW177" s="91"/>
      <c r="AX177" s="36"/>
      <c r="AY177" s="36"/>
      <c r="AZ177" s="36"/>
      <c r="BA177" s="36"/>
      <c r="BB177" s="66"/>
      <c r="BC177" s="36"/>
      <c r="BD177" s="36"/>
      <c r="BE177" s="66"/>
      <c r="BF177" s="36"/>
      <c r="BG177" s="36"/>
      <c r="BH177" s="36"/>
      <c r="BI177" s="36"/>
    </row>
    <row r="178" spans="1:61" s="37" customFormat="1">
      <c r="A178" s="93"/>
      <c r="B178" s="68">
        <v>166</v>
      </c>
      <c r="C178" s="105"/>
      <c r="D178" s="69"/>
      <c r="E178" s="94"/>
      <c r="F178" s="672"/>
      <c r="G178" s="672"/>
      <c r="H178" s="72"/>
      <c r="I178" s="73"/>
      <c r="J178" s="72"/>
      <c r="K178" s="674" t="str">
        <f t="shared" si="6"/>
        <v/>
      </c>
      <c r="L178" s="674" t="str">
        <f>IF($G178="","",IF(OR('2.全体概要'!$C$15=1,'2.全体概要'!$C$15=2),INDEX($BD$15:$BD$16,MATCH($G178,$BC$15:$BC$16,-1)),IF('2.全体概要'!$C$15=3,INDEX($BD$14:$BD$15,MATCH($G178,$BC$14:$BC$15,-1)),INDEX($BD$13:$BD$14,MATCH($G178,$BC$13:$BC$14,-1)))))</f>
        <v/>
      </c>
      <c r="M178" s="674" t="str">
        <f t="shared" si="7"/>
        <v/>
      </c>
      <c r="N178" s="675">
        <f t="shared" si="8"/>
        <v>0</v>
      </c>
      <c r="O178" s="91"/>
      <c r="P178" s="161"/>
      <c r="Q178" s="67"/>
      <c r="R178" s="89"/>
      <c r="S178" s="162"/>
      <c r="T178" s="67"/>
      <c r="U178" s="91"/>
      <c r="V178" s="161"/>
      <c r="W178" s="67"/>
      <c r="X178" s="89"/>
      <c r="Y178" s="162"/>
      <c r="Z178" s="67"/>
      <c r="AA178" s="91"/>
      <c r="AB178" s="72"/>
      <c r="AC178" s="91"/>
      <c r="AD178" s="161"/>
      <c r="AE178" s="91"/>
      <c r="AF178" s="161"/>
      <c r="AG178" s="91"/>
      <c r="AH178" s="72"/>
      <c r="AI178" s="91"/>
      <c r="AJ178" s="161"/>
      <c r="AK178" s="91"/>
      <c r="AL178" s="75"/>
      <c r="AM178" s="91"/>
      <c r="AN178" s="75"/>
      <c r="AO178" s="91"/>
      <c r="AP178" s="77"/>
      <c r="AQ178" s="91"/>
      <c r="AR178" s="72"/>
      <c r="AS178" s="325"/>
      <c r="AT178" s="91"/>
      <c r="AU178" s="72"/>
      <c r="AV178" s="678" t="str">
        <f>IF(AU178="","",IF(AU178="A",'11.パネルラジエーター設備費用算出シート'!$G$13,IF(AU178="B",'11.パネルラジエーター設備費用算出シート'!$N$13,IF(AU178="C",'11.パネルラジエーター設備費用算出シート'!$G$23,IF(AU178="D",'11.パネルラジエーター設備費用算出シート'!$N$23,IF(AU178="E",'11.パネルラジエーター設備費用算出シート'!$G$33,IF(AU178="F",'11.パネルラジエーター設備費用算出シート'!$N$33,IF(AU178="G",'11.パネルラジエーター設備費用算出シート'!$G$43,IF(AU178="H",'11.パネルラジエーター設備費用算出シート'!$N$43,IF(AU178="I",'11.パネルラジエーター設備費用算出シート'!$G$54,'11.パネルラジエーター設備費用算出シート'!$N$54))))))))))</f>
        <v/>
      </c>
      <c r="AW178" s="91"/>
      <c r="AX178" s="36"/>
      <c r="AY178" s="36"/>
      <c r="AZ178" s="36"/>
      <c r="BA178" s="36"/>
      <c r="BB178" s="66"/>
      <c r="BC178" s="36"/>
      <c r="BD178" s="36"/>
      <c r="BE178" s="66"/>
      <c r="BF178" s="36"/>
      <c r="BG178" s="36"/>
      <c r="BH178" s="36"/>
      <c r="BI178" s="36"/>
    </row>
    <row r="179" spans="1:61" s="37" customFormat="1">
      <c r="A179" s="93"/>
      <c r="B179" s="68">
        <v>167</v>
      </c>
      <c r="C179" s="105"/>
      <c r="D179" s="69"/>
      <c r="E179" s="94"/>
      <c r="F179" s="672"/>
      <c r="G179" s="672"/>
      <c r="H179" s="72"/>
      <c r="I179" s="73"/>
      <c r="J179" s="72"/>
      <c r="K179" s="674" t="str">
        <f t="shared" si="6"/>
        <v/>
      </c>
      <c r="L179" s="674" t="str">
        <f>IF($G179="","",IF(OR('2.全体概要'!$C$15=1,'2.全体概要'!$C$15=2),INDEX($BD$15:$BD$16,MATCH($G179,$BC$15:$BC$16,-1)),IF('2.全体概要'!$C$15=3,INDEX($BD$14:$BD$15,MATCH($G179,$BC$14:$BC$15,-1)),INDEX($BD$13:$BD$14,MATCH($G179,$BC$13:$BC$14,-1)))))</f>
        <v/>
      </c>
      <c r="M179" s="674" t="str">
        <f t="shared" si="7"/>
        <v/>
      </c>
      <c r="N179" s="675">
        <f t="shared" si="8"/>
        <v>0</v>
      </c>
      <c r="O179" s="91"/>
      <c r="P179" s="161"/>
      <c r="Q179" s="67"/>
      <c r="R179" s="89"/>
      <c r="S179" s="162"/>
      <c r="T179" s="67"/>
      <c r="U179" s="91"/>
      <c r="V179" s="161"/>
      <c r="W179" s="67"/>
      <c r="X179" s="89"/>
      <c r="Y179" s="162"/>
      <c r="Z179" s="67"/>
      <c r="AA179" s="91"/>
      <c r="AB179" s="72"/>
      <c r="AC179" s="91"/>
      <c r="AD179" s="161"/>
      <c r="AE179" s="91"/>
      <c r="AF179" s="161"/>
      <c r="AG179" s="91"/>
      <c r="AH179" s="72"/>
      <c r="AI179" s="91"/>
      <c r="AJ179" s="161"/>
      <c r="AK179" s="91"/>
      <c r="AL179" s="75"/>
      <c r="AM179" s="91"/>
      <c r="AN179" s="75"/>
      <c r="AO179" s="91"/>
      <c r="AP179" s="77"/>
      <c r="AQ179" s="91"/>
      <c r="AR179" s="72"/>
      <c r="AS179" s="325"/>
      <c r="AT179" s="91"/>
      <c r="AU179" s="72"/>
      <c r="AV179" s="678" t="str">
        <f>IF(AU179="","",IF(AU179="A",'11.パネルラジエーター設備費用算出シート'!$G$13,IF(AU179="B",'11.パネルラジエーター設備費用算出シート'!$N$13,IF(AU179="C",'11.パネルラジエーター設備費用算出シート'!$G$23,IF(AU179="D",'11.パネルラジエーター設備費用算出シート'!$N$23,IF(AU179="E",'11.パネルラジエーター設備費用算出シート'!$G$33,IF(AU179="F",'11.パネルラジエーター設備費用算出シート'!$N$33,IF(AU179="G",'11.パネルラジエーター設備費用算出シート'!$G$43,IF(AU179="H",'11.パネルラジエーター設備費用算出シート'!$N$43,IF(AU179="I",'11.パネルラジエーター設備費用算出シート'!$G$54,'11.パネルラジエーター設備費用算出シート'!$N$54))))))))))</f>
        <v/>
      </c>
      <c r="AW179" s="91"/>
      <c r="AX179" s="36"/>
      <c r="AY179" s="36"/>
      <c r="AZ179" s="36"/>
      <c r="BA179" s="36"/>
      <c r="BB179" s="66"/>
      <c r="BC179" s="36"/>
      <c r="BD179" s="36"/>
      <c r="BE179" s="66"/>
      <c r="BF179" s="36"/>
      <c r="BG179" s="36"/>
      <c r="BH179" s="36"/>
      <c r="BI179" s="36"/>
    </row>
    <row r="180" spans="1:61" s="37" customFormat="1">
      <c r="A180" s="93"/>
      <c r="B180" s="68">
        <v>168</v>
      </c>
      <c r="C180" s="105"/>
      <c r="D180" s="69"/>
      <c r="E180" s="94"/>
      <c r="F180" s="672"/>
      <c r="G180" s="672"/>
      <c r="H180" s="72"/>
      <c r="I180" s="73"/>
      <c r="J180" s="72"/>
      <c r="K180" s="674" t="str">
        <f t="shared" si="6"/>
        <v/>
      </c>
      <c r="L180" s="674" t="str">
        <f>IF($G180="","",IF(OR('2.全体概要'!$C$15=1,'2.全体概要'!$C$15=2),INDEX($BD$15:$BD$16,MATCH($G180,$BC$15:$BC$16,-1)),IF('2.全体概要'!$C$15=3,INDEX($BD$14:$BD$15,MATCH($G180,$BC$14:$BC$15,-1)),INDEX($BD$13:$BD$14,MATCH($G180,$BC$13:$BC$14,-1)))))</f>
        <v/>
      </c>
      <c r="M180" s="674" t="str">
        <f t="shared" si="7"/>
        <v/>
      </c>
      <c r="N180" s="675">
        <f t="shared" si="8"/>
        <v>0</v>
      </c>
      <c r="O180" s="91"/>
      <c r="P180" s="161"/>
      <c r="Q180" s="67"/>
      <c r="R180" s="89"/>
      <c r="S180" s="162"/>
      <c r="T180" s="67"/>
      <c r="U180" s="91"/>
      <c r="V180" s="161"/>
      <c r="W180" s="67"/>
      <c r="X180" s="89"/>
      <c r="Y180" s="162"/>
      <c r="Z180" s="67"/>
      <c r="AA180" s="91"/>
      <c r="AB180" s="72"/>
      <c r="AC180" s="91"/>
      <c r="AD180" s="161"/>
      <c r="AE180" s="91"/>
      <c r="AF180" s="161"/>
      <c r="AG180" s="91"/>
      <c r="AH180" s="72"/>
      <c r="AI180" s="91"/>
      <c r="AJ180" s="161"/>
      <c r="AK180" s="91"/>
      <c r="AL180" s="75"/>
      <c r="AM180" s="91"/>
      <c r="AN180" s="75"/>
      <c r="AO180" s="91"/>
      <c r="AP180" s="77"/>
      <c r="AQ180" s="91"/>
      <c r="AR180" s="72"/>
      <c r="AS180" s="325"/>
      <c r="AT180" s="91"/>
      <c r="AU180" s="72"/>
      <c r="AV180" s="678" t="str">
        <f>IF(AU180="","",IF(AU180="A",'11.パネルラジエーター設備費用算出シート'!$G$13,IF(AU180="B",'11.パネルラジエーター設備費用算出シート'!$N$13,IF(AU180="C",'11.パネルラジエーター設備費用算出シート'!$G$23,IF(AU180="D",'11.パネルラジエーター設備費用算出シート'!$N$23,IF(AU180="E",'11.パネルラジエーター設備費用算出シート'!$G$33,IF(AU180="F",'11.パネルラジエーター設備費用算出シート'!$N$33,IF(AU180="G",'11.パネルラジエーター設備費用算出シート'!$G$43,IF(AU180="H",'11.パネルラジエーター設備費用算出シート'!$N$43,IF(AU180="I",'11.パネルラジエーター設備費用算出シート'!$G$54,'11.パネルラジエーター設備費用算出シート'!$N$54))))))))))</f>
        <v/>
      </c>
      <c r="AW180" s="91"/>
      <c r="AX180" s="36"/>
      <c r="AY180" s="36"/>
      <c r="AZ180" s="36"/>
      <c r="BA180" s="36"/>
      <c r="BB180" s="66"/>
      <c r="BC180" s="36"/>
      <c r="BD180" s="36"/>
      <c r="BE180" s="66"/>
      <c r="BF180" s="36"/>
      <c r="BG180" s="36"/>
      <c r="BH180" s="36"/>
      <c r="BI180" s="36"/>
    </row>
    <row r="181" spans="1:61" s="37" customFormat="1">
      <c r="A181" s="93"/>
      <c r="B181" s="68">
        <v>169</v>
      </c>
      <c r="C181" s="105"/>
      <c r="D181" s="69"/>
      <c r="E181" s="94"/>
      <c r="F181" s="672"/>
      <c r="G181" s="672"/>
      <c r="H181" s="72"/>
      <c r="I181" s="73"/>
      <c r="J181" s="72"/>
      <c r="K181" s="674" t="str">
        <f t="shared" si="6"/>
        <v/>
      </c>
      <c r="L181" s="674" t="str">
        <f>IF($G181="","",IF(OR('2.全体概要'!$C$15=1,'2.全体概要'!$C$15=2),INDEX($BD$15:$BD$16,MATCH($G181,$BC$15:$BC$16,-1)),IF('2.全体概要'!$C$15=3,INDEX($BD$14:$BD$15,MATCH($G181,$BC$14:$BC$15,-1)),INDEX($BD$13:$BD$14,MATCH($G181,$BC$13:$BC$14,-1)))))</f>
        <v/>
      </c>
      <c r="M181" s="674" t="str">
        <f t="shared" si="7"/>
        <v/>
      </c>
      <c r="N181" s="675">
        <f t="shared" si="8"/>
        <v>0</v>
      </c>
      <c r="O181" s="91"/>
      <c r="P181" s="161"/>
      <c r="Q181" s="67"/>
      <c r="R181" s="89"/>
      <c r="S181" s="162"/>
      <c r="T181" s="67"/>
      <c r="U181" s="91"/>
      <c r="V181" s="161"/>
      <c r="W181" s="67"/>
      <c r="X181" s="89"/>
      <c r="Y181" s="162"/>
      <c r="Z181" s="67"/>
      <c r="AA181" s="91"/>
      <c r="AB181" s="72"/>
      <c r="AC181" s="91"/>
      <c r="AD181" s="161"/>
      <c r="AE181" s="91"/>
      <c r="AF181" s="161"/>
      <c r="AG181" s="91"/>
      <c r="AH181" s="72"/>
      <c r="AI181" s="91"/>
      <c r="AJ181" s="161"/>
      <c r="AK181" s="91"/>
      <c r="AL181" s="75"/>
      <c r="AM181" s="91"/>
      <c r="AN181" s="75"/>
      <c r="AO181" s="91"/>
      <c r="AP181" s="77"/>
      <c r="AQ181" s="91"/>
      <c r="AR181" s="72"/>
      <c r="AS181" s="325"/>
      <c r="AT181" s="91"/>
      <c r="AU181" s="72"/>
      <c r="AV181" s="678" t="str">
        <f>IF(AU181="","",IF(AU181="A",'11.パネルラジエーター設備費用算出シート'!$G$13,IF(AU181="B",'11.パネルラジエーター設備費用算出シート'!$N$13,IF(AU181="C",'11.パネルラジエーター設備費用算出シート'!$G$23,IF(AU181="D",'11.パネルラジエーター設備費用算出シート'!$N$23,IF(AU181="E",'11.パネルラジエーター設備費用算出シート'!$G$33,IF(AU181="F",'11.パネルラジエーター設備費用算出シート'!$N$33,IF(AU181="G",'11.パネルラジエーター設備費用算出シート'!$G$43,IF(AU181="H",'11.パネルラジエーター設備費用算出シート'!$N$43,IF(AU181="I",'11.パネルラジエーター設備費用算出シート'!$G$54,'11.パネルラジエーター設備費用算出シート'!$N$54))))))))))</f>
        <v/>
      </c>
      <c r="AW181" s="91"/>
      <c r="AX181" s="36"/>
      <c r="AY181" s="36"/>
      <c r="AZ181" s="36"/>
      <c r="BA181" s="36"/>
      <c r="BB181" s="66"/>
      <c r="BC181" s="36"/>
      <c r="BD181" s="36"/>
      <c r="BE181" s="66"/>
      <c r="BF181" s="36"/>
      <c r="BG181" s="36"/>
      <c r="BH181" s="36"/>
      <c r="BI181" s="36"/>
    </row>
    <row r="182" spans="1:61" s="37" customFormat="1">
      <c r="A182" s="93"/>
      <c r="B182" s="68">
        <v>170</v>
      </c>
      <c r="C182" s="105"/>
      <c r="D182" s="69"/>
      <c r="E182" s="94"/>
      <c r="F182" s="672"/>
      <c r="G182" s="672"/>
      <c r="H182" s="72"/>
      <c r="I182" s="73"/>
      <c r="J182" s="72"/>
      <c r="K182" s="674" t="str">
        <f t="shared" si="6"/>
        <v/>
      </c>
      <c r="L182" s="674" t="str">
        <f>IF($G182="","",IF(OR('2.全体概要'!$C$15=1,'2.全体概要'!$C$15=2),INDEX($BD$15:$BD$16,MATCH($G182,$BC$15:$BC$16,-1)),IF('2.全体概要'!$C$15=3,INDEX($BD$14:$BD$15,MATCH($G182,$BC$14:$BC$15,-1)),INDEX($BD$13:$BD$14,MATCH($G182,$BC$13:$BC$14,-1)))))</f>
        <v/>
      </c>
      <c r="M182" s="674" t="str">
        <f t="shared" si="7"/>
        <v/>
      </c>
      <c r="N182" s="675">
        <f t="shared" si="8"/>
        <v>0</v>
      </c>
      <c r="O182" s="91"/>
      <c r="P182" s="161"/>
      <c r="Q182" s="67"/>
      <c r="R182" s="89"/>
      <c r="S182" s="162"/>
      <c r="T182" s="67"/>
      <c r="U182" s="91"/>
      <c r="V182" s="161"/>
      <c r="W182" s="67"/>
      <c r="X182" s="89"/>
      <c r="Y182" s="162"/>
      <c r="Z182" s="67"/>
      <c r="AA182" s="91"/>
      <c r="AB182" s="72"/>
      <c r="AC182" s="91"/>
      <c r="AD182" s="161"/>
      <c r="AE182" s="91"/>
      <c r="AF182" s="161"/>
      <c r="AG182" s="91"/>
      <c r="AH182" s="72"/>
      <c r="AI182" s="91"/>
      <c r="AJ182" s="161"/>
      <c r="AK182" s="91"/>
      <c r="AL182" s="75"/>
      <c r="AM182" s="91"/>
      <c r="AN182" s="75"/>
      <c r="AO182" s="91"/>
      <c r="AP182" s="77"/>
      <c r="AQ182" s="91"/>
      <c r="AR182" s="72"/>
      <c r="AS182" s="325"/>
      <c r="AT182" s="91"/>
      <c r="AU182" s="72"/>
      <c r="AV182" s="678" t="str">
        <f>IF(AU182="","",IF(AU182="A",'11.パネルラジエーター設備費用算出シート'!$G$13,IF(AU182="B",'11.パネルラジエーター設備費用算出シート'!$N$13,IF(AU182="C",'11.パネルラジエーター設備費用算出シート'!$G$23,IF(AU182="D",'11.パネルラジエーター設備費用算出シート'!$N$23,IF(AU182="E",'11.パネルラジエーター設備費用算出シート'!$G$33,IF(AU182="F",'11.パネルラジエーター設備費用算出シート'!$N$33,IF(AU182="G",'11.パネルラジエーター設備費用算出シート'!$G$43,IF(AU182="H",'11.パネルラジエーター設備費用算出シート'!$N$43,IF(AU182="I",'11.パネルラジエーター設備費用算出シート'!$G$54,'11.パネルラジエーター設備費用算出シート'!$N$54))))))))))</f>
        <v/>
      </c>
      <c r="AW182" s="91"/>
      <c r="AX182" s="36"/>
      <c r="AY182" s="36"/>
      <c r="AZ182" s="36"/>
      <c r="BA182" s="36"/>
      <c r="BB182" s="66"/>
      <c r="BC182" s="36"/>
      <c r="BD182" s="36"/>
      <c r="BE182" s="66"/>
      <c r="BF182" s="36"/>
      <c r="BG182" s="36"/>
      <c r="BH182" s="36"/>
      <c r="BI182" s="36"/>
    </row>
    <row r="183" spans="1:61" s="37" customFormat="1">
      <c r="A183" s="93"/>
      <c r="B183" s="68">
        <v>171</v>
      </c>
      <c r="C183" s="105"/>
      <c r="D183" s="69"/>
      <c r="E183" s="94"/>
      <c r="F183" s="672"/>
      <c r="G183" s="672"/>
      <c r="H183" s="72"/>
      <c r="I183" s="73"/>
      <c r="J183" s="72"/>
      <c r="K183" s="674" t="str">
        <f t="shared" si="6"/>
        <v/>
      </c>
      <c r="L183" s="674" t="str">
        <f>IF($G183="","",IF(OR('2.全体概要'!$C$15=1,'2.全体概要'!$C$15=2),INDEX($BD$15:$BD$16,MATCH($G183,$BC$15:$BC$16,-1)),IF('2.全体概要'!$C$15=3,INDEX($BD$14:$BD$15,MATCH($G183,$BC$14:$BC$15,-1)),INDEX($BD$13:$BD$14,MATCH($G183,$BC$13:$BC$14,-1)))))</f>
        <v/>
      </c>
      <c r="M183" s="674" t="str">
        <f t="shared" si="7"/>
        <v/>
      </c>
      <c r="N183" s="675">
        <f t="shared" si="8"/>
        <v>0</v>
      </c>
      <c r="O183" s="91"/>
      <c r="P183" s="161"/>
      <c r="Q183" s="67"/>
      <c r="R183" s="89"/>
      <c r="S183" s="162"/>
      <c r="T183" s="67"/>
      <c r="U183" s="91"/>
      <c r="V183" s="161"/>
      <c r="W183" s="67"/>
      <c r="X183" s="89"/>
      <c r="Y183" s="162"/>
      <c r="Z183" s="67"/>
      <c r="AA183" s="91"/>
      <c r="AB183" s="72"/>
      <c r="AC183" s="91"/>
      <c r="AD183" s="161"/>
      <c r="AE183" s="91"/>
      <c r="AF183" s="161"/>
      <c r="AG183" s="91"/>
      <c r="AH183" s="72"/>
      <c r="AI183" s="91"/>
      <c r="AJ183" s="161"/>
      <c r="AK183" s="91"/>
      <c r="AL183" s="75"/>
      <c r="AM183" s="91"/>
      <c r="AN183" s="75"/>
      <c r="AO183" s="91"/>
      <c r="AP183" s="77"/>
      <c r="AQ183" s="91"/>
      <c r="AR183" s="72"/>
      <c r="AS183" s="325"/>
      <c r="AT183" s="91"/>
      <c r="AU183" s="72"/>
      <c r="AV183" s="678" t="str">
        <f>IF(AU183="","",IF(AU183="A",'11.パネルラジエーター設備費用算出シート'!$G$13,IF(AU183="B",'11.パネルラジエーター設備費用算出シート'!$N$13,IF(AU183="C",'11.パネルラジエーター設備費用算出シート'!$G$23,IF(AU183="D",'11.パネルラジエーター設備費用算出シート'!$N$23,IF(AU183="E",'11.パネルラジエーター設備費用算出シート'!$G$33,IF(AU183="F",'11.パネルラジエーター設備費用算出シート'!$N$33,IF(AU183="G",'11.パネルラジエーター設備費用算出シート'!$G$43,IF(AU183="H",'11.パネルラジエーター設備費用算出シート'!$N$43,IF(AU183="I",'11.パネルラジエーター設備費用算出シート'!$G$54,'11.パネルラジエーター設備費用算出シート'!$N$54))))))))))</f>
        <v/>
      </c>
      <c r="AW183" s="91"/>
      <c r="AX183" s="36"/>
      <c r="AY183" s="36"/>
      <c r="AZ183" s="36"/>
      <c r="BA183" s="36"/>
      <c r="BB183" s="66"/>
      <c r="BC183" s="36"/>
      <c r="BD183" s="36"/>
      <c r="BE183" s="66"/>
      <c r="BF183" s="36"/>
      <c r="BG183" s="36"/>
      <c r="BH183" s="36"/>
      <c r="BI183" s="36"/>
    </row>
    <row r="184" spans="1:61" s="37" customFormat="1">
      <c r="A184" s="93"/>
      <c r="B184" s="68">
        <v>172</v>
      </c>
      <c r="C184" s="105"/>
      <c r="D184" s="69"/>
      <c r="E184" s="94"/>
      <c r="F184" s="672"/>
      <c r="G184" s="672"/>
      <c r="H184" s="72"/>
      <c r="I184" s="73"/>
      <c r="J184" s="72"/>
      <c r="K184" s="674" t="str">
        <f t="shared" si="6"/>
        <v/>
      </c>
      <c r="L184" s="674" t="str">
        <f>IF($G184="","",IF(OR('2.全体概要'!$C$15=1,'2.全体概要'!$C$15=2),INDEX($BD$15:$BD$16,MATCH($G184,$BC$15:$BC$16,-1)),IF('2.全体概要'!$C$15=3,INDEX($BD$14:$BD$15,MATCH($G184,$BC$14:$BC$15,-1)),INDEX($BD$13:$BD$14,MATCH($G184,$BC$13:$BC$14,-1)))))</f>
        <v/>
      </c>
      <c r="M184" s="674" t="str">
        <f t="shared" si="7"/>
        <v/>
      </c>
      <c r="N184" s="675">
        <f t="shared" si="8"/>
        <v>0</v>
      </c>
      <c r="O184" s="91"/>
      <c r="P184" s="161"/>
      <c r="Q184" s="67"/>
      <c r="R184" s="89"/>
      <c r="S184" s="162"/>
      <c r="T184" s="67"/>
      <c r="U184" s="91"/>
      <c r="V184" s="161"/>
      <c r="W184" s="67"/>
      <c r="X184" s="89"/>
      <c r="Y184" s="162"/>
      <c r="Z184" s="67"/>
      <c r="AA184" s="91"/>
      <c r="AB184" s="72"/>
      <c r="AC184" s="91"/>
      <c r="AD184" s="161"/>
      <c r="AE184" s="91"/>
      <c r="AF184" s="161"/>
      <c r="AG184" s="91"/>
      <c r="AH184" s="72"/>
      <c r="AI184" s="91"/>
      <c r="AJ184" s="161"/>
      <c r="AK184" s="91"/>
      <c r="AL184" s="75"/>
      <c r="AM184" s="91"/>
      <c r="AN184" s="75"/>
      <c r="AO184" s="91"/>
      <c r="AP184" s="77"/>
      <c r="AQ184" s="91"/>
      <c r="AR184" s="72"/>
      <c r="AS184" s="325"/>
      <c r="AT184" s="91"/>
      <c r="AU184" s="72"/>
      <c r="AV184" s="678" t="str">
        <f>IF(AU184="","",IF(AU184="A",'11.パネルラジエーター設備費用算出シート'!$G$13,IF(AU184="B",'11.パネルラジエーター設備費用算出シート'!$N$13,IF(AU184="C",'11.パネルラジエーター設備費用算出シート'!$G$23,IF(AU184="D",'11.パネルラジエーター設備費用算出シート'!$N$23,IF(AU184="E",'11.パネルラジエーター設備費用算出シート'!$G$33,IF(AU184="F",'11.パネルラジエーター設備費用算出シート'!$N$33,IF(AU184="G",'11.パネルラジエーター設備費用算出シート'!$G$43,IF(AU184="H",'11.パネルラジエーター設備費用算出シート'!$N$43,IF(AU184="I",'11.パネルラジエーター設備費用算出シート'!$G$54,'11.パネルラジエーター設備費用算出シート'!$N$54))))))))))</f>
        <v/>
      </c>
      <c r="AW184" s="91"/>
      <c r="AX184" s="36"/>
      <c r="AY184" s="36"/>
      <c r="AZ184" s="36"/>
      <c r="BA184" s="36"/>
      <c r="BB184" s="66"/>
      <c r="BC184" s="36"/>
      <c r="BD184" s="36"/>
      <c r="BE184" s="66"/>
      <c r="BF184" s="36"/>
      <c r="BG184" s="36"/>
      <c r="BH184" s="36"/>
      <c r="BI184" s="36"/>
    </row>
    <row r="185" spans="1:61" s="37" customFormat="1">
      <c r="A185" s="93"/>
      <c r="B185" s="68">
        <v>173</v>
      </c>
      <c r="C185" s="105"/>
      <c r="D185" s="69"/>
      <c r="E185" s="94"/>
      <c r="F185" s="672"/>
      <c r="G185" s="672"/>
      <c r="H185" s="72"/>
      <c r="I185" s="73"/>
      <c r="J185" s="72"/>
      <c r="K185" s="674" t="str">
        <f t="shared" si="6"/>
        <v/>
      </c>
      <c r="L185" s="674" t="str">
        <f>IF($G185="","",IF(OR('2.全体概要'!$C$15=1,'2.全体概要'!$C$15=2),INDEX($BD$15:$BD$16,MATCH($G185,$BC$15:$BC$16,-1)),IF('2.全体概要'!$C$15=3,INDEX($BD$14:$BD$15,MATCH($G185,$BC$14:$BC$15,-1)),INDEX($BD$13:$BD$14,MATCH($G185,$BC$13:$BC$14,-1)))))</f>
        <v/>
      </c>
      <c r="M185" s="674" t="str">
        <f t="shared" si="7"/>
        <v/>
      </c>
      <c r="N185" s="675">
        <f t="shared" si="8"/>
        <v>0</v>
      </c>
      <c r="O185" s="91"/>
      <c r="P185" s="161"/>
      <c r="Q185" s="67"/>
      <c r="R185" s="89"/>
      <c r="S185" s="162"/>
      <c r="T185" s="67"/>
      <c r="U185" s="91"/>
      <c r="V185" s="161"/>
      <c r="W185" s="67"/>
      <c r="X185" s="89"/>
      <c r="Y185" s="162"/>
      <c r="Z185" s="67"/>
      <c r="AA185" s="91"/>
      <c r="AB185" s="72"/>
      <c r="AC185" s="91"/>
      <c r="AD185" s="161"/>
      <c r="AE185" s="91"/>
      <c r="AF185" s="161"/>
      <c r="AG185" s="91"/>
      <c r="AH185" s="72"/>
      <c r="AI185" s="91"/>
      <c r="AJ185" s="161"/>
      <c r="AK185" s="91"/>
      <c r="AL185" s="75"/>
      <c r="AM185" s="91"/>
      <c r="AN185" s="75"/>
      <c r="AO185" s="91"/>
      <c r="AP185" s="77"/>
      <c r="AQ185" s="91"/>
      <c r="AR185" s="72"/>
      <c r="AS185" s="325"/>
      <c r="AT185" s="91"/>
      <c r="AU185" s="72"/>
      <c r="AV185" s="678" t="str">
        <f>IF(AU185="","",IF(AU185="A",'11.パネルラジエーター設備費用算出シート'!$G$13,IF(AU185="B",'11.パネルラジエーター設備費用算出シート'!$N$13,IF(AU185="C",'11.パネルラジエーター設備費用算出シート'!$G$23,IF(AU185="D",'11.パネルラジエーター設備費用算出シート'!$N$23,IF(AU185="E",'11.パネルラジエーター設備費用算出シート'!$G$33,IF(AU185="F",'11.パネルラジエーター設備費用算出シート'!$N$33,IF(AU185="G",'11.パネルラジエーター設備費用算出シート'!$G$43,IF(AU185="H",'11.パネルラジエーター設備費用算出シート'!$N$43,IF(AU185="I",'11.パネルラジエーター設備費用算出シート'!$G$54,'11.パネルラジエーター設備費用算出シート'!$N$54))))))))))</f>
        <v/>
      </c>
      <c r="AW185" s="91"/>
      <c r="AX185" s="36"/>
      <c r="AY185" s="36"/>
      <c r="AZ185" s="36"/>
      <c r="BA185" s="36"/>
      <c r="BB185" s="66"/>
      <c r="BC185" s="36"/>
      <c r="BD185" s="36"/>
      <c r="BE185" s="66"/>
      <c r="BF185" s="36"/>
      <c r="BG185" s="36"/>
      <c r="BH185" s="36"/>
      <c r="BI185" s="36"/>
    </row>
    <row r="186" spans="1:61" s="37" customFormat="1">
      <c r="A186" s="93"/>
      <c r="B186" s="68">
        <v>174</v>
      </c>
      <c r="C186" s="105"/>
      <c r="D186" s="69"/>
      <c r="E186" s="94"/>
      <c r="F186" s="672"/>
      <c r="G186" s="672"/>
      <c r="H186" s="72"/>
      <c r="I186" s="73"/>
      <c r="J186" s="72"/>
      <c r="K186" s="674" t="str">
        <f t="shared" si="6"/>
        <v/>
      </c>
      <c r="L186" s="674" t="str">
        <f>IF($G186="","",IF(OR('2.全体概要'!$C$15=1,'2.全体概要'!$C$15=2),INDEX($BD$15:$BD$16,MATCH($G186,$BC$15:$BC$16,-1)),IF('2.全体概要'!$C$15=3,INDEX($BD$14:$BD$15,MATCH($G186,$BC$14:$BC$15,-1)),INDEX($BD$13:$BD$14,MATCH($G186,$BC$13:$BC$14,-1)))))</f>
        <v/>
      </c>
      <c r="M186" s="674" t="str">
        <f t="shared" si="7"/>
        <v/>
      </c>
      <c r="N186" s="675">
        <f t="shared" si="8"/>
        <v>0</v>
      </c>
      <c r="O186" s="91"/>
      <c r="P186" s="161"/>
      <c r="Q186" s="67"/>
      <c r="R186" s="89"/>
      <c r="S186" s="162"/>
      <c r="T186" s="67"/>
      <c r="U186" s="91"/>
      <c r="V186" s="161"/>
      <c r="W186" s="67"/>
      <c r="X186" s="89"/>
      <c r="Y186" s="162"/>
      <c r="Z186" s="67"/>
      <c r="AA186" s="91"/>
      <c r="AB186" s="72"/>
      <c r="AC186" s="91"/>
      <c r="AD186" s="161"/>
      <c r="AE186" s="91"/>
      <c r="AF186" s="161"/>
      <c r="AG186" s="91"/>
      <c r="AH186" s="72"/>
      <c r="AI186" s="91"/>
      <c r="AJ186" s="161"/>
      <c r="AK186" s="91"/>
      <c r="AL186" s="75"/>
      <c r="AM186" s="91"/>
      <c r="AN186" s="75"/>
      <c r="AO186" s="91"/>
      <c r="AP186" s="77"/>
      <c r="AQ186" s="91"/>
      <c r="AR186" s="72"/>
      <c r="AS186" s="325"/>
      <c r="AT186" s="91"/>
      <c r="AU186" s="72"/>
      <c r="AV186" s="678" t="str">
        <f>IF(AU186="","",IF(AU186="A",'11.パネルラジエーター設備費用算出シート'!$G$13,IF(AU186="B",'11.パネルラジエーター設備費用算出シート'!$N$13,IF(AU186="C",'11.パネルラジエーター設備費用算出シート'!$G$23,IF(AU186="D",'11.パネルラジエーター設備費用算出シート'!$N$23,IF(AU186="E",'11.パネルラジエーター設備費用算出シート'!$G$33,IF(AU186="F",'11.パネルラジエーター設備費用算出シート'!$N$33,IF(AU186="G",'11.パネルラジエーター設備費用算出シート'!$G$43,IF(AU186="H",'11.パネルラジエーター設備費用算出シート'!$N$43,IF(AU186="I",'11.パネルラジエーター設備費用算出シート'!$G$54,'11.パネルラジエーター設備費用算出シート'!$N$54))))))))))</f>
        <v/>
      </c>
      <c r="AW186" s="91"/>
      <c r="AX186" s="36"/>
      <c r="AY186" s="36"/>
      <c r="AZ186" s="36"/>
      <c r="BA186" s="36"/>
      <c r="BB186" s="66"/>
      <c r="BC186" s="36"/>
      <c r="BD186" s="36"/>
      <c r="BE186" s="66"/>
      <c r="BF186" s="36"/>
      <c r="BG186" s="36"/>
      <c r="BH186" s="36"/>
      <c r="BI186" s="36"/>
    </row>
    <row r="187" spans="1:61" s="37" customFormat="1">
      <c r="A187" s="93"/>
      <c r="B187" s="68">
        <v>175</v>
      </c>
      <c r="C187" s="105"/>
      <c r="D187" s="69"/>
      <c r="E187" s="94"/>
      <c r="F187" s="672"/>
      <c r="G187" s="672"/>
      <c r="H187" s="72"/>
      <c r="I187" s="73"/>
      <c r="J187" s="72"/>
      <c r="K187" s="674" t="str">
        <f t="shared" si="6"/>
        <v/>
      </c>
      <c r="L187" s="674" t="str">
        <f>IF($G187="","",IF(OR('2.全体概要'!$C$15=1,'2.全体概要'!$C$15=2),INDEX($BD$15:$BD$16,MATCH($G187,$BC$15:$BC$16,-1)),IF('2.全体概要'!$C$15=3,INDEX($BD$14:$BD$15,MATCH($G187,$BC$14:$BC$15,-1)),INDEX($BD$13:$BD$14,MATCH($G187,$BC$13:$BC$14,-1)))))</f>
        <v/>
      </c>
      <c r="M187" s="674" t="str">
        <f t="shared" si="7"/>
        <v/>
      </c>
      <c r="N187" s="675">
        <f t="shared" si="8"/>
        <v>0</v>
      </c>
      <c r="O187" s="91"/>
      <c r="P187" s="161"/>
      <c r="Q187" s="67"/>
      <c r="R187" s="89"/>
      <c r="S187" s="162"/>
      <c r="T187" s="67"/>
      <c r="U187" s="91"/>
      <c r="V187" s="161"/>
      <c r="W187" s="67"/>
      <c r="X187" s="89"/>
      <c r="Y187" s="162"/>
      <c r="Z187" s="67"/>
      <c r="AA187" s="91"/>
      <c r="AB187" s="72"/>
      <c r="AC187" s="91"/>
      <c r="AD187" s="161"/>
      <c r="AE187" s="91"/>
      <c r="AF187" s="161"/>
      <c r="AG187" s="91"/>
      <c r="AH187" s="72"/>
      <c r="AI187" s="91"/>
      <c r="AJ187" s="161"/>
      <c r="AK187" s="91"/>
      <c r="AL187" s="75"/>
      <c r="AM187" s="91"/>
      <c r="AN187" s="75"/>
      <c r="AO187" s="91"/>
      <c r="AP187" s="77"/>
      <c r="AQ187" s="91"/>
      <c r="AR187" s="72"/>
      <c r="AS187" s="325"/>
      <c r="AT187" s="91"/>
      <c r="AU187" s="72"/>
      <c r="AV187" s="678" t="str">
        <f>IF(AU187="","",IF(AU187="A",'11.パネルラジエーター設備費用算出シート'!$G$13,IF(AU187="B",'11.パネルラジエーター設備費用算出シート'!$N$13,IF(AU187="C",'11.パネルラジエーター設備費用算出シート'!$G$23,IF(AU187="D",'11.パネルラジエーター設備費用算出シート'!$N$23,IF(AU187="E",'11.パネルラジエーター設備費用算出シート'!$G$33,IF(AU187="F",'11.パネルラジエーター設備費用算出シート'!$N$33,IF(AU187="G",'11.パネルラジエーター設備費用算出シート'!$G$43,IF(AU187="H",'11.パネルラジエーター設備費用算出シート'!$N$43,IF(AU187="I",'11.パネルラジエーター設備費用算出シート'!$G$54,'11.パネルラジエーター設備費用算出シート'!$N$54))))))))))</f>
        <v/>
      </c>
      <c r="AW187" s="91"/>
      <c r="AX187" s="36"/>
      <c r="AY187" s="36"/>
      <c r="AZ187" s="36"/>
      <c r="BA187" s="36"/>
      <c r="BB187" s="66"/>
      <c r="BC187" s="36"/>
      <c r="BD187" s="36"/>
      <c r="BE187" s="66"/>
      <c r="BF187" s="36"/>
      <c r="BG187" s="36"/>
      <c r="BH187" s="36"/>
      <c r="BI187" s="36"/>
    </row>
    <row r="188" spans="1:61" s="37" customFormat="1">
      <c r="A188" s="93"/>
      <c r="B188" s="68">
        <v>176</v>
      </c>
      <c r="C188" s="105"/>
      <c r="D188" s="69"/>
      <c r="E188" s="94"/>
      <c r="F188" s="672"/>
      <c r="G188" s="672"/>
      <c r="H188" s="72"/>
      <c r="I188" s="73"/>
      <c r="J188" s="72"/>
      <c r="K188" s="674" t="str">
        <f t="shared" si="6"/>
        <v/>
      </c>
      <c r="L188" s="674" t="str">
        <f>IF($G188="","",IF(OR('2.全体概要'!$C$15=1,'2.全体概要'!$C$15=2),INDEX($BD$15:$BD$16,MATCH($G188,$BC$15:$BC$16,-1)),IF('2.全体概要'!$C$15=3,INDEX($BD$14:$BD$15,MATCH($G188,$BC$14:$BC$15,-1)),INDEX($BD$13:$BD$14,MATCH($G188,$BC$13:$BC$14,-1)))))</f>
        <v/>
      </c>
      <c r="M188" s="674" t="str">
        <f t="shared" si="7"/>
        <v/>
      </c>
      <c r="N188" s="675">
        <f t="shared" si="8"/>
        <v>0</v>
      </c>
      <c r="O188" s="91"/>
      <c r="P188" s="161"/>
      <c r="Q188" s="67"/>
      <c r="R188" s="89"/>
      <c r="S188" s="162"/>
      <c r="T188" s="67"/>
      <c r="U188" s="91"/>
      <c r="V188" s="161"/>
      <c r="W188" s="67"/>
      <c r="X188" s="89"/>
      <c r="Y188" s="162"/>
      <c r="Z188" s="67"/>
      <c r="AA188" s="91"/>
      <c r="AB188" s="72"/>
      <c r="AC188" s="91"/>
      <c r="AD188" s="161"/>
      <c r="AE188" s="91"/>
      <c r="AF188" s="161"/>
      <c r="AG188" s="91"/>
      <c r="AH188" s="72"/>
      <c r="AI188" s="91"/>
      <c r="AJ188" s="161"/>
      <c r="AK188" s="91"/>
      <c r="AL188" s="75"/>
      <c r="AM188" s="91"/>
      <c r="AN188" s="75"/>
      <c r="AO188" s="91"/>
      <c r="AP188" s="77"/>
      <c r="AQ188" s="91"/>
      <c r="AR188" s="72"/>
      <c r="AS188" s="325"/>
      <c r="AT188" s="91"/>
      <c r="AU188" s="72"/>
      <c r="AV188" s="678" t="str">
        <f>IF(AU188="","",IF(AU188="A",'11.パネルラジエーター設備費用算出シート'!$G$13,IF(AU188="B",'11.パネルラジエーター設備費用算出シート'!$N$13,IF(AU188="C",'11.パネルラジエーター設備費用算出シート'!$G$23,IF(AU188="D",'11.パネルラジエーター設備費用算出シート'!$N$23,IF(AU188="E",'11.パネルラジエーター設備費用算出シート'!$G$33,IF(AU188="F",'11.パネルラジエーター設備費用算出シート'!$N$33,IF(AU188="G",'11.パネルラジエーター設備費用算出シート'!$G$43,IF(AU188="H",'11.パネルラジエーター設備費用算出シート'!$N$43,IF(AU188="I",'11.パネルラジエーター設備費用算出シート'!$G$54,'11.パネルラジエーター設備費用算出シート'!$N$54))))))))))</f>
        <v/>
      </c>
      <c r="AW188" s="91"/>
      <c r="AX188" s="36"/>
      <c r="AY188" s="36"/>
      <c r="AZ188" s="36"/>
      <c r="BA188" s="36"/>
      <c r="BB188" s="66"/>
      <c r="BC188" s="36"/>
      <c r="BD188" s="36"/>
      <c r="BE188" s="66"/>
      <c r="BF188" s="36"/>
      <c r="BG188" s="36"/>
      <c r="BH188" s="36"/>
      <c r="BI188" s="36"/>
    </row>
    <row r="189" spans="1:61" s="37" customFormat="1">
      <c r="A189" s="93"/>
      <c r="B189" s="68">
        <v>177</v>
      </c>
      <c r="C189" s="105"/>
      <c r="D189" s="69"/>
      <c r="E189" s="94"/>
      <c r="F189" s="672"/>
      <c r="G189" s="672"/>
      <c r="H189" s="72"/>
      <c r="I189" s="73"/>
      <c r="J189" s="72"/>
      <c r="K189" s="674" t="str">
        <f t="shared" si="6"/>
        <v/>
      </c>
      <c r="L189" s="674" t="str">
        <f>IF($G189="","",IF(OR('2.全体概要'!$C$15=1,'2.全体概要'!$C$15=2),INDEX($BD$15:$BD$16,MATCH($G189,$BC$15:$BC$16,-1)),IF('2.全体概要'!$C$15=3,INDEX($BD$14:$BD$15,MATCH($G189,$BC$14:$BC$15,-1)),INDEX($BD$13:$BD$14,MATCH($G189,$BC$13:$BC$14,-1)))))</f>
        <v/>
      </c>
      <c r="M189" s="674" t="str">
        <f t="shared" si="7"/>
        <v/>
      </c>
      <c r="N189" s="675">
        <f t="shared" si="8"/>
        <v>0</v>
      </c>
      <c r="O189" s="91"/>
      <c r="P189" s="161"/>
      <c r="Q189" s="67"/>
      <c r="R189" s="89"/>
      <c r="S189" s="162"/>
      <c r="T189" s="67"/>
      <c r="U189" s="91"/>
      <c r="V189" s="161"/>
      <c r="W189" s="67"/>
      <c r="X189" s="89"/>
      <c r="Y189" s="162"/>
      <c r="Z189" s="67"/>
      <c r="AA189" s="91"/>
      <c r="AB189" s="72"/>
      <c r="AC189" s="91"/>
      <c r="AD189" s="161"/>
      <c r="AE189" s="91"/>
      <c r="AF189" s="161"/>
      <c r="AG189" s="91"/>
      <c r="AH189" s="72"/>
      <c r="AI189" s="91"/>
      <c r="AJ189" s="161"/>
      <c r="AK189" s="91"/>
      <c r="AL189" s="75"/>
      <c r="AM189" s="91"/>
      <c r="AN189" s="75"/>
      <c r="AO189" s="91"/>
      <c r="AP189" s="77"/>
      <c r="AQ189" s="91"/>
      <c r="AR189" s="72"/>
      <c r="AS189" s="325"/>
      <c r="AT189" s="91"/>
      <c r="AU189" s="72"/>
      <c r="AV189" s="678" t="str">
        <f>IF(AU189="","",IF(AU189="A",'11.パネルラジエーター設備費用算出シート'!$G$13,IF(AU189="B",'11.パネルラジエーター設備費用算出シート'!$N$13,IF(AU189="C",'11.パネルラジエーター設備費用算出シート'!$G$23,IF(AU189="D",'11.パネルラジエーター設備費用算出シート'!$N$23,IF(AU189="E",'11.パネルラジエーター設備費用算出シート'!$G$33,IF(AU189="F",'11.パネルラジエーター設備費用算出シート'!$N$33,IF(AU189="G",'11.パネルラジエーター設備費用算出シート'!$G$43,IF(AU189="H",'11.パネルラジエーター設備費用算出シート'!$N$43,IF(AU189="I",'11.パネルラジエーター設備費用算出シート'!$G$54,'11.パネルラジエーター設備費用算出シート'!$N$54))))))))))</f>
        <v/>
      </c>
      <c r="AW189" s="91"/>
      <c r="AX189" s="36"/>
      <c r="AY189" s="36"/>
      <c r="AZ189" s="36"/>
      <c r="BA189" s="36"/>
      <c r="BB189" s="66"/>
      <c r="BC189" s="36"/>
      <c r="BD189" s="36"/>
      <c r="BE189" s="66"/>
      <c r="BF189" s="36"/>
      <c r="BG189" s="36"/>
      <c r="BH189" s="36"/>
      <c r="BI189" s="36"/>
    </row>
    <row r="190" spans="1:61" s="37" customFormat="1">
      <c r="A190" s="93"/>
      <c r="B190" s="68">
        <v>178</v>
      </c>
      <c r="C190" s="105"/>
      <c r="D190" s="69"/>
      <c r="E190" s="94"/>
      <c r="F190" s="672"/>
      <c r="G190" s="672"/>
      <c r="H190" s="72"/>
      <c r="I190" s="73"/>
      <c r="J190" s="72"/>
      <c r="K190" s="674" t="str">
        <f t="shared" si="6"/>
        <v/>
      </c>
      <c r="L190" s="674" t="str">
        <f>IF($G190="","",IF(OR('2.全体概要'!$C$15=1,'2.全体概要'!$C$15=2),INDEX($BD$15:$BD$16,MATCH($G190,$BC$15:$BC$16,-1)),IF('2.全体概要'!$C$15=3,INDEX($BD$14:$BD$15,MATCH($G190,$BC$14:$BC$15,-1)),INDEX($BD$13:$BD$14,MATCH($G190,$BC$13:$BC$14,-1)))))</f>
        <v/>
      </c>
      <c r="M190" s="674" t="str">
        <f t="shared" si="7"/>
        <v/>
      </c>
      <c r="N190" s="675">
        <f t="shared" si="8"/>
        <v>0</v>
      </c>
      <c r="O190" s="91"/>
      <c r="P190" s="161"/>
      <c r="Q190" s="67"/>
      <c r="R190" s="89"/>
      <c r="S190" s="162"/>
      <c r="T190" s="67"/>
      <c r="U190" s="91"/>
      <c r="V190" s="161"/>
      <c r="W190" s="67"/>
      <c r="X190" s="89"/>
      <c r="Y190" s="162"/>
      <c r="Z190" s="67"/>
      <c r="AA190" s="91"/>
      <c r="AB190" s="72"/>
      <c r="AC190" s="91"/>
      <c r="AD190" s="161"/>
      <c r="AE190" s="91"/>
      <c r="AF190" s="161"/>
      <c r="AG190" s="91"/>
      <c r="AH190" s="72"/>
      <c r="AI190" s="91"/>
      <c r="AJ190" s="161"/>
      <c r="AK190" s="91"/>
      <c r="AL190" s="75"/>
      <c r="AM190" s="91"/>
      <c r="AN190" s="75"/>
      <c r="AO190" s="91"/>
      <c r="AP190" s="77"/>
      <c r="AQ190" s="91"/>
      <c r="AR190" s="72"/>
      <c r="AS190" s="325"/>
      <c r="AT190" s="91"/>
      <c r="AU190" s="72"/>
      <c r="AV190" s="678" t="str">
        <f>IF(AU190="","",IF(AU190="A",'11.パネルラジエーター設備費用算出シート'!$G$13,IF(AU190="B",'11.パネルラジエーター設備費用算出シート'!$N$13,IF(AU190="C",'11.パネルラジエーター設備費用算出シート'!$G$23,IF(AU190="D",'11.パネルラジエーター設備費用算出シート'!$N$23,IF(AU190="E",'11.パネルラジエーター設備費用算出シート'!$G$33,IF(AU190="F",'11.パネルラジエーター設備費用算出シート'!$N$33,IF(AU190="G",'11.パネルラジエーター設備費用算出シート'!$G$43,IF(AU190="H",'11.パネルラジエーター設備費用算出シート'!$N$43,IF(AU190="I",'11.パネルラジエーター設備費用算出シート'!$G$54,'11.パネルラジエーター設備費用算出シート'!$N$54))))))))))</f>
        <v/>
      </c>
      <c r="AW190" s="91"/>
      <c r="AX190" s="36"/>
      <c r="AY190" s="36"/>
      <c r="AZ190" s="36"/>
      <c r="BA190" s="36"/>
      <c r="BB190" s="66"/>
      <c r="BC190" s="36"/>
      <c r="BD190" s="36"/>
      <c r="BE190" s="66"/>
      <c r="BF190" s="36"/>
      <c r="BG190" s="36"/>
      <c r="BH190" s="36"/>
      <c r="BI190" s="36"/>
    </row>
    <row r="191" spans="1:61" s="37" customFormat="1">
      <c r="A191" s="93"/>
      <c r="B191" s="68">
        <v>179</v>
      </c>
      <c r="C191" s="105"/>
      <c r="D191" s="69"/>
      <c r="E191" s="94"/>
      <c r="F191" s="672"/>
      <c r="G191" s="672"/>
      <c r="H191" s="72"/>
      <c r="I191" s="73"/>
      <c r="J191" s="72"/>
      <c r="K191" s="674" t="str">
        <f t="shared" si="6"/>
        <v/>
      </c>
      <c r="L191" s="674" t="str">
        <f>IF($G191="","",IF(OR('2.全体概要'!$C$15=1,'2.全体概要'!$C$15=2),INDEX($BD$15:$BD$16,MATCH($G191,$BC$15:$BC$16,-1)),IF('2.全体概要'!$C$15=3,INDEX($BD$14:$BD$15,MATCH($G191,$BC$14:$BC$15,-1)),INDEX($BD$13:$BD$14,MATCH($G191,$BC$13:$BC$14,-1)))))</f>
        <v/>
      </c>
      <c r="M191" s="674" t="str">
        <f t="shared" si="7"/>
        <v/>
      </c>
      <c r="N191" s="675">
        <f t="shared" si="8"/>
        <v>0</v>
      </c>
      <c r="O191" s="91"/>
      <c r="P191" s="161"/>
      <c r="Q191" s="67"/>
      <c r="R191" s="89"/>
      <c r="S191" s="162"/>
      <c r="T191" s="67"/>
      <c r="U191" s="91"/>
      <c r="V191" s="161"/>
      <c r="W191" s="67"/>
      <c r="X191" s="89"/>
      <c r="Y191" s="162"/>
      <c r="Z191" s="67"/>
      <c r="AA191" s="91"/>
      <c r="AB191" s="72"/>
      <c r="AC191" s="91"/>
      <c r="AD191" s="161"/>
      <c r="AE191" s="91"/>
      <c r="AF191" s="161"/>
      <c r="AG191" s="91"/>
      <c r="AH191" s="72"/>
      <c r="AI191" s="91"/>
      <c r="AJ191" s="161"/>
      <c r="AK191" s="91"/>
      <c r="AL191" s="75"/>
      <c r="AM191" s="91"/>
      <c r="AN191" s="75"/>
      <c r="AO191" s="91"/>
      <c r="AP191" s="77"/>
      <c r="AQ191" s="91"/>
      <c r="AR191" s="72"/>
      <c r="AS191" s="325"/>
      <c r="AT191" s="91"/>
      <c r="AU191" s="72"/>
      <c r="AV191" s="678" t="str">
        <f>IF(AU191="","",IF(AU191="A",'11.パネルラジエーター設備費用算出シート'!$G$13,IF(AU191="B",'11.パネルラジエーター設備費用算出シート'!$N$13,IF(AU191="C",'11.パネルラジエーター設備費用算出シート'!$G$23,IF(AU191="D",'11.パネルラジエーター設備費用算出シート'!$N$23,IF(AU191="E",'11.パネルラジエーター設備費用算出シート'!$G$33,IF(AU191="F",'11.パネルラジエーター設備費用算出シート'!$N$33,IF(AU191="G",'11.パネルラジエーター設備費用算出シート'!$G$43,IF(AU191="H",'11.パネルラジエーター設備費用算出シート'!$N$43,IF(AU191="I",'11.パネルラジエーター設備費用算出シート'!$G$54,'11.パネルラジエーター設備費用算出シート'!$N$54))))))))))</f>
        <v/>
      </c>
      <c r="AW191" s="91"/>
      <c r="AX191" s="36"/>
      <c r="AY191" s="36"/>
      <c r="AZ191" s="36"/>
      <c r="BA191" s="36"/>
      <c r="BB191" s="66"/>
      <c r="BC191" s="36"/>
      <c r="BD191" s="36"/>
      <c r="BE191" s="66"/>
      <c r="BF191" s="36"/>
      <c r="BG191" s="36"/>
      <c r="BH191" s="36"/>
      <c r="BI191" s="36"/>
    </row>
    <row r="192" spans="1:61" s="37" customFormat="1">
      <c r="A192" s="93"/>
      <c r="B192" s="68">
        <v>180</v>
      </c>
      <c r="C192" s="105"/>
      <c r="D192" s="69"/>
      <c r="E192" s="94"/>
      <c r="F192" s="672"/>
      <c r="G192" s="672"/>
      <c r="H192" s="72"/>
      <c r="I192" s="73"/>
      <c r="J192" s="72"/>
      <c r="K192" s="674" t="str">
        <f t="shared" si="6"/>
        <v/>
      </c>
      <c r="L192" s="674" t="str">
        <f>IF($G192="","",IF(OR('2.全体概要'!$C$15=1,'2.全体概要'!$C$15=2),INDEX($BD$15:$BD$16,MATCH($G192,$BC$15:$BC$16,-1)),IF('2.全体概要'!$C$15=3,INDEX($BD$14:$BD$15,MATCH($G192,$BC$14:$BC$15,-1)),INDEX($BD$13:$BD$14,MATCH($G192,$BC$13:$BC$14,-1)))))</f>
        <v/>
      </c>
      <c r="M192" s="674" t="str">
        <f t="shared" si="7"/>
        <v/>
      </c>
      <c r="N192" s="675">
        <f t="shared" si="8"/>
        <v>0</v>
      </c>
      <c r="O192" s="91"/>
      <c r="P192" s="161"/>
      <c r="Q192" s="67"/>
      <c r="R192" s="89"/>
      <c r="S192" s="162"/>
      <c r="T192" s="67"/>
      <c r="U192" s="91"/>
      <c r="V192" s="161"/>
      <c r="W192" s="67"/>
      <c r="X192" s="89"/>
      <c r="Y192" s="162"/>
      <c r="Z192" s="67"/>
      <c r="AA192" s="91"/>
      <c r="AB192" s="72"/>
      <c r="AC192" s="91"/>
      <c r="AD192" s="161"/>
      <c r="AE192" s="91"/>
      <c r="AF192" s="161"/>
      <c r="AG192" s="91"/>
      <c r="AH192" s="72"/>
      <c r="AI192" s="91"/>
      <c r="AJ192" s="161"/>
      <c r="AK192" s="91"/>
      <c r="AL192" s="75"/>
      <c r="AM192" s="91"/>
      <c r="AN192" s="75"/>
      <c r="AO192" s="91"/>
      <c r="AP192" s="77"/>
      <c r="AQ192" s="91"/>
      <c r="AR192" s="72"/>
      <c r="AS192" s="325"/>
      <c r="AT192" s="91"/>
      <c r="AU192" s="72"/>
      <c r="AV192" s="678" t="str">
        <f>IF(AU192="","",IF(AU192="A",'11.パネルラジエーター設備費用算出シート'!$G$13,IF(AU192="B",'11.パネルラジエーター設備費用算出シート'!$N$13,IF(AU192="C",'11.パネルラジエーター設備費用算出シート'!$G$23,IF(AU192="D",'11.パネルラジエーター設備費用算出シート'!$N$23,IF(AU192="E",'11.パネルラジエーター設備費用算出シート'!$G$33,IF(AU192="F",'11.パネルラジエーター設備費用算出シート'!$N$33,IF(AU192="G",'11.パネルラジエーター設備費用算出シート'!$G$43,IF(AU192="H",'11.パネルラジエーター設備費用算出シート'!$N$43,IF(AU192="I",'11.パネルラジエーター設備費用算出シート'!$G$54,'11.パネルラジエーター設備費用算出シート'!$N$54))))))))))</f>
        <v/>
      </c>
      <c r="AW192" s="91"/>
      <c r="AX192" s="36"/>
      <c r="AY192" s="36"/>
      <c r="AZ192" s="36"/>
      <c r="BA192" s="36"/>
      <c r="BB192" s="66"/>
      <c r="BC192" s="36"/>
      <c r="BD192" s="36"/>
      <c r="BE192" s="66"/>
      <c r="BF192" s="36"/>
      <c r="BG192" s="36"/>
      <c r="BH192" s="36"/>
      <c r="BI192" s="36"/>
    </row>
    <row r="193" spans="1:61" s="37" customFormat="1">
      <c r="A193" s="93"/>
      <c r="B193" s="68">
        <v>181</v>
      </c>
      <c r="C193" s="105"/>
      <c r="D193" s="69"/>
      <c r="E193" s="94"/>
      <c r="F193" s="672"/>
      <c r="G193" s="672"/>
      <c r="H193" s="72"/>
      <c r="I193" s="73"/>
      <c r="J193" s="72"/>
      <c r="K193" s="674" t="str">
        <f t="shared" si="6"/>
        <v/>
      </c>
      <c r="L193" s="674" t="str">
        <f>IF($G193="","",IF(OR('2.全体概要'!$C$15=1,'2.全体概要'!$C$15=2),INDEX($BD$15:$BD$16,MATCH($G193,$BC$15:$BC$16,-1)),IF('2.全体概要'!$C$15=3,INDEX($BD$14:$BD$15,MATCH($G193,$BC$14:$BC$15,-1)),INDEX($BD$13:$BD$14,MATCH($G193,$BC$13:$BC$14,-1)))))</f>
        <v/>
      </c>
      <c r="M193" s="674" t="str">
        <f t="shared" si="7"/>
        <v/>
      </c>
      <c r="N193" s="675">
        <f t="shared" si="8"/>
        <v>0</v>
      </c>
      <c r="O193" s="91"/>
      <c r="P193" s="161"/>
      <c r="Q193" s="67"/>
      <c r="R193" s="89"/>
      <c r="S193" s="162"/>
      <c r="T193" s="67"/>
      <c r="U193" s="91"/>
      <c r="V193" s="161"/>
      <c r="W193" s="67"/>
      <c r="X193" s="89"/>
      <c r="Y193" s="162"/>
      <c r="Z193" s="67"/>
      <c r="AA193" s="91"/>
      <c r="AB193" s="72"/>
      <c r="AC193" s="91"/>
      <c r="AD193" s="161"/>
      <c r="AE193" s="91"/>
      <c r="AF193" s="161"/>
      <c r="AG193" s="91"/>
      <c r="AH193" s="72"/>
      <c r="AI193" s="91"/>
      <c r="AJ193" s="161"/>
      <c r="AK193" s="91"/>
      <c r="AL193" s="75"/>
      <c r="AM193" s="91"/>
      <c r="AN193" s="75"/>
      <c r="AO193" s="91"/>
      <c r="AP193" s="77"/>
      <c r="AQ193" s="91"/>
      <c r="AR193" s="72"/>
      <c r="AS193" s="325"/>
      <c r="AT193" s="91"/>
      <c r="AU193" s="72"/>
      <c r="AV193" s="678" t="str">
        <f>IF(AU193="","",IF(AU193="A",'11.パネルラジエーター設備費用算出シート'!$G$13,IF(AU193="B",'11.パネルラジエーター設備費用算出シート'!$N$13,IF(AU193="C",'11.パネルラジエーター設備費用算出シート'!$G$23,IF(AU193="D",'11.パネルラジエーター設備費用算出シート'!$N$23,IF(AU193="E",'11.パネルラジエーター設備費用算出シート'!$G$33,IF(AU193="F",'11.パネルラジエーター設備費用算出シート'!$N$33,IF(AU193="G",'11.パネルラジエーター設備費用算出シート'!$G$43,IF(AU193="H",'11.パネルラジエーター設備費用算出シート'!$N$43,IF(AU193="I",'11.パネルラジエーター設備費用算出シート'!$G$54,'11.パネルラジエーター設備費用算出シート'!$N$54))))))))))</f>
        <v/>
      </c>
      <c r="AW193" s="91"/>
      <c r="AX193" s="36"/>
      <c r="AY193" s="36"/>
      <c r="AZ193" s="36"/>
      <c r="BA193" s="36"/>
      <c r="BB193" s="66"/>
      <c r="BC193" s="36"/>
      <c r="BD193" s="36"/>
      <c r="BE193" s="66"/>
      <c r="BF193" s="36"/>
      <c r="BG193" s="36"/>
      <c r="BH193" s="36"/>
      <c r="BI193" s="36"/>
    </row>
    <row r="194" spans="1:61" s="37" customFormat="1">
      <c r="A194" s="93"/>
      <c r="B194" s="68">
        <v>182</v>
      </c>
      <c r="C194" s="105"/>
      <c r="D194" s="69"/>
      <c r="E194" s="94"/>
      <c r="F194" s="672"/>
      <c r="G194" s="672"/>
      <c r="H194" s="72"/>
      <c r="I194" s="73"/>
      <c r="J194" s="72"/>
      <c r="K194" s="674" t="str">
        <f t="shared" si="6"/>
        <v/>
      </c>
      <c r="L194" s="674" t="str">
        <f>IF($G194="","",IF(OR('2.全体概要'!$C$15=1,'2.全体概要'!$C$15=2),INDEX($BD$15:$BD$16,MATCH($G194,$BC$15:$BC$16,-1)),IF('2.全体概要'!$C$15=3,INDEX($BD$14:$BD$15,MATCH($G194,$BC$14:$BC$15,-1)),INDEX($BD$13:$BD$14,MATCH($G194,$BC$13:$BC$14,-1)))))</f>
        <v/>
      </c>
      <c r="M194" s="674" t="str">
        <f t="shared" si="7"/>
        <v/>
      </c>
      <c r="N194" s="675">
        <f t="shared" si="8"/>
        <v>0</v>
      </c>
      <c r="O194" s="91"/>
      <c r="P194" s="161"/>
      <c r="Q194" s="67"/>
      <c r="R194" s="89"/>
      <c r="S194" s="162"/>
      <c r="T194" s="67"/>
      <c r="U194" s="91"/>
      <c r="V194" s="161"/>
      <c r="W194" s="67"/>
      <c r="X194" s="89"/>
      <c r="Y194" s="162"/>
      <c r="Z194" s="67"/>
      <c r="AA194" s="91"/>
      <c r="AB194" s="72"/>
      <c r="AC194" s="91"/>
      <c r="AD194" s="161"/>
      <c r="AE194" s="91"/>
      <c r="AF194" s="161"/>
      <c r="AG194" s="91"/>
      <c r="AH194" s="72"/>
      <c r="AI194" s="91"/>
      <c r="AJ194" s="161"/>
      <c r="AK194" s="91"/>
      <c r="AL194" s="75"/>
      <c r="AM194" s="91"/>
      <c r="AN194" s="75"/>
      <c r="AO194" s="91"/>
      <c r="AP194" s="77"/>
      <c r="AQ194" s="91"/>
      <c r="AR194" s="72"/>
      <c r="AS194" s="325"/>
      <c r="AT194" s="91"/>
      <c r="AU194" s="72"/>
      <c r="AV194" s="678" t="str">
        <f>IF(AU194="","",IF(AU194="A",'11.パネルラジエーター設備費用算出シート'!$G$13,IF(AU194="B",'11.パネルラジエーター設備費用算出シート'!$N$13,IF(AU194="C",'11.パネルラジエーター設備費用算出シート'!$G$23,IF(AU194="D",'11.パネルラジエーター設備費用算出シート'!$N$23,IF(AU194="E",'11.パネルラジエーター設備費用算出シート'!$G$33,IF(AU194="F",'11.パネルラジエーター設備費用算出シート'!$N$33,IF(AU194="G",'11.パネルラジエーター設備費用算出シート'!$G$43,IF(AU194="H",'11.パネルラジエーター設備費用算出シート'!$N$43,IF(AU194="I",'11.パネルラジエーター設備費用算出シート'!$G$54,'11.パネルラジエーター設備費用算出シート'!$N$54))))))))))</f>
        <v/>
      </c>
      <c r="AW194" s="91"/>
      <c r="AX194" s="36"/>
      <c r="AY194" s="36"/>
      <c r="AZ194" s="36"/>
      <c r="BA194" s="36"/>
      <c r="BB194" s="66"/>
      <c r="BC194" s="36"/>
      <c r="BD194" s="36"/>
      <c r="BE194" s="66"/>
      <c r="BF194" s="36"/>
      <c r="BG194" s="36"/>
      <c r="BH194" s="36"/>
      <c r="BI194" s="36"/>
    </row>
    <row r="195" spans="1:61" s="37" customFormat="1">
      <c r="A195" s="93"/>
      <c r="B195" s="68">
        <v>183</v>
      </c>
      <c r="C195" s="105"/>
      <c r="D195" s="69"/>
      <c r="E195" s="94"/>
      <c r="F195" s="672"/>
      <c r="G195" s="672"/>
      <c r="H195" s="72"/>
      <c r="I195" s="73"/>
      <c r="J195" s="72"/>
      <c r="K195" s="674" t="str">
        <f t="shared" si="6"/>
        <v/>
      </c>
      <c r="L195" s="674" t="str">
        <f>IF($G195="","",IF(OR('2.全体概要'!$C$15=1,'2.全体概要'!$C$15=2),INDEX($BD$15:$BD$16,MATCH($G195,$BC$15:$BC$16,-1)),IF('2.全体概要'!$C$15=3,INDEX($BD$14:$BD$15,MATCH($G195,$BC$14:$BC$15,-1)),INDEX($BD$13:$BD$14,MATCH($G195,$BC$13:$BC$14,-1)))))</f>
        <v/>
      </c>
      <c r="M195" s="674" t="str">
        <f t="shared" si="7"/>
        <v/>
      </c>
      <c r="N195" s="675">
        <f t="shared" si="8"/>
        <v>0</v>
      </c>
      <c r="O195" s="91"/>
      <c r="P195" s="161"/>
      <c r="Q195" s="67"/>
      <c r="R195" s="89"/>
      <c r="S195" s="162"/>
      <c r="T195" s="67"/>
      <c r="U195" s="91"/>
      <c r="V195" s="161"/>
      <c r="W195" s="67"/>
      <c r="X195" s="89"/>
      <c r="Y195" s="162"/>
      <c r="Z195" s="67"/>
      <c r="AA195" s="91"/>
      <c r="AB195" s="72"/>
      <c r="AC195" s="91"/>
      <c r="AD195" s="161"/>
      <c r="AE195" s="91"/>
      <c r="AF195" s="161"/>
      <c r="AG195" s="91"/>
      <c r="AH195" s="72"/>
      <c r="AI195" s="91"/>
      <c r="AJ195" s="161"/>
      <c r="AK195" s="91"/>
      <c r="AL195" s="75"/>
      <c r="AM195" s="91"/>
      <c r="AN195" s="75"/>
      <c r="AO195" s="91"/>
      <c r="AP195" s="77"/>
      <c r="AQ195" s="91"/>
      <c r="AR195" s="72"/>
      <c r="AS195" s="325"/>
      <c r="AT195" s="91"/>
      <c r="AU195" s="72"/>
      <c r="AV195" s="678" t="str">
        <f>IF(AU195="","",IF(AU195="A",'11.パネルラジエーター設備費用算出シート'!$G$13,IF(AU195="B",'11.パネルラジエーター設備費用算出シート'!$N$13,IF(AU195="C",'11.パネルラジエーター設備費用算出シート'!$G$23,IF(AU195="D",'11.パネルラジエーター設備費用算出シート'!$N$23,IF(AU195="E",'11.パネルラジエーター設備費用算出シート'!$G$33,IF(AU195="F",'11.パネルラジエーター設備費用算出シート'!$N$33,IF(AU195="G",'11.パネルラジエーター設備費用算出シート'!$G$43,IF(AU195="H",'11.パネルラジエーター設備費用算出シート'!$N$43,IF(AU195="I",'11.パネルラジエーター設備費用算出シート'!$G$54,'11.パネルラジエーター設備費用算出シート'!$N$54))))))))))</f>
        <v/>
      </c>
      <c r="AW195" s="91"/>
      <c r="AX195" s="36"/>
      <c r="AY195" s="36"/>
      <c r="AZ195" s="36"/>
      <c r="BA195" s="36"/>
      <c r="BB195" s="66"/>
      <c r="BC195" s="36"/>
      <c r="BD195" s="36"/>
      <c r="BE195" s="66"/>
      <c r="BF195" s="36"/>
      <c r="BG195" s="36"/>
      <c r="BH195" s="36"/>
      <c r="BI195" s="36"/>
    </row>
    <row r="196" spans="1:61" s="37" customFormat="1">
      <c r="A196" s="93"/>
      <c r="B196" s="68">
        <v>184</v>
      </c>
      <c r="C196" s="105"/>
      <c r="D196" s="69"/>
      <c r="E196" s="94"/>
      <c r="F196" s="672"/>
      <c r="G196" s="672"/>
      <c r="H196" s="72"/>
      <c r="I196" s="73"/>
      <c r="J196" s="72"/>
      <c r="K196" s="674" t="str">
        <f t="shared" si="6"/>
        <v/>
      </c>
      <c r="L196" s="674" t="str">
        <f>IF($G196="","",IF(OR('2.全体概要'!$C$15=1,'2.全体概要'!$C$15=2),INDEX($BD$15:$BD$16,MATCH($G196,$BC$15:$BC$16,-1)),IF('2.全体概要'!$C$15=3,INDEX($BD$14:$BD$15,MATCH($G196,$BC$14:$BC$15,-1)),INDEX($BD$13:$BD$14,MATCH($G196,$BC$13:$BC$14,-1)))))</f>
        <v/>
      </c>
      <c r="M196" s="674" t="str">
        <f t="shared" si="7"/>
        <v/>
      </c>
      <c r="N196" s="675">
        <f t="shared" si="8"/>
        <v>0</v>
      </c>
      <c r="O196" s="91"/>
      <c r="P196" s="161"/>
      <c r="Q196" s="67"/>
      <c r="R196" s="89"/>
      <c r="S196" s="162"/>
      <c r="T196" s="67"/>
      <c r="U196" s="91"/>
      <c r="V196" s="161"/>
      <c r="W196" s="67"/>
      <c r="X196" s="89"/>
      <c r="Y196" s="162"/>
      <c r="Z196" s="67"/>
      <c r="AA196" s="91"/>
      <c r="AB196" s="72"/>
      <c r="AC196" s="91"/>
      <c r="AD196" s="161"/>
      <c r="AE196" s="91"/>
      <c r="AF196" s="161"/>
      <c r="AG196" s="91"/>
      <c r="AH196" s="72"/>
      <c r="AI196" s="91"/>
      <c r="AJ196" s="161"/>
      <c r="AK196" s="91"/>
      <c r="AL196" s="75"/>
      <c r="AM196" s="91"/>
      <c r="AN196" s="75"/>
      <c r="AO196" s="91"/>
      <c r="AP196" s="77"/>
      <c r="AQ196" s="91"/>
      <c r="AR196" s="72"/>
      <c r="AS196" s="325"/>
      <c r="AT196" s="91"/>
      <c r="AU196" s="72"/>
      <c r="AV196" s="678" t="str">
        <f>IF(AU196="","",IF(AU196="A",'11.パネルラジエーター設備費用算出シート'!$G$13,IF(AU196="B",'11.パネルラジエーター設備費用算出シート'!$N$13,IF(AU196="C",'11.パネルラジエーター設備費用算出シート'!$G$23,IF(AU196="D",'11.パネルラジエーター設備費用算出シート'!$N$23,IF(AU196="E",'11.パネルラジエーター設備費用算出シート'!$G$33,IF(AU196="F",'11.パネルラジエーター設備費用算出シート'!$N$33,IF(AU196="G",'11.パネルラジエーター設備費用算出シート'!$G$43,IF(AU196="H",'11.パネルラジエーター設備費用算出シート'!$N$43,IF(AU196="I",'11.パネルラジエーター設備費用算出シート'!$G$54,'11.パネルラジエーター設備費用算出シート'!$N$54))))))))))</f>
        <v/>
      </c>
      <c r="AW196" s="91"/>
      <c r="AX196" s="36"/>
      <c r="AY196" s="36"/>
      <c r="AZ196" s="36"/>
      <c r="BA196" s="36"/>
      <c r="BB196" s="66"/>
      <c r="BC196" s="36"/>
      <c r="BD196" s="36"/>
      <c r="BE196" s="66"/>
      <c r="BF196" s="36"/>
      <c r="BG196" s="36"/>
      <c r="BH196" s="36"/>
      <c r="BI196" s="36"/>
    </row>
    <row r="197" spans="1:61" s="37" customFormat="1">
      <c r="A197" s="93"/>
      <c r="B197" s="68">
        <v>185</v>
      </c>
      <c r="C197" s="105"/>
      <c r="D197" s="69"/>
      <c r="E197" s="94"/>
      <c r="F197" s="672"/>
      <c r="G197" s="672"/>
      <c r="H197" s="72"/>
      <c r="I197" s="73"/>
      <c r="J197" s="72"/>
      <c r="K197" s="674" t="str">
        <f t="shared" si="6"/>
        <v/>
      </c>
      <c r="L197" s="674" t="str">
        <f>IF($G197="","",IF(OR('2.全体概要'!$C$15=1,'2.全体概要'!$C$15=2),INDEX($BD$15:$BD$16,MATCH($G197,$BC$15:$BC$16,-1)),IF('2.全体概要'!$C$15=3,INDEX($BD$14:$BD$15,MATCH($G197,$BC$14:$BC$15,-1)),INDEX($BD$13:$BD$14,MATCH($G197,$BC$13:$BC$14,-1)))))</f>
        <v/>
      </c>
      <c r="M197" s="674" t="str">
        <f t="shared" si="7"/>
        <v/>
      </c>
      <c r="N197" s="675">
        <f t="shared" si="8"/>
        <v>0</v>
      </c>
      <c r="O197" s="91"/>
      <c r="P197" s="161"/>
      <c r="Q197" s="67"/>
      <c r="R197" s="89"/>
      <c r="S197" s="162"/>
      <c r="T197" s="67"/>
      <c r="U197" s="91"/>
      <c r="V197" s="161"/>
      <c r="W197" s="67"/>
      <c r="X197" s="89"/>
      <c r="Y197" s="162"/>
      <c r="Z197" s="67"/>
      <c r="AA197" s="91"/>
      <c r="AB197" s="72"/>
      <c r="AC197" s="91"/>
      <c r="AD197" s="161"/>
      <c r="AE197" s="91"/>
      <c r="AF197" s="161"/>
      <c r="AG197" s="91"/>
      <c r="AH197" s="72"/>
      <c r="AI197" s="91"/>
      <c r="AJ197" s="161"/>
      <c r="AK197" s="91"/>
      <c r="AL197" s="75"/>
      <c r="AM197" s="91"/>
      <c r="AN197" s="75"/>
      <c r="AO197" s="91"/>
      <c r="AP197" s="77"/>
      <c r="AQ197" s="91"/>
      <c r="AR197" s="72"/>
      <c r="AS197" s="325"/>
      <c r="AT197" s="91"/>
      <c r="AU197" s="72"/>
      <c r="AV197" s="678" t="str">
        <f>IF(AU197="","",IF(AU197="A",'11.パネルラジエーター設備費用算出シート'!$G$13,IF(AU197="B",'11.パネルラジエーター設備費用算出シート'!$N$13,IF(AU197="C",'11.パネルラジエーター設備費用算出シート'!$G$23,IF(AU197="D",'11.パネルラジエーター設備費用算出シート'!$N$23,IF(AU197="E",'11.パネルラジエーター設備費用算出シート'!$G$33,IF(AU197="F",'11.パネルラジエーター設備費用算出シート'!$N$33,IF(AU197="G",'11.パネルラジエーター設備費用算出シート'!$G$43,IF(AU197="H",'11.パネルラジエーター設備費用算出シート'!$N$43,IF(AU197="I",'11.パネルラジエーター設備費用算出シート'!$G$54,'11.パネルラジエーター設備費用算出シート'!$N$54))))))))))</f>
        <v/>
      </c>
      <c r="AW197" s="91"/>
      <c r="AX197" s="36"/>
      <c r="AY197" s="36"/>
      <c r="AZ197" s="36"/>
      <c r="BA197" s="36"/>
      <c r="BB197" s="66"/>
      <c r="BC197" s="36"/>
      <c r="BD197" s="36"/>
      <c r="BE197" s="66"/>
      <c r="BF197" s="36"/>
      <c r="BG197" s="36"/>
      <c r="BH197" s="36"/>
      <c r="BI197" s="36"/>
    </row>
    <row r="198" spans="1:61" s="37" customFormat="1">
      <c r="A198" s="93"/>
      <c r="B198" s="68">
        <v>186</v>
      </c>
      <c r="C198" s="105"/>
      <c r="D198" s="69"/>
      <c r="E198" s="94"/>
      <c r="F198" s="672"/>
      <c r="G198" s="672"/>
      <c r="H198" s="72"/>
      <c r="I198" s="73"/>
      <c r="J198" s="72"/>
      <c r="K198" s="674" t="str">
        <f t="shared" si="6"/>
        <v/>
      </c>
      <c r="L198" s="674" t="str">
        <f>IF($G198="","",IF(OR('2.全体概要'!$C$15=1,'2.全体概要'!$C$15=2),INDEX($BD$15:$BD$16,MATCH($G198,$BC$15:$BC$16,-1)),IF('2.全体概要'!$C$15=3,INDEX($BD$14:$BD$15,MATCH($G198,$BC$14:$BC$15,-1)),INDEX($BD$13:$BD$14,MATCH($G198,$BC$13:$BC$14,-1)))))</f>
        <v/>
      </c>
      <c r="M198" s="674" t="str">
        <f t="shared" si="7"/>
        <v/>
      </c>
      <c r="N198" s="675">
        <f t="shared" si="8"/>
        <v>0</v>
      </c>
      <c r="O198" s="91"/>
      <c r="P198" s="161"/>
      <c r="Q198" s="67"/>
      <c r="R198" s="89"/>
      <c r="S198" s="162"/>
      <c r="T198" s="67"/>
      <c r="U198" s="91"/>
      <c r="V198" s="161"/>
      <c r="W198" s="67"/>
      <c r="X198" s="89"/>
      <c r="Y198" s="162"/>
      <c r="Z198" s="67"/>
      <c r="AA198" s="91"/>
      <c r="AB198" s="72"/>
      <c r="AC198" s="91"/>
      <c r="AD198" s="161"/>
      <c r="AE198" s="91"/>
      <c r="AF198" s="161"/>
      <c r="AG198" s="91"/>
      <c r="AH198" s="72"/>
      <c r="AI198" s="91"/>
      <c r="AJ198" s="161"/>
      <c r="AK198" s="91"/>
      <c r="AL198" s="75"/>
      <c r="AM198" s="91"/>
      <c r="AN198" s="75"/>
      <c r="AO198" s="91"/>
      <c r="AP198" s="77"/>
      <c r="AQ198" s="91"/>
      <c r="AR198" s="72"/>
      <c r="AS198" s="325"/>
      <c r="AT198" s="91"/>
      <c r="AU198" s="72"/>
      <c r="AV198" s="678" t="str">
        <f>IF(AU198="","",IF(AU198="A",'11.パネルラジエーター設備費用算出シート'!$G$13,IF(AU198="B",'11.パネルラジエーター設備費用算出シート'!$N$13,IF(AU198="C",'11.パネルラジエーター設備費用算出シート'!$G$23,IF(AU198="D",'11.パネルラジエーター設備費用算出シート'!$N$23,IF(AU198="E",'11.パネルラジエーター設備費用算出シート'!$G$33,IF(AU198="F",'11.パネルラジエーター設備費用算出シート'!$N$33,IF(AU198="G",'11.パネルラジエーター設備費用算出シート'!$G$43,IF(AU198="H",'11.パネルラジエーター設備費用算出シート'!$N$43,IF(AU198="I",'11.パネルラジエーター設備費用算出シート'!$G$54,'11.パネルラジエーター設備費用算出シート'!$N$54))))))))))</f>
        <v/>
      </c>
      <c r="AW198" s="91"/>
      <c r="AX198" s="36"/>
      <c r="AY198" s="36"/>
      <c r="AZ198" s="36"/>
      <c r="BA198" s="36"/>
      <c r="BB198" s="66"/>
      <c r="BC198" s="36"/>
      <c r="BD198" s="36"/>
      <c r="BE198" s="66"/>
      <c r="BF198" s="36"/>
      <c r="BG198" s="36"/>
      <c r="BH198" s="36"/>
      <c r="BI198" s="36"/>
    </row>
    <row r="199" spans="1:61" s="37" customFormat="1">
      <c r="A199" s="93"/>
      <c r="B199" s="68">
        <v>187</v>
      </c>
      <c r="C199" s="105"/>
      <c r="D199" s="69"/>
      <c r="E199" s="94"/>
      <c r="F199" s="672"/>
      <c r="G199" s="672"/>
      <c r="H199" s="72"/>
      <c r="I199" s="73"/>
      <c r="J199" s="72"/>
      <c r="K199" s="674" t="str">
        <f t="shared" si="6"/>
        <v/>
      </c>
      <c r="L199" s="674" t="str">
        <f>IF($G199="","",IF(OR('2.全体概要'!$C$15=1,'2.全体概要'!$C$15=2),INDEX($BD$15:$BD$16,MATCH($G199,$BC$15:$BC$16,-1)),IF('2.全体概要'!$C$15=3,INDEX($BD$14:$BD$15,MATCH($G199,$BC$14:$BC$15,-1)),INDEX($BD$13:$BD$14,MATCH($G199,$BC$13:$BC$14,-1)))))</f>
        <v/>
      </c>
      <c r="M199" s="674" t="str">
        <f t="shared" si="7"/>
        <v/>
      </c>
      <c r="N199" s="675">
        <f t="shared" si="8"/>
        <v>0</v>
      </c>
      <c r="O199" s="91"/>
      <c r="P199" s="161"/>
      <c r="Q199" s="67"/>
      <c r="R199" s="89"/>
      <c r="S199" s="162"/>
      <c r="T199" s="67"/>
      <c r="U199" s="91"/>
      <c r="V199" s="161"/>
      <c r="W199" s="67"/>
      <c r="X199" s="89"/>
      <c r="Y199" s="162"/>
      <c r="Z199" s="67"/>
      <c r="AA199" s="91"/>
      <c r="AB199" s="72"/>
      <c r="AC199" s="91"/>
      <c r="AD199" s="161"/>
      <c r="AE199" s="91"/>
      <c r="AF199" s="161"/>
      <c r="AG199" s="91"/>
      <c r="AH199" s="72"/>
      <c r="AI199" s="91"/>
      <c r="AJ199" s="161"/>
      <c r="AK199" s="91"/>
      <c r="AL199" s="75"/>
      <c r="AM199" s="91"/>
      <c r="AN199" s="75"/>
      <c r="AO199" s="91"/>
      <c r="AP199" s="77"/>
      <c r="AQ199" s="91"/>
      <c r="AR199" s="72"/>
      <c r="AS199" s="325"/>
      <c r="AT199" s="91"/>
      <c r="AU199" s="72"/>
      <c r="AV199" s="678" t="str">
        <f>IF(AU199="","",IF(AU199="A",'11.パネルラジエーター設備費用算出シート'!$G$13,IF(AU199="B",'11.パネルラジエーター設備費用算出シート'!$N$13,IF(AU199="C",'11.パネルラジエーター設備費用算出シート'!$G$23,IF(AU199="D",'11.パネルラジエーター設備費用算出シート'!$N$23,IF(AU199="E",'11.パネルラジエーター設備費用算出シート'!$G$33,IF(AU199="F",'11.パネルラジエーター設備費用算出シート'!$N$33,IF(AU199="G",'11.パネルラジエーター設備費用算出シート'!$G$43,IF(AU199="H",'11.パネルラジエーター設備費用算出シート'!$N$43,IF(AU199="I",'11.パネルラジエーター設備費用算出シート'!$G$54,'11.パネルラジエーター設備費用算出シート'!$N$54))))))))))</f>
        <v/>
      </c>
      <c r="AW199" s="91"/>
      <c r="AX199" s="36"/>
      <c r="AY199" s="36"/>
      <c r="AZ199" s="36"/>
      <c r="BA199" s="36"/>
      <c r="BB199" s="66"/>
      <c r="BC199" s="36"/>
      <c r="BD199" s="36"/>
      <c r="BE199" s="66"/>
      <c r="BF199" s="36"/>
      <c r="BG199" s="36"/>
      <c r="BH199" s="36"/>
      <c r="BI199" s="36"/>
    </row>
    <row r="200" spans="1:61" s="37" customFormat="1">
      <c r="A200" s="93"/>
      <c r="B200" s="68">
        <v>188</v>
      </c>
      <c r="C200" s="105"/>
      <c r="D200" s="69"/>
      <c r="E200" s="94"/>
      <c r="F200" s="672"/>
      <c r="G200" s="672"/>
      <c r="H200" s="72"/>
      <c r="I200" s="73"/>
      <c r="J200" s="72"/>
      <c r="K200" s="674" t="str">
        <f t="shared" si="6"/>
        <v/>
      </c>
      <c r="L200" s="674" t="str">
        <f>IF($G200="","",IF(OR('2.全体概要'!$C$15=1,'2.全体概要'!$C$15=2),INDEX($BD$15:$BD$16,MATCH($G200,$BC$15:$BC$16,-1)),IF('2.全体概要'!$C$15=3,INDEX($BD$14:$BD$15,MATCH($G200,$BC$14:$BC$15,-1)),INDEX($BD$13:$BD$14,MATCH($G200,$BC$13:$BC$14,-1)))))</f>
        <v/>
      </c>
      <c r="M200" s="674" t="str">
        <f t="shared" si="7"/>
        <v/>
      </c>
      <c r="N200" s="675">
        <f t="shared" si="8"/>
        <v>0</v>
      </c>
      <c r="O200" s="91"/>
      <c r="P200" s="161"/>
      <c r="Q200" s="67"/>
      <c r="R200" s="89"/>
      <c r="S200" s="162"/>
      <c r="T200" s="67"/>
      <c r="U200" s="91"/>
      <c r="V200" s="161"/>
      <c r="W200" s="67"/>
      <c r="X200" s="89"/>
      <c r="Y200" s="162"/>
      <c r="Z200" s="67"/>
      <c r="AA200" s="91"/>
      <c r="AB200" s="72"/>
      <c r="AC200" s="91"/>
      <c r="AD200" s="161"/>
      <c r="AE200" s="91"/>
      <c r="AF200" s="161"/>
      <c r="AG200" s="91"/>
      <c r="AH200" s="72"/>
      <c r="AI200" s="91"/>
      <c r="AJ200" s="161"/>
      <c r="AK200" s="91"/>
      <c r="AL200" s="75"/>
      <c r="AM200" s="91"/>
      <c r="AN200" s="75"/>
      <c r="AO200" s="91"/>
      <c r="AP200" s="77"/>
      <c r="AQ200" s="91"/>
      <c r="AR200" s="72"/>
      <c r="AS200" s="325"/>
      <c r="AT200" s="91"/>
      <c r="AU200" s="72"/>
      <c r="AV200" s="678" t="str">
        <f>IF(AU200="","",IF(AU200="A",'11.パネルラジエーター設備費用算出シート'!$G$13,IF(AU200="B",'11.パネルラジエーター設備費用算出シート'!$N$13,IF(AU200="C",'11.パネルラジエーター設備費用算出シート'!$G$23,IF(AU200="D",'11.パネルラジエーター設備費用算出シート'!$N$23,IF(AU200="E",'11.パネルラジエーター設備費用算出シート'!$G$33,IF(AU200="F",'11.パネルラジエーター設備費用算出シート'!$N$33,IF(AU200="G",'11.パネルラジエーター設備費用算出シート'!$G$43,IF(AU200="H",'11.パネルラジエーター設備費用算出シート'!$N$43,IF(AU200="I",'11.パネルラジエーター設備費用算出シート'!$G$54,'11.パネルラジエーター設備費用算出シート'!$N$54))))))))))</f>
        <v/>
      </c>
      <c r="AW200" s="91"/>
      <c r="AX200" s="36"/>
      <c r="AY200" s="36"/>
      <c r="AZ200" s="36"/>
      <c r="BA200" s="36"/>
      <c r="BB200" s="66"/>
      <c r="BC200" s="36"/>
      <c r="BD200" s="36"/>
      <c r="BE200" s="66"/>
      <c r="BF200" s="36"/>
      <c r="BG200" s="36"/>
      <c r="BH200" s="36"/>
      <c r="BI200" s="36"/>
    </row>
    <row r="201" spans="1:61" s="37" customFormat="1">
      <c r="A201" s="93"/>
      <c r="B201" s="68">
        <v>189</v>
      </c>
      <c r="C201" s="105"/>
      <c r="D201" s="69"/>
      <c r="E201" s="94"/>
      <c r="F201" s="672"/>
      <c r="G201" s="672"/>
      <c r="H201" s="72"/>
      <c r="I201" s="73"/>
      <c r="J201" s="72"/>
      <c r="K201" s="674" t="str">
        <f t="shared" si="6"/>
        <v/>
      </c>
      <c r="L201" s="674" t="str">
        <f>IF($G201="","",IF(OR('2.全体概要'!$C$15=1,'2.全体概要'!$C$15=2),INDEX($BD$15:$BD$16,MATCH($G201,$BC$15:$BC$16,-1)),IF('2.全体概要'!$C$15=3,INDEX($BD$14:$BD$15,MATCH($G201,$BC$14:$BC$15,-1)),INDEX($BD$13:$BD$14,MATCH($G201,$BC$13:$BC$14,-1)))))</f>
        <v/>
      </c>
      <c r="M201" s="674" t="str">
        <f t="shared" si="7"/>
        <v/>
      </c>
      <c r="N201" s="675">
        <f t="shared" si="8"/>
        <v>0</v>
      </c>
      <c r="O201" s="91"/>
      <c r="P201" s="161"/>
      <c r="Q201" s="67"/>
      <c r="R201" s="89"/>
      <c r="S201" s="162"/>
      <c r="T201" s="67"/>
      <c r="U201" s="91"/>
      <c r="V201" s="161"/>
      <c r="W201" s="67"/>
      <c r="X201" s="89"/>
      <c r="Y201" s="162"/>
      <c r="Z201" s="67"/>
      <c r="AA201" s="91"/>
      <c r="AB201" s="72"/>
      <c r="AC201" s="91"/>
      <c r="AD201" s="161"/>
      <c r="AE201" s="91"/>
      <c r="AF201" s="161"/>
      <c r="AG201" s="91"/>
      <c r="AH201" s="72"/>
      <c r="AI201" s="91"/>
      <c r="AJ201" s="161"/>
      <c r="AK201" s="91"/>
      <c r="AL201" s="75"/>
      <c r="AM201" s="91"/>
      <c r="AN201" s="75"/>
      <c r="AO201" s="91"/>
      <c r="AP201" s="77"/>
      <c r="AQ201" s="91"/>
      <c r="AR201" s="72"/>
      <c r="AS201" s="325"/>
      <c r="AT201" s="91"/>
      <c r="AU201" s="72"/>
      <c r="AV201" s="678" t="str">
        <f>IF(AU201="","",IF(AU201="A",'11.パネルラジエーター設備費用算出シート'!$G$13,IF(AU201="B",'11.パネルラジエーター設備費用算出シート'!$N$13,IF(AU201="C",'11.パネルラジエーター設備費用算出シート'!$G$23,IF(AU201="D",'11.パネルラジエーター設備費用算出シート'!$N$23,IF(AU201="E",'11.パネルラジエーター設備費用算出シート'!$G$33,IF(AU201="F",'11.パネルラジエーター設備費用算出シート'!$N$33,IF(AU201="G",'11.パネルラジエーター設備費用算出シート'!$G$43,IF(AU201="H",'11.パネルラジエーター設備費用算出シート'!$N$43,IF(AU201="I",'11.パネルラジエーター設備費用算出シート'!$G$54,'11.パネルラジエーター設備費用算出シート'!$N$54))))))))))</f>
        <v/>
      </c>
      <c r="AW201" s="91"/>
      <c r="AX201" s="36"/>
      <c r="AY201" s="36"/>
      <c r="AZ201" s="36"/>
      <c r="BA201" s="36"/>
      <c r="BB201" s="66"/>
      <c r="BC201" s="36"/>
      <c r="BD201" s="36"/>
      <c r="BE201" s="66"/>
      <c r="BF201" s="36"/>
      <c r="BG201" s="36"/>
      <c r="BH201" s="36"/>
      <c r="BI201" s="36"/>
    </row>
    <row r="202" spans="1:61" s="37" customFormat="1">
      <c r="A202" s="93"/>
      <c r="B202" s="68">
        <v>190</v>
      </c>
      <c r="C202" s="105"/>
      <c r="D202" s="69"/>
      <c r="E202" s="94"/>
      <c r="F202" s="672"/>
      <c r="G202" s="672"/>
      <c r="H202" s="72"/>
      <c r="I202" s="73"/>
      <c r="J202" s="72"/>
      <c r="K202" s="674" t="str">
        <f t="shared" si="6"/>
        <v/>
      </c>
      <c r="L202" s="674" t="str">
        <f>IF($G202="","",IF(OR('2.全体概要'!$C$15=1,'2.全体概要'!$C$15=2),INDEX($BD$15:$BD$16,MATCH($G202,$BC$15:$BC$16,-1)),IF('2.全体概要'!$C$15=3,INDEX($BD$14:$BD$15,MATCH($G202,$BC$14:$BC$15,-1)),INDEX($BD$13:$BD$14,MATCH($G202,$BC$13:$BC$14,-1)))))</f>
        <v/>
      </c>
      <c r="M202" s="674" t="str">
        <f t="shared" si="7"/>
        <v/>
      </c>
      <c r="N202" s="675">
        <f t="shared" si="8"/>
        <v>0</v>
      </c>
      <c r="O202" s="91"/>
      <c r="P202" s="161"/>
      <c r="Q202" s="67"/>
      <c r="R202" s="89"/>
      <c r="S202" s="162"/>
      <c r="T202" s="67"/>
      <c r="U202" s="91"/>
      <c r="V202" s="161"/>
      <c r="W202" s="67"/>
      <c r="X202" s="89"/>
      <c r="Y202" s="162"/>
      <c r="Z202" s="67"/>
      <c r="AA202" s="91"/>
      <c r="AB202" s="72"/>
      <c r="AC202" s="91"/>
      <c r="AD202" s="161"/>
      <c r="AE202" s="91"/>
      <c r="AF202" s="161"/>
      <c r="AG202" s="91"/>
      <c r="AH202" s="72"/>
      <c r="AI202" s="91"/>
      <c r="AJ202" s="161"/>
      <c r="AK202" s="91"/>
      <c r="AL202" s="75"/>
      <c r="AM202" s="91"/>
      <c r="AN202" s="75"/>
      <c r="AO202" s="91"/>
      <c r="AP202" s="77"/>
      <c r="AQ202" s="91"/>
      <c r="AR202" s="72"/>
      <c r="AS202" s="325"/>
      <c r="AT202" s="91"/>
      <c r="AU202" s="72"/>
      <c r="AV202" s="678" t="str">
        <f>IF(AU202="","",IF(AU202="A",'11.パネルラジエーター設備費用算出シート'!$G$13,IF(AU202="B",'11.パネルラジエーター設備費用算出シート'!$N$13,IF(AU202="C",'11.パネルラジエーター設備費用算出シート'!$G$23,IF(AU202="D",'11.パネルラジエーター設備費用算出シート'!$N$23,IF(AU202="E",'11.パネルラジエーター設備費用算出シート'!$G$33,IF(AU202="F",'11.パネルラジエーター設備費用算出シート'!$N$33,IF(AU202="G",'11.パネルラジエーター設備費用算出シート'!$G$43,IF(AU202="H",'11.パネルラジエーター設備費用算出シート'!$N$43,IF(AU202="I",'11.パネルラジエーター設備費用算出シート'!$G$54,'11.パネルラジエーター設備費用算出シート'!$N$54))))))))))</f>
        <v/>
      </c>
      <c r="AW202" s="91"/>
      <c r="AX202" s="36"/>
      <c r="AY202" s="36"/>
      <c r="AZ202" s="36"/>
      <c r="BA202" s="36"/>
      <c r="BB202" s="66"/>
      <c r="BC202" s="36"/>
      <c r="BD202" s="36"/>
      <c r="BE202" s="66"/>
      <c r="BF202" s="36"/>
      <c r="BG202" s="36"/>
      <c r="BH202" s="36"/>
      <c r="BI202" s="36"/>
    </row>
    <row r="203" spans="1:61" s="37" customFormat="1">
      <c r="A203" s="93"/>
      <c r="B203" s="68">
        <v>191</v>
      </c>
      <c r="C203" s="105"/>
      <c r="D203" s="69"/>
      <c r="E203" s="94"/>
      <c r="F203" s="672"/>
      <c r="G203" s="672"/>
      <c r="H203" s="72"/>
      <c r="I203" s="73"/>
      <c r="J203" s="72"/>
      <c r="K203" s="674" t="str">
        <f t="shared" si="6"/>
        <v/>
      </c>
      <c r="L203" s="674" t="str">
        <f>IF($G203="","",IF(OR('2.全体概要'!$C$15=1,'2.全体概要'!$C$15=2),INDEX($BD$15:$BD$16,MATCH($G203,$BC$15:$BC$16,-1)),IF('2.全体概要'!$C$15=3,INDEX($BD$14:$BD$15,MATCH($G203,$BC$14:$BC$15,-1)),INDEX($BD$13:$BD$14,MATCH($G203,$BC$13:$BC$14,-1)))))</f>
        <v/>
      </c>
      <c r="M203" s="674" t="str">
        <f t="shared" si="7"/>
        <v/>
      </c>
      <c r="N203" s="675">
        <f t="shared" si="8"/>
        <v>0</v>
      </c>
      <c r="O203" s="91"/>
      <c r="P203" s="161"/>
      <c r="Q203" s="67"/>
      <c r="R203" s="89"/>
      <c r="S203" s="162"/>
      <c r="T203" s="67"/>
      <c r="U203" s="91"/>
      <c r="V203" s="161"/>
      <c r="W203" s="67"/>
      <c r="X203" s="89"/>
      <c r="Y203" s="162"/>
      <c r="Z203" s="67"/>
      <c r="AA203" s="91"/>
      <c r="AB203" s="72"/>
      <c r="AC203" s="91"/>
      <c r="AD203" s="161"/>
      <c r="AE203" s="91"/>
      <c r="AF203" s="161"/>
      <c r="AG203" s="91"/>
      <c r="AH203" s="72"/>
      <c r="AI203" s="91"/>
      <c r="AJ203" s="161"/>
      <c r="AK203" s="91"/>
      <c r="AL203" s="75"/>
      <c r="AM203" s="91"/>
      <c r="AN203" s="75"/>
      <c r="AO203" s="91"/>
      <c r="AP203" s="77"/>
      <c r="AQ203" s="91"/>
      <c r="AR203" s="72"/>
      <c r="AS203" s="325"/>
      <c r="AT203" s="91"/>
      <c r="AU203" s="72"/>
      <c r="AV203" s="678" t="str">
        <f>IF(AU203="","",IF(AU203="A",'11.パネルラジエーター設備費用算出シート'!$G$13,IF(AU203="B",'11.パネルラジエーター設備費用算出シート'!$N$13,IF(AU203="C",'11.パネルラジエーター設備費用算出シート'!$G$23,IF(AU203="D",'11.パネルラジエーター設備費用算出シート'!$N$23,IF(AU203="E",'11.パネルラジエーター設備費用算出シート'!$G$33,IF(AU203="F",'11.パネルラジエーター設備費用算出シート'!$N$33,IF(AU203="G",'11.パネルラジエーター設備費用算出シート'!$G$43,IF(AU203="H",'11.パネルラジエーター設備費用算出シート'!$N$43,IF(AU203="I",'11.パネルラジエーター設備費用算出シート'!$G$54,'11.パネルラジエーター設備費用算出シート'!$N$54))))))))))</f>
        <v/>
      </c>
      <c r="AW203" s="91"/>
      <c r="AX203" s="36"/>
      <c r="AY203" s="36"/>
      <c r="AZ203" s="36"/>
      <c r="BA203" s="36"/>
      <c r="BB203" s="66"/>
      <c r="BC203" s="36"/>
      <c r="BD203" s="36"/>
      <c r="BE203" s="66"/>
      <c r="BF203" s="36"/>
      <c r="BG203" s="36"/>
      <c r="BH203" s="36"/>
      <c r="BI203" s="36"/>
    </row>
    <row r="204" spans="1:61" s="37" customFormat="1">
      <c r="A204" s="93"/>
      <c r="B204" s="68">
        <v>192</v>
      </c>
      <c r="C204" s="105"/>
      <c r="D204" s="69"/>
      <c r="E204" s="94"/>
      <c r="F204" s="672"/>
      <c r="G204" s="672"/>
      <c r="H204" s="72"/>
      <c r="I204" s="73"/>
      <c r="J204" s="72"/>
      <c r="K204" s="674" t="str">
        <f t="shared" si="6"/>
        <v/>
      </c>
      <c r="L204" s="674" t="str">
        <f>IF($G204="","",IF(OR('2.全体概要'!$C$15=1,'2.全体概要'!$C$15=2),INDEX($BD$15:$BD$16,MATCH($G204,$BC$15:$BC$16,-1)),IF('2.全体概要'!$C$15=3,INDEX($BD$14:$BD$15,MATCH($G204,$BC$14:$BC$15,-1)),INDEX($BD$13:$BD$14,MATCH($G204,$BC$13:$BC$14,-1)))))</f>
        <v/>
      </c>
      <c r="M204" s="674" t="str">
        <f t="shared" si="7"/>
        <v/>
      </c>
      <c r="N204" s="675">
        <f t="shared" si="8"/>
        <v>0</v>
      </c>
      <c r="O204" s="91"/>
      <c r="P204" s="161"/>
      <c r="Q204" s="67"/>
      <c r="R204" s="89"/>
      <c r="S204" s="162"/>
      <c r="T204" s="67"/>
      <c r="U204" s="91"/>
      <c r="V204" s="161"/>
      <c r="W204" s="67"/>
      <c r="X204" s="89"/>
      <c r="Y204" s="162"/>
      <c r="Z204" s="67"/>
      <c r="AA204" s="91"/>
      <c r="AB204" s="72"/>
      <c r="AC204" s="91"/>
      <c r="AD204" s="161"/>
      <c r="AE204" s="91"/>
      <c r="AF204" s="161"/>
      <c r="AG204" s="91"/>
      <c r="AH204" s="72"/>
      <c r="AI204" s="91"/>
      <c r="AJ204" s="161"/>
      <c r="AK204" s="91"/>
      <c r="AL204" s="75"/>
      <c r="AM204" s="91"/>
      <c r="AN204" s="75"/>
      <c r="AO204" s="91"/>
      <c r="AP204" s="77"/>
      <c r="AQ204" s="91"/>
      <c r="AR204" s="72"/>
      <c r="AS204" s="325"/>
      <c r="AT204" s="91"/>
      <c r="AU204" s="72"/>
      <c r="AV204" s="678" t="str">
        <f>IF(AU204="","",IF(AU204="A",'11.パネルラジエーター設備費用算出シート'!$G$13,IF(AU204="B",'11.パネルラジエーター設備費用算出シート'!$N$13,IF(AU204="C",'11.パネルラジエーター設備費用算出シート'!$G$23,IF(AU204="D",'11.パネルラジエーター設備費用算出シート'!$N$23,IF(AU204="E",'11.パネルラジエーター設備費用算出シート'!$G$33,IF(AU204="F",'11.パネルラジエーター設備費用算出シート'!$N$33,IF(AU204="G",'11.パネルラジエーター設備費用算出シート'!$G$43,IF(AU204="H",'11.パネルラジエーター設備費用算出シート'!$N$43,IF(AU204="I",'11.パネルラジエーター設備費用算出シート'!$G$54,'11.パネルラジエーター設備費用算出シート'!$N$54))))))))))</f>
        <v/>
      </c>
      <c r="AW204" s="91"/>
      <c r="AX204" s="36"/>
      <c r="AY204" s="36"/>
      <c r="AZ204" s="36"/>
      <c r="BA204" s="36"/>
      <c r="BB204" s="66"/>
      <c r="BC204" s="36"/>
      <c r="BD204" s="36"/>
      <c r="BE204" s="66"/>
      <c r="BF204" s="36"/>
      <c r="BG204" s="36"/>
      <c r="BH204" s="36"/>
      <c r="BI204" s="36"/>
    </row>
    <row r="205" spans="1:61" s="37" customFormat="1">
      <c r="A205" s="93"/>
      <c r="B205" s="68">
        <v>193</v>
      </c>
      <c r="C205" s="105"/>
      <c r="D205" s="69"/>
      <c r="E205" s="94"/>
      <c r="F205" s="672"/>
      <c r="G205" s="672"/>
      <c r="H205" s="72"/>
      <c r="I205" s="73"/>
      <c r="J205" s="72"/>
      <c r="K205" s="674" t="str">
        <f t="shared" ref="K205:K268" si="9">IF($F205="","",VLOOKUP($F205,$AZ$13:$BA$17,2,TRUE))</f>
        <v/>
      </c>
      <c r="L205" s="674" t="str">
        <f>IF($G205="","",IF(OR('2.全体概要'!$C$15=1,'2.全体概要'!$C$15=2),INDEX($BD$15:$BD$16,MATCH($G205,$BC$15:$BC$16,-1)),IF('2.全体概要'!$C$15=3,INDEX($BD$14:$BD$15,MATCH($G205,$BC$14:$BC$15,-1)),INDEX($BD$13:$BD$14,MATCH($G205,$BC$13:$BC$14,-1)))))</f>
        <v/>
      </c>
      <c r="M205" s="674" t="str">
        <f t="shared" ref="M205:M268" si="10">IF(OR($F205="",$H205="",$I205=""),"",VLOOKUP($H205&amp;$I205,$BF$13:$BI$18,IF($F205&lt;50,2,IF(AND($J205="該当",$H205="角住戸"),4,3)),FALSE))</f>
        <v/>
      </c>
      <c r="N205" s="675">
        <f t="shared" si="8"/>
        <v>0</v>
      </c>
      <c r="O205" s="91"/>
      <c r="P205" s="161"/>
      <c r="Q205" s="67"/>
      <c r="R205" s="89"/>
      <c r="S205" s="162"/>
      <c r="T205" s="67"/>
      <c r="U205" s="91"/>
      <c r="V205" s="161"/>
      <c r="W205" s="67"/>
      <c r="X205" s="89"/>
      <c r="Y205" s="162"/>
      <c r="Z205" s="67"/>
      <c r="AA205" s="91"/>
      <c r="AB205" s="72"/>
      <c r="AC205" s="91"/>
      <c r="AD205" s="161"/>
      <c r="AE205" s="91"/>
      <c r="AF205" s="161"/>
      <c r="AG205" s="91"/>
      <c r="AH205" s="72"/>
      <c r="AI205" s="91"/>
      <c r="AJ205" s="161"/>
      <c r="AK205" s="91"/>
      <c r="AL205" s="75"/>
      <c r="AM205" s="91"/>
      <c r="AN205" s="75"/>
      <c r="AO205" s="91"/>
      <c r="AP205" s="77"/>
      <c r="AQ205" s="91"/>
      <c r="AR205" s="72"/>
      <c r="AS205" s="325"/>
      <c r="AT205" s="91"/>
      <c r="AU205" s="72"/>
      <c r="AV205" s="678" t="str">
        <f>IF(AU205="","",IF(AU205="A",'11.パネルラジエーター設備費用算出シート'!$G$13,IF(AU205="B",'11.パネルラジエーター設備費用算出シート'!$N$13,IF(AU205="C",'11.パネルラジエーター設備費用算出シート'!$G$23,IF(AU205="D",'11.パネルラジエーター設備費用算出シート'!$N$23,IF(AU205="E",'11.パネルラジエーター設備費用算出シート'!$G$33,IF(AU205="F",'11.パネルラジエーター設備費用算出シート'!$N$33,IF(AU205="G",'11.パネルラジエーター設備費用算出シート'!$G$43,IF(AU205="H",'11.パネルラジエーター設備費用算出シート'!$N$43,IF(AU205="I",'11.パネルラジエーター設備費用算出シート'!$G$54,'11.パネルラジエーター設備費用算出シート'!$N$54))))))))))</f>
        <v/>
      </c>
      <c r="AW205" s="91"/>
      <c r="AX205" s="36"/>
      <c r="AY205" s="36"/>
      <c r="AZ205" s="36"/>
      <c r="BA205" s="36"/>
      <c r="BB205" s="66"/>
      <c r="BC205" s="36"/>
      <c r="BD205" s="36"/>
      <c r="BE205" s="66"/>
      <c r="BF205" s="36"/>
      <c r="BG205" s="36"/>
      <c r="BH205" s="36"/>
      <c r="BI205" s="36"/>
    </row>
    <row r="206" spans="1:61" s="37" customFormat="1">
      <c r="A206" s="93"/>
      <c r="B206" s="68">
        <v>194</v>
      </c>
      <c r="C206" s="105"/>
      <c r="D206" s="69"/>
      <c r="E206" s="94"/>
      <c r="F206" s="672"/>
      <c r="G206" s="672"/>
      <c r="H206" s="72"/>
      <c r="I206" s="73"/>
      <c r="J206" s="72"/>
      <c r="K206" s="674" t="str">
        <f t="shared" si="9"/>
        <v/>
      </c>
      <c r="L206" s="674" t="str">
        <f>IF($G206="","",IF(OR('2.全体概要'!$C$15=1,'2.全体概要'!$C$15=2),INDEX($BD$15:$BD$16,MATCH($G206,$BC$15:$BC$16,-1)),IF('2.全体概要'!$C$15=3,INDEX($BD$14:$BD$15,MATCH($G206,$BC$14:$BC$15,-1)),INDEX($BD$13:$BD$14,MATCH($G206,$BC$13:$BC$14,-1)))))</f>
        <v/>
      </c>
      <c r="M206" s="674" t="str">
        <f t="shared" si="10"/>
        <v/>
      </c>
      <c r="N206" s="675">
        <f t="shared" si="8"/>
        <v>0</v>
      </c>
      <c r="O206" s="91"/>
      <c r="P206" s="161"/>
      <c r="Q206" s="67"/>
      <c r="R206" s="89"/>
      <c r="S206" s="162"/>
      <c r="T206" s="67"/>
      <c r="U206" s="91"/>
      <c r="V206" s="161"/>
      <c r="W206" s="67"/>
      <c r="X206" s="89"/>
      <c r="Y206" s="162"/>
      <c r="Z206" s="67"/>
      <c r="AA206" s="91"/>
      <c r="AB206" s="72"/>
      <c r="AC206" s="91"/>
      <c r="AD206" s="161"/>
      <c r="AE206" s="91"/>
      <c r="AF206" s="161"/>
      <c r="AG206" s="91"/>
      <c r="AH206" s="72"/>
      <c r="AI206" s="91"/>
      <c r="AJ206" s="161"/>
      <c r="AK206" s="91"/>
      <c r="AL206" s="75"/>
      <c r="AM206" s="91"/>
      <c r="AN206" s="75"/>
      <c r="AO206" s="91"/>
      <c r="AP206" s="77"/>
      <c r="AQ206" s="91"/>
      <c r="AR206" s="72"/>
      <c r="AS206" s="325"/>
      <c r="AT206" s="91"/>
      <c r="AU206" s="72"/>
      <c r="AV206" s="678" t="str">
        <f>IF(AU206="","",IF(AU206="A",'11.パネルラジエーター設備費用算出シート'!$G$13,IF(AU206="B",'11.パネルラジエーター設備費用算出シート'!$N$13,IF(AU206="C",'11.パネルラジエーター設備費用算出シート'!$G$23,IF(AU206="D",'11.パネルラジエーター設備費用算出シート'!$N$23,IF(AU206="E",'11.パネルラジエーター設備費用算出シート'!$G$33,IF(AU206="F",'11.パネルラジエーター設備費用算出シート'!$N$33,IF(AU206="G",'11.パネルラジエーター設備費用算出シート'!$G$43,IF(AU206="H",'11.パネルラジエーター設備費用算出シート'!$N$43,IF(AU206="I",'11.パネルラジエーター設備費用算出シート'!$G$54,'11.パネルラジエーター設備費用算出シート'!$N$54))))))))))</f>
        <v/>
      </c>
      <c r="AW206" s="91"/>
      <c r="AX206" s="36"/>
      <c r="AY206" s="36"/>
      <c r="AZ206" s="36"/>
      <c r="BA206" s="36"/>
      <c r="BB206" s="66"/>
      <c r="BC206" s="36"/>
      <c r="BD206" s="36"/>
      <c r="BE206" s="66"/>
      <c r="BF206" s="36"/>
      <c r="BG206" s="36"/>
      <c r="BH206" s="36"/>
      <c r="BI206" s="36"/>
    </row>
    <row r="207" spans="1:61" s="37" customFormat="1">
      <c r="A207" s="93"/>
      <c r="B207" s="68">
        <v>195</v>
      </c>
      <c r="C207" s="105"/>
      <c r="D207" s="69"/>
      <c r="E207" s="94"/>
      <c r="F207" s="672"/>
      <c r="G207" s="672"/>
      <c r="H207" s="72"/>
      <c r="I207" s="73"/>
      <c r="J207" s="72"/>
      <c r="K207" s="674" t="str">
        <f t="shared" si="9"/>
        <v/>
      </c>
      <c r="L207" s="674" t="str">
        <f>IF($G207="","",IF(OR('2.全体概要'!$C$15=1,'2.全体概要'!$C$15=2),INDEX($BD$15:$BD$16,MATCH($G207,$BC$15:$BC$16,-1)),IF('2.全体概要'!$C$15=3,INDEX($BD$14:$BD$15,MATCH($G207,$BC$14:$BC$15,-1)),INDEX($BD$13:$BD$14,MATCH($G207,$BC$13:$BC$14,-1)))))</f>
        <v/>
      </c>
      <c r="M207" s="674" t="str">
        <f t="shared" si="10"/>
        <v/>
      </c>
      <c r="N207" s="675">
        <f t="shared" si="8"/>
        <v>0</v>
      </c>
      <c r="O207" s="91"/>
      <c r="P207" s="161"/>
      <c r="Q207" s="67"/>
      <c r="R207" s="89"/>
      <c r="S207" s="162"/>
      <c r="T207" s="67"/>
      <c r="U207" s="91"/>
      <c r="V207" s="161"/>
      <c r="W207" s="67"/>
      <c r="X207" s="89"/>
      <c r="Y207" s="162"/>
      <c r="Z207" s="67"/>
      <c r="AA207" s="91"/>
      <c r="AB207" s="72"/>
      <c r="AC207" s="91"/>
      <c r="AD207" s="161"/>
      <c r="AE207" s="91"/>
      <c r="AF207" s="161"/>
      <c r="AG207" s="91"/>
      <c r="AH207" s="72"/>
      <c r="AI207" s="91"/>
      <c r="AJ207" s="161"/>
      <c r="AK207" s="91"/>
      <c r="AL207" s="75"/>
      <c r="AM207" s="91"/>
      <c r="AN207" s="75"/>
      <c r="AO207" s="91"/>
      <c r="AP207" s="77"/>
      <c r="AQ207" s="91"/>
      <c r="AR207" s="72"/>
      <c r="AS207" s="325"/>
      <c r="AT207" s="91"/>
      <c r="AU207" s="72"/>
      <c r="AV207" s="678" t="str">
        <f>IF(AU207="","",IF(AU207="A",'11.パネルラジエーター設備費用算出シート'!$G$13,IF(AU207="B",'11.パネルラジエーター設備費用算出シート'!$N$13,IF(AU207="C",'11.パネルラジエーター設備費用算出シート'!$G$23,IF(AU207="D",'11.パネルラジエーター設備費用算出シート'!$N$23,IF(AU207="E",'11.パネルラジエーター設備費用算出シート'!$G$33,IF(AU207="F",'11.パネルラジエーター設備費用算出シート'!$N$33,IF(AU207="G",'11.パネルラジエーター設備費用算出シート'!$G$43,IF(AU207="H",'11.パネルラジエーター設備費用算出シート'!$N$43,IF(AU207="I",'11.パネルラジエーター設備費用算出シート'!$G$54,'11.パネルラジエーター設備費用算出シート'!$N$54))))))))))</f>
        <v/>
      </c>
      <c r="AW207" s="91"/>
      <c r="AX207" s="36"/>
      <c r="AY207" s="36"/>
      <c r="AZ207" s="36"/>
      <c r="BA207" s="36"/>
      <c r="BB207" s="66"/>
      <c r="BC207" s="36"/>
      <c r="BD207" s="36"/>
      <c r="BE207" s="66"/>
      <c r="BF207" s="36"/>
      <c r="BG207" s="36"/>
      <c r="BH207" s="36"/>
      <c r="BI207" s="36"/>
    </row>
    <row r="208" spans="1:61" s="37" customFormat="1">
      <c r="A208" s="93"/>
      <c r="B208" s="68">
        <v>196</v>
      </c>
      <c r="C208" s="105"/>
      <c r="D208" s="69"/>
      <c r="E208" s="94"/>
      <c r="F208" s="672"/>
      <c r="G208" s="672"/>
      <c r="H208" s="72"/>
      <c r="I208" s="73"/>
      <c r="J208" s="72"/>
      <c r="K208" s="674" t="str">
        <f t="shared" si="9"/>
        <v/>
      </c>
      <c r="L208" s="674" t="str">
        <f>IF($G208="","",IF(OR('2.全体概要'!$C$15=1,'2.全体概要'!$C$15=2),INDEX($BD$15:$BD$16,MATCH($G208,$BC$15:$BC$16,-1)),IF('2.全体概要'!$C$15=3,INDEX($BD$14:$BD$15,MATCH($G208,$BC$14:$BC$15,-1)),INDEX($BD$13:$BD$14,MATCH($G208,$BC$13:$BC$14,-1)))))</f>
        <v/>
      </c>
      <c r="M208" s="674" t="str">
        <f t="shared" si="10"/>
        <v/>
      </c>
      <c r="N208" s="675">
        <f t="shared" si="8"/>
        <v>0</v>
      </c>
      <c r="O208" s="91"/>
      <c r="P208" s="161"/>
      <c r="Q208" s="67"/>
      <c r="R208" s="89"/>
      <c r="S208" s="162"/>
      <c r="T208" s="67"/>
      <c r="U208" s="91"/>
      <c r="V208" s="161"/>
      <c r="W208" s="67"/>
      <c r="X208" s="89"/>
      <c r="Y208" s="162"/>
      <c r="Z208" s="67"/>
      <c r="AA208" s="91"/>
      <c r="AB208" s="72"/>
      <c r="AC208" s="91"/>
      <c r="AD208" s="161"/>
      <c r="AE208" s="91"/>
      <c r="AF208" s="161"/>
      <c r="AG208" s="91"/>
      <c r="AH208" s="72"/>
      <c r="AI208" s="91"/>
      <c r="AJ208" s="161"/>
      <c r="AK208" s="91"/>
      <c r="AL208" s="75"/>
      <c r="AM208" s="91"/>
      <c r="AN208" s="75"/>
      <c r="AO208" s="91"/>
      <c r="AP208" s="77"/>
      <c r="AQ208" s="91"/>
      <c r="AR208" s="72"/>
      <c r="AS208" s="325"/>
      <c r="AT208" s="91"/>
      <c r="AU208" s="72"/>
      <c r="AV208" s="678" t="str">
        <f>IF(AU208="","",IF(AU208="A",'11.パネルラジエーター設備費用算出シート'!$G$13,IF(AU208="B",'11.パネルラジエーター設備費用算出シート'!$N$13,IF(AU208="C",'11.パネルラジエーター設備費用算出シート'!$G$23,IF(AU208="D",'11.パネルラジエーター設備費用算出シート'!$N$23,IF(AU208="E",'11.パネルラジエーター設備費用算出シート'!$G$33,IF(AU208="F",'11.パネルラジエーター設備費用算出シート'!$N$33,IF(AU208="G",'11.パネルラジエーター設備費用算出シート'!$G$43,IF(AU208="H",'11.パネルラジエーター設備費用算出シート'!$N$43,IF(AU208="I",'11.パネルラジエーター設備費用算出シート'!$G$54,'11.パネルラジエーター設備費用算出シート'!$N$54))))))))))</f>
        <v/>
      </c>
      <c r="AW208" s="91"/>
      <c r="AX208" s="36"/>
      <c r="AY208" s="36"/>
      <c r="AZ208" s="36"/>
      <c r="BA208" s="36"/>
      <c r="BB208" s="66"/>
      <c r="BC208" s="36"/>
      <c r="BD208" s="36"/>
      <c r="BE208" s="66"/>
      <c r="BF208" s="36"/>
      <c r="BG208" s="36"/>
      <c r="BH208" s="36"/>
      <c r="BI208" s="36"/>
    </row>
    <row r="209" spans="1:61" s="37" customFormat="1">
      <c r="A209" s="93"/>
      <c r="B209" s="68">
        <v>197</v>
      </c>
      <c r="C209" s="105"/>
      <c r="D209" s="69"/>
      <c r="E209" s="94"/>
      <c r="F209" s="672"/>
      <c r="G209" s="672"/>
      <c r="H209" s="72"/>
      <c r="I209" s="73"/>
      <c r="J209" s="72"/>
      <c r="K209" s="674" t="str">
        <f t="shared" si="9"/>
        <v/>
      </c>
      <c r="L209" s="674" t="str">
        <f>IF($G209="","",IF(OR('2.全体概要'!$C$15=1,'2.全体概要'!$C$15=2),INDEX($BD$15:$BD$16,MATCH($G209,$BC$15:$BC$16,-1)),IF('2.全体概要'!$C$15=3,INDEX($BD$14:$BD$15,MATCH($G209,$BC$14:$BC$15,-1)),INDEX($BD$13:$BD$14,MATCH($G209,$BC$13:$BC$14,-1)))))</f>
        <v/>
      </c>
      <c r="M209" s="674" t="str">
        <f t="shared" si="10"/>
        <v/>
      </c>
      <c r="N209" s="675">
        <f t="shared" si="8"/>
        <v>0</v>
      </c>
      <c r="O209" s="91"/>
      <c r="P209" s="161"/>
      <c r="Q209" s="67"/>
      <c r="R209" s="89"/>
      <c r="S209" s="162"/>
      <c r="T209" s="67"/>
      <c r="U209" s="91"/>
      <c r="V209" s="161"/>
      <c r="W209" s="67"/>
      <c r="X209" s="89"/>
      <c r="Y209" s="162"/>
      <c r="Z209" s="67"/>
      <c r="AA209" s="91"/>
      <c r="AB209" s="72"/>
      <c r="AC209" s="91"/>
      <c r="AD209" s="161"/>
      <c r="AE209" s="91"/>
      <c r="AF209" s="161"/>
      <c r="AG209" s="91"/>
      <c r="AH209" s="72"/>
      <c r="AI209" s="91"/>
      <c r="AJ209" s="161"/>
      <c r="AK209" s="91"/>
      <c r="AL209" s="75"/>
      <c r="AM209" s="91"/>
      <c r="AN209" s="75"/>
      <c r="AO209" s="91"/>
      <c r="AP209" s="77"/>
      <c r="AQ209" s="91"/>
      <c r="AR209" s="72"/>
      <c r="AS209" s="325"/>
      <c r="AT209" s="91"/>
      <c r="AU209" s="72"/>
      <c r="AV209" s="678" t="str">
        <f>IF(AU209="","",IF(AU209="A",'11.パネルラジエーター設備費用算出シート'!$G$13,IF(AU209="B",'11.パネルラジエーター設備費用算出シート'!$N$13,IF(AU209="C",'11.パネルラジエーター設備費用算出シート'!$G$23,IF(AU209="D",'11.パネルラジエーター設備費用算出シート'!$N$23,IF(AU209="E",'11.パネルラジエーター設備費用算出シート'!$G$33,IF(AU209="F",'11.パネルラジエーター設備費用算出シート'!$N$33,IF(AU209="G",'11.パネルラジエーター設備費用算出シート'!$G$43,IF(AU209="H",'11.パネルラジエーター設備費用算出シート'!$N$43,IF(AU209="I",'11.パネルラジエーター設備費用算出シート'!$G$54,'11.パネルラジエーター設備費用算出シート'!$N$54))))))))))</f>
        <v/>
      </c>
      <c r="AW209" s="91"/>
      <c r="AX209" s="36"/>
      <c r="AY209" s="36"/>
      <c r="AZ209" s="36"/>
      <c r="BA209" s="36"/>
      <c r="BB209" s="66"/>
      <c r="BC209" s="36"/>
      <c r="BD209" s="36"/>
      <c r="BE209" s="66"/>
      <c r="BF209" s="36"/>
      <c r="BG209" s="36"/>
      <c r="BH209" s="36"/>
      <c r="BI209" s="36"/>
    </row>
    <row r="210" spans="1:61" s="37" customFormat="1">
      <c r="A210" s="93"/>
      <c r="B210" s="68">
        <v>198</v>
      </c>
      <c r="C210" s="105"/>
      <c r="D210" s="69"/>
      <c r="E210" s="94"/>
      <c r="F210" s="672"/>
      <c r="G210" s="672"/>
      <c r="H210" s="72"/>
      <c r="I210" s="73"/>
      <c r="J210" s="72"/>
      <c r="K210" s="674" t="str">
        <f t="shared" si="9"/>
        <v/>
      </c>
      <c r="L210" s="674" t="str">
        <f>IF($G210="","",IF(OR('2.全体概要'!$C$15=1,'2.全体概要'!$C$15=2),INDEX($BD$15:$BD$16,MATCH($G210,$BC$15:$BC$16,-1)),IF('2.全体概要'!$C$15=3,INDEX($BD$14:$BD$15,MATCH($G210,$BC$14:$BC$15,-1)),INDEX($BD$13:$BD$14,MATCH($G210,$BC$13:$BC$14,-1)))))</f>
        <v/>
      </c>
      <c r="M210" s="674" t="str">
        <f t="shared" si="10"/>
        <v/>
      </c>
      <c r="N210" s="675">
        <f t="shared" ref="N210:N273" si="11">IF(OR(K210="",L210="",M210=""),0,(700000*K210*L210*M210))</f>
        <v>0</v>
      </c>
      <c r="O210" s="91"/>
      <c r="P210" s="161"/>
      <c r="Q210" s="67"/>
      <c r="R210" s="89"/>
      <c r="S210" s="162"/>
      <c r="T210" s="67"/>
      <c r="U210" s="91"/>
      <c r="V210" s="161"/>
      <c r="W210" s="67"/>
      <c r="X210" s="89"/>
      <c r="Y210" s="162"/>
      <c r="Z210" s="67"/>
      <c r="AA210" s="91"/>
      <c r="AB210" s="72"/>
      <c r="AC210" s="91"/>
      <c r="AD210" s="161"/>
      <c r="AE210" s="91"/>
      <c r="AF210" s="161"/>
      <c r="AG210" s="91"/>
      <c r="AH210" s="72"/>
      <c r="AI210" s="91"/>
      <c r="AJ210" s="161"/>
      <c r="AK210" s="91"/>
      <c r="AL210" s="75"/>
      <c r="AM210" s="91"/>
      <c r="AN210" s="75"/>
      <c r="AO210" s="91"/>
      <c r="AP210" s="77"/>
      <c r="AQ210" s="91"/>
      <c r="AR210" s="72"/>
      <c r="AS210" s="325"/>
      <c r="AT210" s="91"/>
      <c r="AU210" s="72"/>
      <c r="AV210" s="678" t="str">
        <f>IF(AU210="","",IF(AU210="A",'11.パネルラジエーター設備費用算出シート'!$G$13,IF(AU210="B",'11.パネルラジエーター設備費用算出シート'!$N$13,IF(AU210="C",'11.パネルラジエーター設備費用算出シート'!$G$23,IF(AU210="D",'11.パネルラジエーター設備費用算出シート'!$N$23,IF(AU210="E",'11.パネルラジエーター設備費用算出シート'!$G$33,IF(AU210="F",'11.パネルラジエーター設備費用算出シート'!$N$33,IF(AU210="G",'11.パネルラジエーター設備費用算出シート'!$G$43,IF(AU210="H",'11.パネルラジエーター設備費用算出シート'!$N$43,IF(AU210="I",'11.パネルラジエーター設備費用算出シート'!$G$54,'11.パネルラジエーター設備費用算出シート'!$N$54))))))))))</f>
        <v/>
      </c>
      <c r="AW210" s="91"/>
      <c r="AX210" s="36"/>
      <c r="AY210" s="36"/>
      <c r="AZ210" s="36"/>
      <c r="BA210" s="36"/>
      <c r="BB210" s="66"/>
      <c r="BC210" s="36"/>
      <c r="BD210" s="36"/>
      <c r="BE210" s="66"/>
      <c r="BF210" s="36"/>
      <c r="BG210" s="36"/>
      <c r="BH210" s="36"/>
      <c r="BI210" s="36"/>
    </row>
    <row r="211" spans="1:61" s="37" customFormat="1">
      <c r="A211" s="93"/>
      <c r="B211" s="68">
        <v>199</v>
      </c>
      <c r="C211" s="105"/>
      <c r="D211" s="69"/>
      <c r="E211" s="94"/>
      <c r="F211" s="672"/>
      <c r="G211" s="672"/>
      <c r="H211" s="72"/>
      <c r="I211" s="73"/>
      <c r="J211" s="72"/>
      <c r="K211" s="674" t="str">
        <f t="shared" si="9"/>
        <v/>
      </c>
      <c r="L211" s="674" t="str">
        <f>IF($G211="","",IF(OR('2.全体概要'!$C$15=1,'2.全体概要'!$C$15=2),INDEX($BD$15:$BD$16,MATCH($G211,$BC$15:$BC$16,-1)),IF('2.全体概要'!$C$15=3,INDEX($BD$14:$BD$15,MATCH($G211,$BC$14:$BC$15,-1)),INDEX($BD$13:$BD$14,MATCH($G211,$BC$13:$BC$14,-1)))))</f>
        <v/>
      </c>
      <c r="M211" s="674" t="str">
        <f t="shared" si="10"/>
        <v/>
      </c>
      <c r="N211" s="675">
        <f t="shared" si="11"/>
        <v>0</v>
      </c>
      <c r="O211" s="91"/>
      <c r="P211" s="161"/>
      <c r="Q211" s="67"/>
      <c r="R211" s="89"/>
      <c r="S211" s="162"/>
      <c r="T211" s="67"/>
      <c r="U211" s="91"/>
      <c r="V211" s="161"/>
      <c r="W211" s="67"/>
      <c r="X211" s="89"/>
      <c r="Y211" s="162"/>
      <c r="Z211" s="67"/>
      <c r="AA211" s="91"/>
      <c r="AB211" s="72"/>
      <c r="AC211" s="91"/>
      <c r="AD211" s="161"/>
      <c r="AE211" s="91"/>
      <c r="AF211" s="161"/>
      <c r="AG211" s="91"/>
      <c r="AH211" s="72"/>
      <c r="AI211" s="91"/>
      <c r="AJ211" s="161"/>
      <c r="AK211" s="91"/>
      <c r="AL211" s="75"/>
      <c r="AM211" s="91"/>
      <c r="AN211" s="75"/>
      <c r="AO211" s="91"/>
      <c r="AP211" s="77"/>
      <c r="AQ211" s="91"/>
      <c r="AR211" s="72"/>
      <c r="AS211" s="325"/>
      <c r="AT211" s="91"/>
      <c r="AU211" s="72"/>
      <c r="AV211" s="678" t="str">
        <f>IF(AU211="","",IF(AU211="A",'11.パネルラジエーター設備費用算出シート'!$G$13,IF(AU211="B",'11.パネルラジエーター設備費用算出シート'!$N$13,IF(AU211="C",'11.パネルラジエーター設備費用算出シート'!$G$23,IF(AU211="D",'11.パネルラジエーター設備費用算出シート'!$N$23,IF(AU211="E",'11.パネルラジエーター設備費用算出シート'!$G$33,IF(AU211="F",'11.パネルラジエーター設備費用算出シート'!$N$33,IF(AU211="G",'11.パネルラジエーター設備費用算出シート'!$G$43,IF(AU211="H",'11.パネルラジエーター設備費用算出シート'!$N$43,IF(AU211="I",'11.パネルラジエーター設備費用算出シート'!$G$54,'11.パネルラジエーター設備費用算出シート'!$N$54))))))))))</f>
        <v/>
      </c>
      <c r="AW211" s="91"/>
      <c r="AX211" s="36"/>
      <c r="AY211" s="36"/>
      <c r="AZ211" s="36"/>
      <c r="BA211" s="36"/>
      <c r="BB211" s="66"/>
      <c r="BC211" s="36"/>
      <c r="BD211" s="36"/>
      <c r="BE211" s="66"/>
      <c r="BF211" s="36"/>
      <c r="BG211" s="36"/>
      <c r="BH211" s="36"/>
      <c r="BI211" s="36"/>
    </row>
    <row r="212" spans="1:61" s="37" customFormat="1">
      <c r="A212" s="93"/>
      <c r="B212" s="68">
        <v>200</v>
      </c>
      <c r="C212" s="105"/>
      <c r="D212" s="69"/>
      <c r="E212" s="94"/>
      <c r="F212" s="672"/>
      <c r="G212" s="672"/>
      <c r="H212" s="72"/>
      <c r="I212" s="73"/>
      <c r="J212" s="72"/>
      <c r="K212" s="674" t="str">
        <f t="shared" si="9"/>
        <v/>
      </c>
      <c r="L212" s="674" t="str">
        <f>IF($G212="","",IF(OR('2.全体概要'!$C$15=1,'2.全体概要'!$C$15=2),INDEX($BD$15:$BD$16,MATCH($G212,$BC$15:$BC$16,-1)),IF('2.全体概要'!$C$15=3,INDEX($BD$14:$BD$15,MATCH($G212,$BC$14:$BC$15,-1)),INDEX($BD$13:$BD$14,MATCH($G212,$BC$13:$BC$14,-1)))))</f>
        <v/>
      </c>
      <c r="M212" s="674" t="str">
        <f t="shared" si="10"/>
        <v/>
      </c>
      <c r="N212" s="675">
        <f t="shared" si="11"/>
        <v>0</v>
      </c>
      <c r="O212" s="91"/>
      <c r="P212" s="161"/>
      <c r="Q212" s="67"/>
      <c r="R212" s="89"/>
      <c r="S212" s="162"/>
      <c r="T212" s="67"/>
      <c r="U212" s="91"/>
      <c r="V212" s="161"/>
      <c r="W212" s="67"/>
      <c r="X212" s="89"/>
      <c r="Y212" s="162"/>
      <c r="Z212" s="67"/>
      <c r="AA212" s="91"/>
      <c r="AB212" s="72"/>
      <c r="AC212" s="91"/>
      <c r="AD212" s="161"/>
      <c r="AE212" s="91"/>
      <c r="AF212" s="161"/>
      <c r="AG212" s="91"/>
      <c r="AH212" s="72"/>
      <c r="AI212" s="91"/>
      <c r="AJ212" s="161"/>
      <c r="AK212" s="91"/>
      <c r="AL212" s="75"/>
      <c r="AM212" s="91"/>
      <c r="AN212" s="75"/>
      <c r="AO212" s="91"/>
      <c r="AP212" s="77"/>
      <c r="AQ212" s="91"/>
      <c r="AR212" s="72"/>
      <c r="AS212" s="325"/>
      <c r="AT212" s="91"/>
      <c r="AU212" s="72"/>
      <c r="AV212" s="678" t="str">
        <f>IF(AU212="","",IF(AU212="A",'11.パネルラジエーター設備費用算出シート'!$G$13,IF(AU212="B",'11.パネルラジエーター設備費用算出シート'!$N$13,IF(AU212="C",'11.パネルラジエーター設備費用算出シート'!$G$23,IF(AU212="D",'11.パネルラジエーター設備費用算出シート'!$N$23,IF(AU212="E",'11.パネルラジエーター設備費用算出シート'!$G$33,IF(AU212="F",'11.パネルラジエーター設備費用算出シート'!$N$33,IF(AU212="G",'11.パネルラジエーター設備費用算出シート'!$G$43,IF(AU212="H",'11.パネルラジエーター設備費用算出シート'!$N$43,IF(AU212="I",'11.パネルラジエーター設備費用算出シート'!$G$54,'11.パネルラジエーター設備費用算出シート'!$N$54))))))))))</f>
        <v/>
      </c>
      <c r="AW212" s="91"/>
      <c r="AX212" s="36"/>
      <c r="AY212" s="36"/>
      <c r="AZ212" s="36"/>
      <c r="BA212" s="36"/>
      <c r="BB212" s="66"/>
      <c r="BC212" s="36"/>
      <c r="BD212" s="36"/>
      <c r="BE212" s="66"/>
      <c r="BF212" s="36"/>
      <c r="BG212" s="36"/>
      <c r="BH212" s="36"/>
      <c r="BI212" s="36"/>
    </row>
    <row r="213" spans="1:61" s="37" customFormat="1">
      <c r="A213" s="93"/>
      <c r="B213" s="68">
        <v>201</v>
      </c>
      <c r="C213" s="105"/>
      <c r="D213" s="69"/>
      <c r="E213" s="94"/>
      <c r="F213" s="672"/>
      <c r="G213" s="672"/>
      <c r="H213" s="72"/>
      <c r="I213" s="73"/>
      <c r="J213" s="72"/>
      <c r="K213" s="674" t="str">
        <f t="shared" si="9"/>
        <v/>
      </c>
      <c r="L213" s="674" t="str">
        <f>IF($G213="","",IF(OR('2.全体概要'!$C$15=1,'2.全体概要'!$C$15=2),INDEX($BD$15:$BD$16,MATCH($G213,$BC$15:$BC$16,-1)),IF('2.全体概要'!$C$15=3,INDEX($BD$14:$BD$15,MATCH($G213,$BC$14:$BC$15,-1)),INDEX($BD$13:$BD$14,MATCH($G213,$BC$13:$BC$14,-1)))))</f>
        <v/>
      </c>
      <c r="M213" s="674" t="str">
        <f t="shared" si="10"/>
        <v/>
      </c>
      <c r="N213" s="675">
        <f t="shared" si="11"/>
        <v>0</v>
      </c>
      <c r="O213" s="91"/>
      <c r="P213" s="161"/>
      <c r="Q213" s="67"/>
      <c r="R213" s="89"/>
      <c r="S213" s="162"/>
      <c r="T213" s="67"/>
      <c r="U213" s="91"/>
      <c r="V213" s="161"/>
      <c r="W213" s="67"/>
      <c r="X213" s="89"/>
      <c r="Y213" s="162"/>
      <c r="Z213" s="67"/>
      <c r="AA213" s="91"/>
      <c r="AB213" s="72"/>
      <c r="AC213" s="91"/>
      <c r="AD213" s="161"/>
      <c r="AE213" s="91"/>
      <c r="AF213" s="161"/>
      <c r="AG213" s="91"/>
      <c r="AH213" s="72"/>
      <c r="AI213" s="91"/>
      <c r="AJ213" s="161"/>
      <c r="AK213" s="91"/>
      <c r="AL213" s="75"/>
      <c r="AM213" s="91"/>
      <c r="AN213" s="75"/>
      <c r="AO213" s="91"/>
      <c r="AP213" s="77"/>
      <c r="AQ213" s="91"/>
      <c r="AR213" s="72"/>
      <c r="AS213" s="325"/>
      <c r="AT213" s="91"/>
      <c r="AU213" s="72"/>
      <c r="AV213" s="678" t="str">
        <f>IF(AU213="","",IF(AU213="A",'11.パネルラジエーター設備費用算出シート'!$G$13,IF(AU213="B",'11.パネルラジエーター設備費用算出シート'!$N$13,IF(AU213="C",'11.パネルラジエーター設備費用算出シート'!$G$23,IF(AU213="D",'11.パネルラジエーター設備費用算出シート'!$N$23,IF(AU213="E",'11.パネルラジエーター設備費用算出シート'!$G$33,IF(AU213="F",'11.パネルラジエーター設備費用算出シート'!$N$33,IF(AU213="G",'11.パネルラジエーター設備費用算出シート'!$G$43,IF(AU213="H",'11.パネルラジエーター設備費用算出シート'!$N$43,IF(AU213="I",'11.パネルラジエーター設備費用算出シート'!$G$54,'11.パネルラジエーター設備費用算出シート'!$N$54))))))))))</f>
        <v/>
      </c>
      <c r="AW213" s="91"/>
      <c r="AX213" s="36"/>
      <c r="AY213" s="36"/>
      <c r="AZ213" s="36"/>
      <c r="BA213" s="36"/>
      <c r="BB213" s="66"/>
      <c r="BC213" s="36"/>
      <c r="BD213" s="36"/>
      <c r="BE213" s="66"/>
      <c r="BF213" s="36"/>
      <c r="BG213" s="36"/>
      <c r="BH213" s="36"/>
      <c r="BI213" s="36"/>
    </row>
    <row r="214" spans="1:61" s="37" customFormat="1">
      <c r="A214" s="93"/>
      <c r="B214" s="68">
        <v>202</v>
      </c>
      <c r="C214" s="105"/>
      <c r="D214" s="69"/>
      <c r="E214" s="94"/>
      <c r="F214" s="672"/>
      <c r="G214" s="672"/>
      <c r="H214" s="72"/>
      <c r="I214" s="73"/>
      <c r="J214" s="72"/>
      <c r="K214" s="674" t="str">
        <f t="shared" si="9"/>
        <v/>
      </c>
      <c r="L214" s="674" t="str">
        <f>IF($G214="","",IF(OR('2.全体概要'!$C$15=1,'2.全体概要'!$C$15=2),INDEX($BD$15:$BD$16,MATCH($G214,$BC$15:$BC$16,-1)),IF('2.全体概要'!$C$15=3,INDEX($BD$14:$BD$15,MATCH($G214,$BC$14:$BC$15,-1)),INDEX($BD$13:$BD$14,MATCH($G214,$BC$13:$BC$14,-1)))))</f>
        <v/>
      </c>
      <c r="M214" s="674" t="str">
        <f t="shared" si="10"/>
        <v/>
      </c>
      <c r="N214" s="675">
        <f t="shared" si="11"/>
        <v>0</v>
      </c>
      <c r="O214" s="91"/>
      <c r="P214" s="161"/>
      <c r="Q214" s="67"/>
      <c r="R214" s="89"/>
      <c r="S214" s="162"/>
      <c r="T214" s="67"/>
      <c r="U214" s="91"/>
      <c r="V214" s="161"/>
      <c r="W214" s="67"/>
      <c r="X214" s="89"/>
      <c r="Y214" s="162"/>
      <c r="Z214" s="67"/>
      <c r="AA214" s="91"/>
      <c r="AB214" s="72"/>
      <c r="AC214" s="91"/>
      <c r="AD214" s="161"/>
      <c r="AE214" s="91"/>
      <c r="AF214" s="161"/>
      <c r="AG214" s="91"/>
      <c r="AH214" s="72"/>
      <c r="AI214" s="91"/>
      <c r="AJ214" s="161"/>
      <c r="AK214" s="91"/>
      <c r="AL214" s="75"/>
      <c r="AM214" s="91"/>
      <c r="AN214" s="75"/>
      <c r="AO214" s="91"/>
      <c r="AP214" s="77"/>
      <c r="AQ214" s="91"/>
      <c r="AR214" s="72"/>
      <c r="AS214" s="325"/>
      <c r="AT214" s="91"/>
      <c r="AU214" s="72"/>
      <c r="AV214" s="678" t="str">
        <f>IF(AU214="","",IF(AU214="A",'11.パネルラジエーター設備費用算出シート'!$G$13,IF(AU214="B",'11.パネルラジエーター設備費用算出シート'!$N$13,IF(AU214="C",'11.パネルラジエーター設備費用算出シート'!$G$23,IF(AU214="D",'11.パネルラジエーター設備費用算出シート'!$N$23,IF(AU214="E",'11.パネルラジエーター設備費用算出シート'!$G$33,IF(AU214="F",'11.パネルラジエーター設備費用算出シート'!$N$33,IF(AU214="G",'11.パネルラジエーター設備費用算出シート'!$G$43,IF(AU214="H",'11.パネルラジエーター設備費用算出シート'!$N$43,IF(AU214="I",'11.パネルラジエーター設備費用算出シート'!$G$54,'11.パネルラジエーター設備費用算出シート'!$N$54))))))))))</f>
        <v/>
      </c>
      <c r="AW214" s="91"/>
      <c r="AX214" s="36"/>
      <c r="AY214" s="36"/>
      <c r="AZ214" s="36"/>
      <c r="BA214" s="36"/>
      <c r="BB214" s="66"/>
      <c r="BC214" s="36"/>
      <c r="BD214" s="36"/>
      <c r="BE214" s="66"/>
      <c r="BF214" s="36"/>
      <c r="BG214" s="36"/>
      <c r="BH214" s="36"/>
      <c r="BI214" s="36"/>
    </row>
    <row r="215" spans="1:61" s="37" customFormat="1">
      <c r="A215" s="93"/>
      <c r="B215" s="68">
        <v>203</v>
      </c>
      <c r="C215" s="105"/>
      <c r="D215" s="69"/>
      <c r="E215" s="94"/>
      <c r="F215" s="672"/>
      <c r="G215" s="672"/>
      <c r="H215" s="72"/>
      <c r="I215" s="73"/>
      <c r="J215" s="72"/>
      <c r="K215" s="674" t="str">
        <f t="shared" si="9"/>
        <v/>
      </c>
      <c r="L215" s="674" t="str">
        <f>IF($G215="","",IF(OR('2.全体概要'!$C$15=1,'2.全体概要'!$C$15=2),INDEX($BD$15:$BD$16,MATCH($G215,$BC$15:$BC$16,-1)),IF('2.全体概要'!$C$15=3,INDEX($BD$14:$BD$15,MATCH($G215,$BC$14:$BC$15,-1)),INDEX($BD$13:$BD$14,MATCH($G215,$BC$13:$BC$14,-1)))))</f>
        <v/>
      </c>
      <c r="M215" s="674" t="str">
        <f t="shared" si="10"/>
        <v/>
      </c>
      <c r="N215" s="675">
        <f t="shared" si="11"/>
        <v>0</v>
      </c>
      <c r="O215" s="91"/>
      <c r="P215" s="161"/>
      <c r="Q215" s="67"/>
      <c r="R215" s="89"/>
      <c r="S215" s="162"/>
      <c r="T215" s="67"/>
      <c r="U215" s="91"/>
      <c r="V215" s="161"/>
      <c r="W215" s="67"/>
      <c r="X215" s="89"/>
      <c r="Y215" s="162"/>
      <c r="Z215" s="67"/>
      <c r="AA215" s="91"/>
      <c r="AB215" s="72"/>
      <c r="AC215" s="91"/>
      <c r="AD215" s="161"/>
      <c r="AE215" s="91"/>
      <c r="AF215" s="161"/>
      <c r="AG215" s="91"/>
      <c r="AH215" s="72"/>
      <c r="AI215" s="91"/>
      <c r="AJ215" s="161"/>
      <c r="AK215" s="91"/>
      <c r="AL215" s="75"/>
      <c r="AM215" s="91"/>
      <c r="AN215" s="75"/>
      <c r="AO215" s="91"/>
      <c r="AP215" s="77"/>
      <c r="AQ215" s="91"/>
      <c r="AR215" s="72"/>
      <c r="AS215" s="325"/>
      <c r="AT215" s="91"/>
      <c r="AU215" s="72"/>
      <c r="AV215" s="678" t="str">
        <f>IF(AU215="","",IF(AU215="A",'11.パネルラジエーター設備費用算出シート'!$G$13,IF(AU215="B",'11.パネルラジエーター設備費用算出シート'!$N$13,IF(AU215="C",'11.パネルラジエーター設備費用算出シート'!$G$23,IF(AU215="D",'11.パネルラジエーター設備費用算出シート'!$N$23,IF(AU215="E",'11.パネルラジエーター設備費用算出シート'!$G$33,IF(AU215="F",'11.パネルラジエーター設備費用算出シート'!$N$33,IF(AU215="G",'11.パネルラジエーター設備費用算出シート'!$G$43,IF(AU215="H",'11.パネルラジエーター設備費用算出シート'!$N$43,IF(AU215="I",'11.パネルラジエーター設備費用算出シート'!$G$54,'11.パネルラジエーター設備費用算出シート'!$N$54))))))))))</f>
        <v/>
      </c>
      <c r="AW215" s="91"/>
      <c r="AX215" s="36"/>
      <c r="AY215" s="36"/>
      <c r="AZ215" s="36"/>
      <c r="BA215" s="36"/>
      <c r="BB215" s="66"/>
      <c r="BC215" s="36"/>
      <c r="BD215" s="36"/>
      <c r="BE215" s="66"/>
      <c r="BF215" s="36"/>
      <c r="BG215" s="36"/>
      <c r="BH215" s="36"/>
      <c r="BI215" s="36"/>
    </row>
    <row r="216" spans="1:61" s="37" customFormat="1">
      <c r="A216" s="93"/>
      <c r="B216" s="68">
        <v>204</v>
      </c>
      <c r="C216" s="105"/>
      <c r="D216" s="69"/>
      <c r="E216" s="94"/>
      <c r="F216" s="672"/>
      <c r="G216" s="672"/>
      <c r="H216" s="72"/>
      <c r="I216" s="73"/>
      <c r="J216" s="72"/>
      <c r="K216" s="674" t="str">
        <f t="shared" si="9"/>
        <v/>
      </c>
      <c r="L216" s="674" t="str">
        <f>IF($G216="","",IF(OR('2.全体概要'!$C$15=1,'2.全体概要'!$C$15=2),INDEX($BD$15:$BD$16,MATCH($G216,$BC$15:$BC$16,-1)),IF('2.全体概要'!$C$15=3,INDEX($BD$14:$BD$15,MATCH($G216,$BC$14:$BC$15,-1)),INDEX($BD$13:$BD$14,MATCH($G216,$BC$13:$BC$14,-1)))))</f>
        <v/>
      </c>
      <c r="M216" s="674" t="str">
        <f t="shared" si="10"/>
        <v/>
      </c>
      <c r="N216" s="675">
        <f t="shared" si="11"/>
        <v>0</v>
      </c>
      <c r="O216" s="91"/>
      <c r="P216" s="161"/>
      <c r="Q216" s="67"/>
      <c r="R216" s="89"/>
      <c r="S216" s="162"/>
      <c r="T216" s="67"/>
      <c r="U216" s="91"/>
      <c r="V216" s="161"/>
      <c r="W216" s="67"/>
      <c r="X216" s="89"/>
      <c r="Y216" s="162"/>
      <c r="Z216" s="67"/>
      <c r="AA216" s="91"/>
      <c r="AB216" s="72"/>
      <c r="AC216" s="91"/>
      <c r="AD216" s="161"/>
      <c r="AE216" s="91"/>
      <c r="AF216" s="161"/>
      <c r="AG216" s="91"/>
      <c r="AH216" s="72"/>
      <c r="AI216" s="91"/>
      <c r="AJ216" s="161"/>
      <c r="AK216" s="91"/>
      <c r="AL216" s="75"/>
      <c r="AM216" s="91"/>
      <c r="AN216" s="75"/>
      <c r="AO216" s="91"/>
      <c r="AP216" s="77"/>
      <c r="AQ216" s="91"/>
      <c r="AR216" s="72"/>
      <c r="AS216" s="325"/>
      <c r="AT216" s="91"/>
      <c r="AU216" s="72"/>
      <c r="AV216" s="678" t="str">
        <f>IF(AU216="","",IF(AU216="A",'11.パネルラジエーター設備費用算出シート'!$G$13,IF(AU216="B",'11.パネルラジエーター設備費用算出シート'!$N$13,IF(AU216="C",'11.パネルラジエーター設備費用算出シート'!$G$23,IF(AU216="D",'11.パネルラジエーター設備費用算出シート'!$N$23,IF(AU216="E",'11.パネルラジエーター設備費用算出シート'!$G$33,IF(AU216="F",'11.パネルラジエーター設備費用算出シート'!$N$33,IF(AU216="G",'11.パネルラジエーター設備費用算出シート'!$G$43,IF(AU216="H",'11.パネルラジエーター設備費用算出シート'!$N$43,IF(AU216="I",'11.パネルラジエーター設備費用算出シート'!$G$54,'11.パネルラジエーター設備費用算出シート'!$N$54))))))))))</f>
        <v/>
      </c>
      <c r="AW216" s="91"/>
      <c r="AX216" s="36"/>
      <c r="AY216" s="36"/>
      <c r="AZ216" s="36"/>
      <c r="BA216" s="36"/>
      <c r="BB216" s="66"/>
      <c r="BC216" s="36"/>
      <c r="BD216" s="36"/>
      <c r="BE216" s="66"/>
      <c r="BF216" s="36"/>
      <c r="BG216" s="36"/>
      <c r="BH216" s="36"/>
      <c r="BI216" s="36"/>
    </row>
    <row r="217" spans="1:61" s="37" customFormat="1">
      <c r="A217" s="93"/>
      <c r="B217" s="68">
        <v>205</v>
      </c>
      <c r="C217" s="105"/>
      <c r="D217" s="69"/>
      <c r="E217" s="94"/>
      <c r="F217" s="672"/>
      <c r="G217" s="672"/>
      <c r="H217" s="72"/>
      <c r="I217" s="73"/>
      <c r="J217" s="72"/>
      <c r="K217" s="674" t="str">
        <f t="shared" si="9"/>
        <v/>
      </c>
      <c r="L217" s="674" t="str">
        <f>IF($G217="","",IF(OR('2.全体概要'!$C$15=1,'2.全体概要'!$C$15=2),INDEX($BD$15:$BD$16,MATCH($G217,$BC$15:$BC$16,-1)),IF('2.全体概要'!$C$15=3,INDEX($BD$14:$BD$15,MATCH($G217,$BC$14:$BC$15,-1)),INDEX($BD$13:$BD$14,MATCH($G217,$BC$13:$BC$14,-1)))))</f>
        <v/>
      </c>
      <c r="M217" s="674" t="str">
        <f t="shared" si="10"/>
        <v/>
      </c>
      <c r="N217" s="675">
        <f t="shared" si="11"/>
        <v>0</v>
      </c>
      <c r="O217" s="91"/>
      <c r="P217" s="161"/>
      <c r="Q217" s="67"/>
      <c r="R217" s="89"/>
      <c r="S217" s="162"/>
      <c r="T217" s="67"/>
      <c r="U217" s="91"/>
      <c r="V217" s="161"/>
      <c r="W217" s="67"/>
      <c r="X217" s="89"/>
      <c r="Y217" s="162"/>
      <c r="Z217" s="67"/>
      <c r="AA217" s="91"/>
      <c r="AB217" s="72"/>
      <c r="AC217" s="91"/>
      <c r="AD217" s="161"/>
      <c r="AE217" s="91"/>
      <c r="AF217" s="161"/>
      <c r="AG217" s="91"/>
      <c r="AH217" s="72"/>
      <c r="AI217" s="91"/>
      <c r="AJ217" s="161"/>
      <c r="AK217" s="91"/>
      <c r="AL217" s="75"/>
      <c r="AM217" s="91"/>
      <c r="AN217" s="75"/>
      <c r="AO217" s="91"/>
      <c r="AP217" s="77"/>
      <c r="AQ217" s="91"/>
      <c r="AR217" s="72"/>
      <c r="AS217" s="325"/>
      <c r="AT217" s="91"/>
      <c r="AU217" s="72"/>
      <c r="AV217" s="678" t="str">
        <f>IF(AU217="","",IF(AU217="A",'11.パネルラジエーター設備費用算出シート'!$G$13,IF(AU217="B",'11.パネルラジエーター設備費用算出シート'!$N$13,IF(AU217="C",'11.パネルラジエーター設備費用算出シート'!$G$23,IF(AU217="D",'11.パネルラジエーター設備費用算出シート'!$N$23,IF(AU217="E",'11.パネルラジエーター設備費用算出シート'!$G$33,IF(AU217="F",'11.パネルラジエーター設備費用算出シート'!$N$33,IF(AU217="G",'11.パネルラジエーター設備費用算出シート'!$G$43,IF(AU217="H",'11.パネルラジエーター設備費用算出シート'!$N$43,IF(AU217="I",'11.パネルラジエーター設備費用算出シート'!$G$54,'11.パネルラジエーター設備費用算出シート'!$N$54))))))))))</f>
        <v/>
      </c>
      <c r="AW217" s="91"/>
      <c r="AX217" s="36"/>
      <c r="AY217" s="36"/>
      <c r="AZ217" s="36"/>
      <c r="BA217" s="36"/>
      <c r="BB217" s="66"/>
      <c r="BC217" s="36"/>
      <c r="BD217" s="36"/>
      <c r="BE217" s="66"/>
      <c r="BF217" s="36"/>
      <c r="BG217" s="36"/>
      <c r="BH217" s="36"/>
      <c r="BI217" s="36"/>
    </row>
    <row r="218" spans="1:61" s="37" customFormat="1">
      <c r="A218" s="93"/>
      <c r="B218" s="68">
        <v>206</v>
      </c>
      <c r="C218" s="105"/>
      <c r="D218" s="69"/>
      <c r="E218" s="94"/>
      <c r="F218" s="672"/>
      <c r="G218" s="672"/>
      <c r="H218" s="72"/>
      <c r="I218" s="73"/>
      <c r="J218" s="72"/>
      <c r="K218" s="674" t="str">
        <f t="shared" si="9"/>
        <v/>
      </c>
      <c r="L218" s="674" t="str">
        <f>IF($G218="","",IF(OR('2.全体概要'!$C$15=1,'2.全体概要'!$C$15=2),INDEX($BD$15:$BD$16,MATCH($G218,$BC$15:$BC$16,-1)),IF('2.全体概要'!$C$15=3,INDEX($BD$14:$BD$15,MATCH($G218,$BC$14:$BC$15,-1)),INDEX($BD$13:$BD$14,MATCH($G218,$BC$13:$BC$14,-1)))))</f>
        <v/>
      </c>
      <c r="M218" s="674" t="str">
        <f t="shared" si="10"/>
        <v/>
      </c>
      <c r="N218" s="675">
        <f t="shared" si="11"/>
        <v>0</v>
      </c>
      <c r="O218" s="91"/>
      <c r="P218" s="161"/>
      <c r="Q218" s="67"/>
      <c r="R218" s="89"/>
      <c r="S218" s="162"/>
      <c r="T218" s="67"/>
      <c r="U218" s="91"/>
      <c r="V218" s="161"/>
      <c r="W218" s="67"/>
      <c r="X218" s="89"/>
      <c r="Y218" s="162"/>
      <c r="Z218" s="67"/>
      <c r="AA218" s="91"/>
      <c r="AB218" s="72"/>
      <c r="AC218" s="91"/>
      <c r="AD218" s="161"/>
      <c r="AE218" s="91"/>
      <c r="AF218" s="161"/>
      <c r="AG218" s="91"/>
      <c r="AH218" s="72"/>
      <c r="AI218" s="91"/>
      <c r="AJ218" s="161"/>
      <c r="AK218" s="91"/>
      <c r="AL218" s="75"/>
      <c r="AM218" s="91"/>
      <c r="AN218" s="75"/>
      <c r="AO218" s="91"/>
      <c r="AP218" s="77"/>
      <c r="AQ218" s="91"/>
      <c r="AR218" s="72"/>
      <c r="AS218" s="325"/>
      <c r="AT218" s="91"/>
      <c r="AU218" s="72"/>
      <c r="AV218" s="678" t="str">
        <f>IF(AU218="","",IF(AU218="A",'11.パネルラジエーター設備費用算出シート'!$G$13,IF(AU218="B",'11.パネルラジエーター設備費用算出シート'!$N$13,IF(AU218="C",'11.パネルラジエーター設備費用算出シート'!$G$23,IF(AU218="D",'11.パネルラジエーター設備費用算出シート'!$N$23,IF(AU218="E",'11.パネルラジエーター設備費用算出シート'!$G$33,IF(AU218="F",'11.パネルラジエーター設備費用算出シート'!$N$33,IF(AU218="G",'11.パネルラジエーター設備費用算出シート'!$G$43,IF(AU218="H",'11.パネルラジエーター設備費用算出シート'!$N$43,IF(AU218="I",'11.パネルラジエーター設備費用算出シート'!$G$54,'11.パネルラジエーター設備費用算出シート'!$N$54))))))))))</f>
        <v/>
      </c>
      <c r="AW218" s="91"/>
      <c r="AX218" s="36"/>
      <c r="AY218" s="36"/>
      <c r="AZ218" s="36"/>
      <c r="BA218" s="36"/>
      <c r="BB218" s="66"/>
      <c r="BC218" s="36"/>
      <c r="BD218" s="36"/>
      <c r="BE218" s="66"/>
      <c r="BF218" s="36"/>
      <c r="BG218" s="36"/>
      <c r="BH218" s="36"/>
      <c r="BI218" s="36"/>
    </row>
    <row r="219" spans="1:61" s="37" customFormat="1">
      <c r="A219" s="93"/>
      <c r="B219" s="68">
        <v>207</v>
      </c>
      <c r="C219" s="105"/>
      <c r="D219" s="69"/>
      <c r="E219" s="94"/>
      <c r="F219" s="672"/>
      <c r="G219" s="672"/>
      <c r="H219" s="72"/>
      <c r="I219" s="73"/>
      <c r="J219" s="72"/>
      <c r="K219" s="674" t="str">
        <f t="shared" si="9"/>
        <v/>
      </c>
      <c r="L219" s="674" t="str">
        <f>IF($G219="","",IF(OR('2.全体概要'!$C$15=1,'2.全体概要'!$C$15=2),INDEX($BD$15:$BD$16,MATCH($G219,$BC$15:$BC$16,-1)),IF('2.全体概要'!$C$15=3,INDEX($BD$14:$BD$15,MATCH($G219,$BC$14:$BC$15,-1)),INDEX($BD$13:$BD$14,MATCH($G219,$BC$13:$BC$14,-1)))))</f>
        <v/>
      </c>
      <c r="M219" s="674" t="str">
        <f t="shared" si="10"/>
        <v/>
      </c>
      <c r="N219" s="675">
        <f t="shared" si="11"/>
        <v>0</v>
      </c>
      <c r="O219" s="91"/>
      <c r="P219" s="161"/>
      <c r="Q219" s="67"/>
      <c r="R219" s="89"/>
      <c r="S219" s="162"/>
      <c r="T219" s="67"/>
      <c r="U219" s="91"/>
      <c r="V219" s="161"/>
      <c r="W219" s="67"/>
      <c r="X219" s="89"/>
      <c r="Y219" s="162"/>
      <c r="Z219" s="67"/>
      <c r="AA219" s="91"/>
      <c r="AB219" s="72"/>
      <c r="AC219" s="91"/>
      <c r="AD219" s="161"/>
      <c r="AE219" s="91"/>
      <c r="AF219" s="161"/>
      <c r="AG219" s="91"/>
      <c r="AH219" s="72"/>
      <c r="AI219" s="91"/>
      <c r="AJ219" s="161"/>
      <c r="AK219" s="91"/>
      <c r="AL219" s="75"/>
      <c r="AM219" s="91"/>
      <c r="AN219" s="75"/>
      <c r="AO219" s="91"/>
      <c r="AP219" s="77"/>
      <c r="AQ219" s="91"/>
      <c r="AR219" s="72"/>
      <c r="AS219" s="325"/>
      <c r="AT219" s="91"/>
      <c r="AU219" s="72"/>
      <c r="AV219" s="678" t="str">
        <f>IF(AU219="","",IF(AU219="A",'11.パネルラジエーター設備費用算出シート'!$G$13,IF(AU219="B",'11.パネルラジエーター設備費用算出シート'!$N$13,IF(AU219="C",'11.パネルラジエーター設備費用算出シート'!$G$23,IF(AU219="D",'11.パネルラジエーター設備費用算出シート'!$N$23,IF(AU219="E",'11.パネルラジエーター設備費用算出シート'!$G$33,IF(AU219="F",'11.パネルラジエーター設備費用算出シート'!$N$33,IF(AU219="G",'11.パネルラジエーター設備費用算出シート'!$G$43,IF(AU219="H",'11.パネルラジエーター設備費用算出シート'!$N$43,IF(AU219="I",'11.パネルラジエーター設備費用算出シート'!$G$54,'11.パネルラジエーター設備費用算出シート'!$N$54))))))))))</f>
        <v/>
      </c>
      <c r="AW219" s="91"/>
      <c r="AX219" s="36"/>
      <c r="AY219" s="36"/>
      <c r="AZ219" s="36"/>
      <c r="BA219" s="36"/>
      <c r="BB219" s="66"/>
      <c r="BC219" s="36"/>
      <c r="BD219" s="36"/>
      <c r="BE219" s="66"/>
      <c r="BF219" s="36"/>
      <c r="BG219" s="36"/>
      <c r="BH219" s="36"/>
      <c r="BI219" s="36"/>
    </row>
    <row r="220" spans="1:61" s="37" customFormat="1">
      <c r="A220" s="93"/>
      <c r="B220" s="68">
        <v>208</v>
      </c>
      <c r="C220" s="105"/>
      <c r="D220" s="69"/>
      <c r="E220" s="94"/>
      <c r="F220" s="672"/>
      <c r="G220" s="672"/>
      <c r="H220" s="72"/>
      <c r="I220" s="73"/>
      <c r="J220" s="72"/>
      <c r="K220" s="674" t="str">
        <f t="shared" si="9"/>
        <v/>
      </c>
      <c r="L220" s="674" t="str">
        <f>IF($G220="","",IF(OR('2.全体概要'!$C$15=1,'2.全体概要'!$C$15=2),INDEX($BD$15:$BD$16,MATCH($G220,$BC$15:$BC$16,-1)),IF('2.全体概要'!$C$15=3,INDEX($BD$14:$BD$15,MATCH($G220,$BC$14:$BC$15,-1)),INDEX($BD$13:$BD$14,MATCH($G220,$BC$13:$BC$14,-1)))))</f>
        <v/>
      </c>
      <c r="M220" s="674" t="str">
        <f t="shared" si="10"/>
        <v/>
      </c>
      <c r="N220" s="675">
        <f t="shared" si="11"/>
        <v>0</v>
      </c>
      <c r="O220" s="91"/>
      <c r="P220" s="161"/>
      <c r="Q220" s="67"/>
      <c r="R220" s="89"/>
      <c r="S220" s="162"/>
      <c r="T220" s="67"/>
      <c r="U220" s="91"/>
      <c r="V220" s="161"/>
      <c r="W220" s="67"/>
      <c r="X220" s="89"/>
      <c r="Y220" s="162"/>
      <c r="Z220" s="67"/>
      <c r="AA220" s="91"/>
      <c r="AB220" s="72"/>
      <c r="AC220" s="91"/>
      <c r="AD220" s="161"/>
      <c r="AE220" s="91"/>
      <c r="AF220" s="161"/>
      <c r="AG220" s="91"/>
      <c r="AH220" s="72"/>
      <c r="AI220" s="91"/>
      <c r="AJ220" s="161"/>
      <c r="AK220" s="91"/>
      <c r="AL220" s="75"/>
      <c r="AM220" s="91"/>
      <c r="AN220" s="75"/>
      <c r="AO220" s="91"/>
      <c r="AP220" s="77"/>
      <c r="AQ220" s="91"/>
      <c r="AR220" s="72"/>
      <c r="AS220" s="325"/>
      <c r="AT220" s="91"/>
      <c r="AU220" s="72"/>
      <c r="AV220" s="678" t="str">
        <f>IF(AU220="","",IF(AU220="A",'11.パネルラジエーター設備費用算出シート'!$G$13,IF(AU220="B",'11.パネルラジエーター設備費用算出シート'!$N$13,IF(AU220="C",'11.パネルラジエーター設備費用算出シート'!$G$23,IF(AU220="D",'11.パネルラジエーター設備費用算出シート'!$N$23,IF(AU220="E",'11.パネルラジエーター設備費用算出シート'!$G$33,IF(AU220="F",'11.パネルラジエーター設備費用算出シート'!$N$33,IF(AU220="G",'11.パネルラジエーター設備費用算出シート'!$G$43,IF(AU220="H",'11.パネルラジエーター設備費用算出シート'!$N$43,IF(AU220="I",'11.パネルラジエーター設備費用算出シート'!$G$54,'11.パネルラジエーター設備費用算出シート'!$N$54))))))))))</f>
        <v/>
      </c>
      <c r="AW220" s="91"/>
      <c r="AX220" s="36"/>
      <c r="AY220" s="36"/>
      <c r="AZ220" s="36"/>
      <c r="BA220" s="36"/>
      <c r="BB220" s="66"/>
      <c r="BC220" s="36"/>
      <c r="BD220" s="36"/>
      <c r="BE220" s="66"/>
      <c r="BF220" s="36"/>
      <c r="BG220" s="36"/>
      <c r="BH220" s="36"/>
      <c r="BI220" s="36"/>
    </row>
    <row r="221" spans="1:61" s="37" customFormat="1">
      <c r="A221" s="93"/>
      <c r="B221" s="68">
        <v>209</v>
      </c>
      <c r="C221" s="105"/>
      <c r="D221" s="69"/>
      <c r="E221" s="94"/>
      <c r="F221" s="672"/>
      <c r="G221" s="672"/>
      <c r="H221" s="72"/>
      <c r="I221" s="73"/>
      <c r="J221" s="72"/>
      <c r="K221" s="674" t="str">
        <f t="shared" si="9"/>
        <v/>
      </c>
      <c r="L221" s="674" t="str">
        <f>IF($G221="","",IF(OR('2.全体概要'!$C$15=1,'2.全体概要'!$C$15=2),INDEX($BD$15:$BD$16,MATCH($G221,$BC$15:$BC$16,-1)),IF('2.全体概要'!$C$15=3,INDEX($BD$14:$BD$15,MATCH($G221,$BC$14:$BC$15,-1)),INDEX($BD$13:$BD$14,MATCH($G221,$BC$13:$BC$14,-1)))))</f>
        <v/>
      </c>
      <c r="M221" s="674" t="str">
        <f t="shared" si="10"/>
        <v/>
      </c>
      <c r="N221" s="675">
        <f t="shared" si="11"/>
        <v>0</v>
      </c>
      <c r="O221" s="91"/>
      <c r="P221" s="161"/>
      <c r="Q221" s="67"/>
      <c r="R221" s="89"/>
      <c r="S221" s="162"/>
      <c r="T221" s="67"/>
      <c r="U221" s="91"/>
      <c r="V221" s="161"/>
      <c r="W221" s="67"/>
      <c r="X221" s="89"/>
      <c r="Y221" s="162"/>
      <c r="Z221" s="67"/>
      <c r="AA221" s="91"/>
      <c r="AB221" s="72"/>
      <c r="AC221" s="91"/>
      <c r="AD221" s="161"/>
      <c r="AE221" s="91"/>
      <c r="AF221" s="161"/>
      <c r="AG221" s="91"/>
      <c r="AH221" s="72"/>
      <c r="AI221" s="91"/>
      <c r="AJ221" s="161"/>
      <c r="AK221" s="91"/>
      <c r="AL221" s="75"/>
      <c r="AM221" s="91"/>
      <c r="AN221" s="75"/>
      <c r="AO221" s="91"/>
      <c r="AP221" s="77"/>
      <c r="AQ221" s="91"/>
      <c r="AR221" s="72"/>
      <c r="AS221" s="325"/>
      <c r="AT221" s="91"/>
      <c r="AU221" s="72"/>
      <c r="AV221" s="678" t="str">
        <f>IF(AU221="","",IF(AU221="A",'11.パネルラジエーター設備費用算出シート'!$G$13,IF(AU221="B",'11.パネルラジエーター設備費用算出シート'!$N$13,IF(AU221="C",'11.パネルラジエーター設備費用算出シート'!$G$23,IF(AU221="D",'11.パネルラジエーター設備費用算出シート'!$N$23,IF(AU221="E",'11.パネルラジエーター設備費用算出シート'!$G$33,IF(AU221="F",'11.パネルラジエーター設備費用算出シート'!$N$33,IF(AU221="G",'11.パネルラジエーター設備費用算出シート'!$G$43,IF(AU221="H",'11.パネルラジエーター設備費用算出シート'!$N$43,IF(AU221="I",'11.パネルラジエーター設備費用算出シート'!$G$54,'11.パネルラジエーター設備費用算出シート'!$N$54))))))))))</f>
        <v/>
      </c>
      <c r="AW221" s="91"/>
      <c r="AX221" s="36"/>
      <c r="AY221" s="36"/>
      <c r="AZ221" s="36"/>
      <c r="BA221" s="36"/>
      <c r="BB221" s="66"/>
      <c r="BC221" s="36"/>
      <c r="BD221" s="36"/>
      <c r="BE221" s="66"/>
      <c r="BF221" s="36"/>
      <c r="BG221" s="36"/>
      <c r="BH221" s="36"/>
      <c r="BI221" s="36"/>
    </row>
    <row r="222" spans="1:61" s="37" customFormat="1">
      <c r="A222" s="93"/>
      <c r="B222" s="68">
        <v>210</v>
      </c>
      <c r="C222" s="105"/>
      <c r="D222" s="69"/>
      <c r="E222" s="94"/>
      <c r="F222" s="672"/>
      <c r="G222" s="672"/>
      <c r="H222" s="72"/>
      <c r="I222" s="73"/>
      <c r="J222" s="72"/>
      <c r="K222" s="674" t="str">
        <f t="shared" si="9"/>
        <v/>
      </c>
      <c r="L222" s="674" t="str">
        <f>IF($G222="","",IF(OR('2.全体概要'!$C$15=1,'2.全体概要'!$C$15=2),INDEX($BD$15:$BD$16,MATCH($G222,$BC$15:$BC$16,-1)),IF('2.全体概要'!$C$15=3,INDEX($BD$14:$BD$15,MATCH($G222,$BC$14:$BC$15,-1)),INDEX($BD$13:$BD$14,MATCH($G222,$BC$13:$BC$14,-1)))))</f>
        <v/>
      </c>
      <c r="M222" s="674" t="str">
        <f t="shared" si="10"/>
        <v/>
      </c>
      <c r="N222" s="675">
        <f t="shared" si="11"/>
        <v>0</v>
      </c>
      <c r="O222" s="91"/>
      <c r="P222" s="161"/>
      <c r="Q222" s="67"/>
      <c r="R222" s="89"/>
      <c r="S222" s="162"/>
      <c r="T222" s="67"/>
      <c r="U222" s="91"/>
      <c r="V222" s="161"/>
      <c r="W222" s="67"/>
      <c r="X222" s="89"/>
      <c r="Y222" s="162"/>
      <c r="Z222" s="67"/>
      <c r="AA222" s="91"/>
      <c r="AB222" s="72"/>
      <c r="AC222" s="91"/>
      <c r="AD222" s="161"/>
      <c r="AE222" s="91"/>
      <c r="AF222" s="161"/>
      <c r="AG222" s="91"/>
      <c r="AH222" s="72"/>
      <c r="AI222" s="91"/>
      <c r="AJ222" s="161"/>
      <c r="AK222" s="91"/>
      <c r="AL222" s="75"/>
      <c r="AM222" s="91"/>
      <c r="AN222" s="75"/>
      <c r="AO222" s="91"/>
      <c r="AP222" s="77"/>
      <c r="AQ222" s="91"/>
      <c r="AR222" s="72"/>
      <c r="AS222" s="325"/>
      <c r="AT222" s="91"/>
      <c r="AU222" s="72"/>
      <c r="AV222" s="678" t="str">
        <f>IF(AU222="","",IF(AU222="A",'11.パネルラジエーター設備費用算出シート'!$G$13,IF(AU222="B",'11.パネルラジエーター設備費用算出シート'!$N$13,IF(AU222="C",'11.パネルラジエーター設備費用算出シート'!$G$23,IF(AU222="D",'11.パネルラジエーター設備費用算出シート'!$N$23,IF(AU222="E",'11.パネルラジエーター設備費用算出シート'!$G$33,IF(AU222="F",'11.パネルラジエーター設備費用算出シート'!$N$33,IF(AU222="G",'11.パネルラジエーター設備費用算出シート'!$G$43,IF(AU222="H",'11.パネルラジエーター設備費用算出シート'!$N$43,IF(AU222="I",'11.パネルラジエーター設備費用算出シート'!$G$54,'11.パネルラジエーター設備費用算出シート'!$N$54))))))))))</f>
        <v/>
      </c>
      <c r="AW222" s="91"/>
      <c r="AX222" s="36"/>
      <c r="AY222" s="36"/>
      <c r="AZ222" s="36"/>
      <c r="BA222" s="36"/>
      <c r="BB222" s="66"/>
      <c r="BC222" s="36"/>
      <c r="BD222" s="36"/>
      <c r="BE222" s="66"/>
      <c r="BF222" s="36"/>
      <c r="BG222" s="36"/>
      <c r="BH222" s="36"/>
      <c r="BI222" s="36"/>
    </row>
    <row r="223" spans="1:61" s="37" customFormat="1">
      <c r="A223" s="93"/>
      <c r="B223" s="68">
        <v>211</v>
      </c>
      <c r="C223" s="105"/>
      <c r="D223" s="69"/>
      <c r="E223" s="94"/>
      <c r="F223" s="672"/>
      <c r="G223" s="672"/>
      <c r="H223" s="72"/>
      <c r="I223" s="73"/>
      <c r="J223" s="72"/>
      <c r="K223" s="674" t="str">
        <f t="shared" si="9"/>
        <v/>
      </c>
      <c r="L223" s="674" t="str">
        <f>IF($G223="","",IF(OR('2.全体概要'!$C$15=1,'2.全体概要'!$C$15=2),INDEX($BD$15:$BD$16,MATCH($G223,$BC$15:$BC$16,-1)),IF('2.全体概要'!$C$15=3,INDEX($BD$14:$BD$15,MATCH($G223,$BC$14:$BC$15,-1)),INDEX($BD$13:$BD$14,MATCH($G223,$BC$13:$BC$14,-1)))))</f>
        <v/>
      </c>
      <c r="M223" s="674" t="str">
        <f t="shared" si="10"/>
        <v/>
      </c>
      <c r="N223" s="675">
        <f t="shared" si="11"/>
        <v>0</v>
      </c>
      <c r="O223" s="91"/>
      <c r="P223" s="161"/>
      <c r="Q223" s="67"/>
      <c r="R223" s="89"/>
      <c r="S223" s="162"/>
      <c r="T223" s="67"/>
      <c r="U223" s="91"/>
      <c r="V223" s="161"/>
      <c r="W223" s="67"/>
      <c r="X223" s="89"/>
      <c r="Y223" s="162"/>
      <c r="Z223" s="67"/>
      <c r="AA223" s="91"/>
      <c r="AB223" s="72"/>
      <c r="AC223" s="91"/>
      <c r="AD223" s="161"/>
      <c r="AE223" s="91"/>
      <c r="AF223" s="161"/>
      <c r="AG223" s="91"/>
      <c r="AH223" s="72"/>
      <c r="AI223" s="91"/>
      <c r="AJ223" s="161"/>
      <c r="AK223" s="91"/>
      <c r="AL223" s="75"/>
      <c r="AM223" s="91"/>
      <c r="AN223" s="75"/>
      <c r="AO223" s="91"/>
      <c r="AP223" s="77"/>
      <c r="AQ223" s="91"/>
      <c r="AR223" s="72"/>
      <c r="AS223" s="325"/>
      <c r="AT223" s="91"/>
      <c r="AU223" s="72"/>
      <c r="AV223" s="678" t="str">
        <f>IF(AU223="","",IF(AU223="A",'11.パネルラジエーター設備費用算出シート'!$G$13,IF(AU223="B",'11.パネルラジエーター設備費用算出シート'!$N$13,IF(AU223="C",'11.パネルラジエーター設備費用算出シート'!$G$23,IF(AU223="D",'11.パネルラジエーター設備費用算出シート'!$N$23,IF(AU223="E",'11.パネルラジエーター設備費用算出シート'!$G$33,IF(AU223="F",'11.パネルラジエーター設備費用算出シート'!$N$33,IF(AU223="G",'11.パネルラジエーター設備費用算出シート'!$G$43,IF(AU223="H",'11.パネルラジエーター設備費用算出シート'!$N$43,IF(AU223="I",'11.パネルラジエーター設備費用算出シート'!$G$54,'11.パネルラジエーター設備費用算出シート'!$N$54))))))))))</f>
        <v/>
      </c>
      <c r="AW223" s="91"/>
      <c r="AX223" s="36"/>
      <c r="AY223" s="36"/>
      <c r="AZ223" s="36"/>
      <c r="BA223" s="36"/>
      <c r="BB223" s="66"/>
      <c r="BC223" s="36"/>
      <c r="BD223" s="36"/>
      <c r="BE223" s="66"/>
      <c r="BF223" s="36"/>
      <c r="BG223" s="36"/>
      <c r="BH223" s="36"/>
      <c r="BI223" s="36"/>
    </row>
    <row r="224" spans="1:61" s="37" customFormat="1">
      <c r="A224" s="93"/>
      <c r="B224" s="68">
        <v>212</v>
      </c>
      <c r="C224" s="105"/>
      <c r="D224" s="69"/>
      <c r="E224" s="94"/>
      <c r="F224" s="672"/>
      <c r="G224" s="672"/>
      <c r="H224" s="72"/>
      <c r="I224" s="73"/>
      <c r="J224" s="72"/>
      <c r="K224" s="674" t="str">
        <f t="shared" si="9"/>
        <v/>
      </c>
      <c r="L224" s="674" t="str">
        <f>IF($G224="","",IF(OR('2.全体概要'!$C$15=1,'2.全体概要'!$C$15=2),INDEX($BD$15:$BD$16,MATCH($G224,$BC$15:$BC$16,-1)),IF('2.全体概要'!$C$15=3,INDEX($BD$14:$BD$15,MATCH($G224,$BC$14:$BC$15,-1)),INDEX($BD$13:$BD$14,MATCH($G224,$BC$13:$BC$14,-1)))))</f>
        <v/>
      </c>
      <c r="M224" s="674" t="str">
        <f t="shared" si="10"/>
        <v/>
      </c>
      <c r="N224" s="675">
        <f t="shared" si="11"/>
        <v>0</v>
      </c>
      <c r="O224" s="91"/>
      <c r="P224" s="161"/>
      <c r="Q224" s="67"/>
      <c r="R224" s="89"/>
      <c r="S224" s="162"/>
      <c r="T224" s="67"/>
      <c r="U224" s="91"/>
      <c r="V224" s="161"/>
      <c r="W224" s="67"/>
      <c r="X224" s="89"/>
      <c r="Y224" s="162"/>
      <c r="Z224" s="67"/>
      <c r="AA224" s="91"/>
      <c r="AB224" s="72"/>
      <c r="AC224" s="91"/>
      <c r="AD224" s="161"/>
      <c r="AE224" s="91"/>
      <c r="AF224" s="161"/>
      <c r="AG224" s="91"/>
      <c r="AH224" s="72"/>
      <c r="AI224" s="91"/>
      <c r="AJ224" s="161"/>
      <c r="AK224" s="91"/>
      <c r="AL224" s="75"/>
      <c r="AM224" s="91"/>
      <c r="AN224" s="75"/>
      <c r="AO224" s="91"/>
      <c r="AP224" s="77"/>
      <c r="AQ224" s="91"/>
      <c r="AR224" s="72"/>
      <c r="AS224" s="325"/>
      <c r="AT224" s="91"/>
      <c r="AU224" s="72"/>
      <c r="AV224" s="678" t="str">
        <f>IF(AU224="","",IF(AU224="A",'11.パネルラジエーター設備費用算出シート'!$G$13,IF(AU224="B",'11.パネルラジエーター設備費用算出シート'!$N$13,IF(AU224="C",'11.パネルラジエーター設備費用算出シート'!$G$23,IF(AU224="D",'11.パネルラジエーター設備費用算出シート'!$N$23,IF(AU224="E",'11.パネルラジエーター設備費用算出シート'!$G$33,IF(AU224="F",'11.パネルラジエーター設備費用算出シート'!$N$33,IF(AU224="G",'11.パネルラジエーター設備費用算出シート'!$G$43,IF(AU224="H",'11.パネルラジエーター設備費用算出シート'!$N$43,IF(AU224="I",'11.パネルラジエーター設備費用算出シート'!$G$54,'11.パネルラジエーター設備費用算出シート'!$N$54))))))))))</f>
        <v/>
      </c>
      <c r="AW224" s="91"/>
      <c r="AX224" s="36"/>
      <c r="AY224" s="36"/>
      <c r="AZ224" s="36"/>
      <c r="BA224" s="36"/>
      <c r="BB224" s="66"/>
      <c r="BC224" s="36"/>
      <c r="BD224" s="36"/>
      <c r="BE224" s="66"/>
      <c r="BF224" s="36"/>
      <c r="BG224" s="36"/>
      <c r="BH224" s="36"/>
      <c r="BI224" s="36"/>
    </row>
    <row r="225" spans="1:61" s="37" customFormat="1">
      <c r="A225" s="93"/>
      <c r="B225" s="68">
        <v>213</v>
      </c>
      <c r="C225" s="105"/>
      <c r="D225" s="69"/>
      <c r="E225" s="94"/>
      <c r="F225" s="672"/>
      <c r="G225" s="672"/>
      <c r="H225" s="72"/>
      <c r="I225" s="73"/>
      <c r="J225" s="72"/>
      <c r="K225" s="674" t="str">
        <f t="shared" si="9"/>
        <v/>
      </c>
      <c r="L225" s="674" t="str">
        <f>IF($G225="","",IF(OR('2.全体概要'!$C$15=1,'2.全体概要'!$C$15=2),INDEX($BD$15:$BD$16,MATCH($G225,$BC$15:$BC$16,-1)),IF('2.全体概要'!$C$15=3,INDEX($BD$14:$BD$15,MATCH($G225,$BC$14:$BC$15,-1)),INDEX($BD$13:$BD$14,MATCH($G225,$BC$13:$BC$14,-1)))))</f>
        <v/>
      </c>
      <c r="M225" s="674" t="str">
        <f t="shared" si="10"/>
        <v/>
      </c>
      <c r="N225" s="675">
        <f t="shared" si="11"/>
        <v>0</v>
      </c>
      <c r="O225" s="91"/>
      <c r="P225" s="161"/>
      <c r="Q225" s="67"/>
      <c r="R225" s="89"/>
      <c r="S225" s="162"/>
      <c r="T225" s="67"/>
      <c r="U225" s="91"/>
      <c r="V225" s="161"/>
      <c r="W225" s="67"/>
      <c r="X225" s="89"/>
      <c r="Y225" s="162"/>
      <c r="Z225" s="67"/>
      <c r="AA225" s="91"/>
      <c r="AB225" s="72"/>
      <c r="AC225" s="91"/>
      <c r="AD225" s="161"/>
      <c r="AE225" s="91"/>
      <c r="AF225" s="161"/>
      <c r="AG225" s="91"/>
      <c r="AH225" s="72"/>
      <c r="AI225" s="91"/>
      <c r="AJ225" s="161"/>
      <c r="AK225" s="91"/>
      <c r="AL225" s="75"/>
      <c r="AM225" s="91"/>
      <c r="AN225" s="75"/>
      <c r="AO225" s="91"/>
      <c r="AP225" s="77"/>
      <c r="AQ225" s="91"/>
      <c r="AR225" s="72"/>
      <c r="AS225" s="325"/>
      <c r="AT225" s="91"/>
      <c r="AU225" s="72"/>
      <c r="AV225" s="678" t="str">
        <f>IF(AU225="","",IF(AU225="A",'11.パネルラジエーター設備費用算出シート'!$G$13,IF(AU225="B",'11.パネルラジエーター設備費用算出シート'!$N$13,IF(AU225="C",'11.パネルラジエーター設備費用算出シート'!$G$23,IF(AU225="D",'11.パネルラジエーター設備費用算出シート'!$N$23,IF(AU225="E",'11.パネルラジエーター設備費用算出シート'!$G$33,IF(AU225="F",'11.パネルラジエーター設備費用算出シート'!$N$33,IF(AU225="G",'11.パネルラジエーター設備費用算出シート'!$G$43,IF(AU225="H",'11.パネルラジエーター設備費用算出シート'!$N$43,IF(AU225="I",'11.パネルラジエーター設備費用算出シート'!$G$54,'11.パネルラジエーター設備費用算出シート'!$N$54))))))))))</f>
        <v/>
      </c>
      <c r="AW225" s="91"/>
      <c r="AX225" s="36"/>
      <c r="AY225" s="36"/>
      <c r="AZ225" s="36"/>
      <c r="BA225" s="36"/>
      <c r="BB225" s="66"/>
      <c r="BC225" s="36"/>
      <c r="BD225" s="36"/>
      <c r="BE225" s="66"/>
      <c r="BF225" s="36"/>
      <c r="BG225" s="36"/>
      <c r="BH225" s="36"/>
      <c r="BI225" s="36"/>
    </row>
    <row r="226" spans="1:61" s="37" customFormat="1">
      <c r="A226" s="93"/>
      <c r="B226" s="68">
        <v>214</v>
      </c>
      <c r="C226" s="105"/>
      <c r="D226" s="69"/>
      <c r="E226" s="94"/>
      <c r="F226" s="672"/>
      <c r="G226" s="672"/>
      <c r="H226" s="72"/>
      <c r="I226" s="73"/>
      <c r="J226" s="72"/>
      <c r="K226" s="674" t="str">
        <f t="shared" si="9"/>
        <v/>
      </c>
      <c r="L226" s="674" t="str">
        <f>IF($G226="","",IF(OR('2.全体概要'!$C$15=1,'2.全体概要'!$C$15=2),INDEX($BD$15:$BD$16,MATCH($G226,$BC$15:$BC$16,-1)),IF('2.全体概要'!$C$15=3,INDEX($BD$14:$BD$15,MATCH($G226,$BC$14:$BC$15,-1)),INDEX($BD$13:$BD$14,MATCH($G226,$BC$13:$BC$14,-1)))))</f>
        <v/>
      </c>
      <c r="M226" s="674" t="str">
        <f t="shared" si="10"/>
        <v/>
      </c>
      <c r="N226" s="675">
        <f t="shared" si="11"/>
        <v>0</v>
      </c>
      <c r="O226" s="91"/>
      <c r="P226" s="161"/>
      <c r="Q226" s="67"/>
      <c r="R226" s="89"/>
      <c r="S226" s="162"/>
      <c r="T226" s="67"/>
      <c r="U226" s="91"/>
      <c r="V226" s="161"/>
      <c r="W226" s="67"/>
      <c r="X226" s="89"/>
      <c r="Y226" s="162"/>
      <c r="Z226" s="67"/>
      <c r="AA226" s="91"/>
      <c r="AB226" s="72"/>
      <c r="AC226" s="91"/>
      <c r="AD226" s="161"/>
      <c r="AE226" s="91"/>
      <c r="AF226" s="161"/>
      <c r="AG226" s="91"/>
      <c r="AH226" s="72"/>
      <c r="AI226" s="91"/>
      <c r="AJ226" s="161"/>
      <c r="AK226" s="91"/>
      <c r="AL226" s="75"/>
      <c r="AM226" s="91"/>
      <c r="AN226" s="75"/>
      <c r="AO226" s="91"/>
      <c r="AP226" s="77"/>
      <c r="AQ226" s="91"/>
      <c r="AR226" s="72"/>
      <c r="AS226" s="325"/>
      <c r="AT226" s="91"/>
      <c r="AU226" s="72"/>
      <c r="AV226" s="678" t="str">
        <f>IF(AU226="","",IF(AU226="A",'11.パネルラジエーター設備費用算出シート'!$G$13,IF(AU226="B",'11.パネルラジエーター設備費用算出シート'!$N$13,IF(AU226="C",'11.パネルラジエーター設備費用算出シート'!$G$23,IF(AU226="D",'11.パネルラジエーター設備費用算出シート'!$N$23,IF(AU226="E",'11.パネルラジエーター設備費用算出シート'!$G$33,IF(AU226="F",'11.パネルラジエーター設備費用算出シート'!$N$33,IF(AU226="G",'11.パネルラジエーター設備費用算出シート'!$G$43,IF(AU226="H",'11.パネルラジエーター設備費用算出シート'!$N$43,IF(AU226="I",'11.パネルラジエーター設備費用算出シート'!$G$54,'11.パネルラジエーター設備費用算出シート'!$N$54))))))))))</f>
        <v/>
      </c>
      <c r="AW226" s="91"/>
      <c r="AX226" s="36"/>
      <c r="AY226" s="36"/>
      <c r="AZ226" s="36"/>
      <c r="BA226" s="36"/>
      <c r="BB226" s="66"/>
      <c r="BC226" s="36"/>
      <c r="BD226" s="36"/>
      <c r="BE226" s="66"/>
      <c r="BF226" s="36"/>
      <c r="BG226" s="36"/>
      <c r="BH226" s="36"/>
      <c r="BI226" s="36"/>
    </row>
    <row r="227" spans="1:61" s="37" customFormat="1">
      <c r="A227" s="93"/>
      <c r="B227" s="68">
        <v>215</v>
      </c>
      <c r="C227" s="105"/>
      <c r="D227" s="69"/>
      <c r="E227" s="94"/>
      <c r="F227" s="672"/>
      <c r="G227" s="672"/>
      <c r="H227" s="72"/>
      <c r="I227" s="73"/>
      <c r="J227" s="72"/>
      <c r="K227" s="674" t="str">
        <f t="shared" si="9"/>
        <v/>
      </c>
      <c r="L227" s="674" t="str">
        <f>IF($G227="","",IF(OR('2.全体概要'!$C$15=1,'2.全体概要'!$C$15=2),INDEX($BD$15:$BD$16,MATCH($G227,$BC$15:$BC$16,-1)),IF('2.全体概要'!$C$15=3,INDEX($BD$14:$BD$15,MATCH($G227,$BC$14:$BC$15,-1)),INDEX($BD$13:$BD$14,MATCH($G227,$BC$13:$BC$14,-1)))))</f>
        <v/>
      </c>
      <c r="M227" s="674" t="str">
        <f t="shared" si="10"/>
        <v/>
      </c>
      <c r="N227" s="675">
        <f t="shared" si="11"/>
        <v>0</v>
      </c>
      <c r="O227" s="91"/>
      <c r="P227" s="161"/>
      <c r="Q227" s="67"/>
      <c r="R227" s="89"/>
      <c r="S227" s="162"/>
      <c r="T227" s="67"/>
      <c r="U227" s="91"/>
      <c r="V227" s="161"/>
      <c r="W227" s="67"/>
      <c r="X227" s="89"/>
      <c r="Y227" s="162"/>
      <c r="Z227" s="67"/>
      <c r="AA227" s="91"/>
      <c r="AB227" s="72"/>
      <c r="AC227" s="91"/>
      <c r="AD227" s="161"/>
      <c r="AE227" s="91"/>
      <c r="AF227" s="161"/>
      <c r="AG227" s="91"/>
      <c r="AH227" s="72"/>
      <c r="AI227" s="91"/>
      <c r="AJ227" s="161"/>
      <c r="AK227" s="91"/>
      <c r="AL227" s="75"/>
      <c r="AM227" s="91"/>
      <c r="AN227" s="75"/>
      <c r="AO227" s="91"/>
      <c r="AP227" s="77"/>
      <c r="AQ227" s="91"/>
      <c r="AR227" s="72"/>
      <c r="AS227" s="325"/>
      <c r="AT227" s="91"/>
      <c r="AU227" s="72"/>
      <c r="AV227" s="678" t="str">
        <f>IF(AU227="","",IF(AU227="A",'11.パネルラジエーター設備費用算出シート'!$G$13,IF(AU227="B",'11.パネルラジエーター設備費用算出シート'!$N$13,IF(AU227="C",'11.パネルラジエーター設備費用算出シート'!$G$23,IF(AU227="D",'11.パネルラジエーター設備費用算出シート'!$N$23,IF(AU227="E",'11.パネルラジエーター設備費用算出シート'!$G$33,IF(AU227="F",'11.パネルラジエーター設備費用算出シート'!$N$33,IF(AU227="G",'11.パネルラジエーター設備費用算出シート'!$G$43,IF(AU227="H",'11.パネルラジエーター設備費用算出シート'!$N$43,IF(AU227="I",'11.パネルラジエーター設備費用算出シート'!$G$54,'11.パネルラジエーター設備費用算出シート'!$N$54))))))))))</f>
        <v/>
      </c>
      <c r="AW227" s="91"/>
      <c r="AX227" s="36"/>
      <c r="AY227" s="36"/>
      <c r="AZ227" s="36"/>
      <c r="BA227" s="36"/>
      <c r="BB227" s="66"/>
      <c r="BC227" s="36"/>
      <c r="BD227" s="36"/>
      <c r="BE227" s="66"/>
      <c r="BF227" s="36"/>
      <c r="BG227" s="36"/>
      <c r="BH227" s="36"/>
      <c r="BI227" s="36"/>
    </row>
    <row r="228" spans="1:61" s="37" customFormat="1">
      <c r="A228" s="93"/>
      <c r="B228" s="68">
        <v>216</v>
      </c>
      <c r="C228" s="105"/>
      <c r="D228" s="69"/>
      <c r="E228" s="94"/>
      <c r="F228" s="672"/>
      <c r="G228" s="672"/>
      <c r="H228" s="72"/>
      <c r="I228" s="73"/>
      <c r="J228" s="72"/>
      <c r="K228" s="674" t="str">
        <f t="shared" si="9"/>
        <v/>
      </c>
      <c r="L228" s="674" t="str">
        <f>IF($G228="","",IF(OR('2.全体概要'!$C$15=1,'2.全体概要'!$C$15=2),INDEX($BD$15:$BD$16,MATCH($G228,$BC$15:$BC$16,-1)),IF('2.全体概要'!$C$15=3,INDEX($BD$14:$BD$15,MATCH($G228,$BC$14:$BC$15,-1)),INDEX($BD$13:$BD$14,MATCH($G228,$BC$13:$BC$14,-1)))))</f>
        <v/>
      </c>
      <c r="M228" s="674" t="str">
        <f t="shared" si="10"/>
        <v/>
      </c>
      <c r="N228" s="675">
        <f t="shared" si="11"/>
        <v>0</v>
      </c>
      <c r="O228" s="91"/>
      <c r="P228" s="161"/>
      <c r="Q228" s="67"/>
      <c r="R228" s="89"/>
      <c r="S228" s="162"/>
      <c r="T228" s="67"/>
      <c r="U228" s="91"/>
      <c r="V228" s="161"/>
      <c r="W228" s="67"/>
      <c r="X228" s="89"/>
      <c r="Y228" s="162"/>
      <c r="Z228" s="67"/>
      <c r="AA228" s="91"/>
      <c r="AB228" s="72"/>
      <c r="AC228" s="91"/>
      <c r="AD228" s="161"/>
      <c r="AE228" s="91"/>
      <c r="AF228" s="161"/>
      <c r="AG228" s="91"/>
      <c r="AH228" s="72"/>
      <c r="AI228" s="91"/>
      <c r="AJ228" s="161"/>
      <c r="AK228" s="91"/>
      <c r="AL228" s="75"/>
      <c r="AM228" s="91"/>
      <c r="AN228" s="75"/>
      <c r="AO228" s="91"/>
      <c r="AP228" s="77"/>
      <c r="AQ228" s="91"/>
      <c r="AR228" s="72"/>
      <c r="AS228" s="325"/>
      <c r="AT228" s="91"/>
      <c r="AU228" s="72"/>
      <c r="AV228" s="678" t="str">
        <f>IF(AU228="","",IF(AU228="A",'11.パネルラジエーター設備費用算出シート'!$G$13,IF(AU228="B",'11.パネルラジエーター設備費用算出シート'!$N$13,IF(AU228="C",'11.パネルラジエーター設備費用算出シート'!$G$23,IF(AU228="D",'11.パネルラジエーター設備費用算出シート'!$N$23,IF(AU228="E",'11.パネルラジエーター設備費用算出シート'!$G$33,IF(AU228="F",'11.パネルラジエーター設備費用算出シート'!$N$33,IF(AU228="G",'11.パネルラジエーター設備費用算出シート'!$G$43,IF(AU228="H",'11.パネルラジエーター設備費用算出シート'!$N$43,IF(AU228="I",'11.パネルラジエーター設備費用算出シート'!$G$54,'11.パネルラジエーター設備費用算出シート'!$N$54))))))))))</f>
        <v/>
      </c>
      <c r="AW228" s="91"/>
      <c r="AX228" s="36"/>
      <c r="AY228" s="36"/>
      <c r="AZ228" s="36"/>
      <c r="BA228" s="36"/>
      <c r="BB228" s="66"/>
      <c r="BC228" s="36"/>
      <c r="BD228" s="36"/>
      <c r="BE228" s="66"/>
      <c r="BF228" s="36"/>
      <c r="BG228" s="36"/>
      <c r="BH228" s="36"/>
      <c r="BI228" s="36"/>
    </row>
    <row r="229" spans="1:61" s="37" customFormat="1">
      <c r="A229" s="93"/>
      <c r="B229" s="68">
        <v>217</v>
      </c>
      <c r="C229" s="105"/>
      <c r="D229" s="69"/>
      <c r="E229" s="94"/>
      <c r="F229" s="672"/>
      <c r="G229" s="672"/>
      <c r="H229" s="72"/>
      <c r="I229" s="73"/>
      <c r="J229" s="72"/>
      <c r="K229" s="674" t="str">
        <f t="shared" si="9"/>
        <v/>
      </c>
      <c r="L229" s="674" t="str">
        <f>IF($G229="","",IF(OR('2.全体概要'!$C$15=1,'2.全体概要'!$C$15=2),INDEX($BD$15:$BD$16,MATCH($G229,$BC$15:$BC$16,-1)),IF('2.全体概要'!$C$15=3,INDEX($BD$14:$BD$15,MATCH($G229,$BC$14:$BC$15,-1)),INDEX($BD$13:$BD$14,MATCH($G229,$BC$13:$BC$14,-1)))))</f>
        <v/>
      </c>
      <c r="M229" s="674" t="str">
        <f t="shared" si="10"/>
        <v/>
      </c>
      <c r="N229" s="675">
        <f t="shared" si="11"/>
        <v>0</v>
      </c>
      <c r="O229" s="91"/>
      <c r="P229" s="161"/>
      <c r="Q229" s="67"/>
      <c r="R229" s="89"/>
      <c r="S229" s="162"/>
      <c r="T229" s="67"/>
      <c r="U229" s="91"/>
      <c r="V229" s="161"/>
      <c r="W229" s="67"/>
      <c r="X229" s="89"/>
      <c r="Y229" s="162"/>
      <c r="Z229" s="67"/>
      <c r="AA229" s="91"/>
      <c r="AB229" s="72"/>
      <c r="AC229" s="91"/>
      <c r="AD229" s="161"/>
      <c r="AE229" s="91"/>
      <c r="AF229" s="161"/>
      <c r="AG229" s="91"/>
      <c r="AH229" s="72"/>
      <c r="AI229" s="91"/>
      <c r="AJ229" s="161"/>
      <c r="AK229" s="91"/>
      <c r="AL229" s="75"/>
      <c r="AM229" s="91"/>
      <c r="AN229" s="75"/>
      <c r="AO229" s="91"/>
      <c r="AP229" s="77"/>
      <c r="AQ229" s="91"/>
      <c r="AR229" s="72"/>
      <c r="AS229" s="325"/>
      <c r="AT229" s="91"/>
      <c r="AU229" s="72"/>
      <c r="AV229" s="678" t="str">
        <f>IF(AU229="","",IF(AU229="A",'11.パネルラジエーター設備費用算出シート'!$G$13,IF(AU229="B",'11.パネルラジエーター設備費用算出シート'!$N$13,IF(AU229="C",'11.パネルラジエーター設備費用算出シート'!$G$23,IF(AU229="D",'11.パネルラジエーター設備費用算出シート'!$N$23,IF(AU229="E",'11.パネルラジエーター設備費用算出シート'!$G$33,IF(AU229="F",'11.パネルラジエーター設備費用算出シート'!$N$33,IF(AU229="G",'11.パネルラジエーター設備費用算出シート'!$G$43,IF(AU229="H",'11.パネルラジエーター設備費用算出シート'!$N$43,IF(AU229="I",'11.パネルラジエーター設備費用算出シート'!$G$54,'11.パネルラジエーター設備費用算出シート'!$N$54))))))))))</f>
        <v/>
      </c>
      <c r="AW229" s="91"/>
      <c r="AX229" s="36"/>
      <c r="AY229" s="36"/>
      <c r="AZ229" s="36"/>
      <c r="BA229" s="36"/>
      <c r="BB229" s="66"/>
      <c r="BC229" s="36"/>
      <c r="BD229" s="36"/>
      <c r="BE229" s="66"/>
      <c r="BF229" s="36"/>
      <c r="BG229" s="36"/>
      <c r="BH229" s="36"/>
      <c r="BI229" s="36"/>
    </row>
    <row r="230" spans="1:61" s="37" customFormat="1">
      <c r="A230" s="93"/>
      <c r="B230" s="68">
        <v>218</v>
      </c>
      <c r="C230" s="105"/>
      <c r="D230" s="69"/>
      <c r="E230" s="94"/>
      <c r="F230" s="672"/>
      <c r="G230" s="672"/>
      <c r="H230" s="72"/>
      <c r="I230" s="73"/>
      <c r="J230" s="72"/>
      <c r="K230" s="674" t="str">
        <f t="shared" si="9"/>
        <v/>
      </c>
      <c r="L230" s="674" t="str">
        <f>IF($G230="","",IF(OR('2.全体概要'!$C$15=1,'2.全体概要'!$C$15=2),INDEX($BD$15:$BD$16,MATCH($G230,$BC$15:$BC$16,-1)),IF('2.全体概要'!$C$15=3,INDEX($BD$14:$BD$15,MATCH($G230,$BC$14:$BC$15,-1)),INDEX($BD$13:$BD$14,MATCH($G230,$BC$13:$BC$14,-1)))))</f>
        <v/>
      </c>
      <c r="M230" s="674" t="str">
        <f t="shared" si="10"/>
        <v/>
      </c>
      <c r="N230" s="675">
        <f t="shared" si="11"/>
        <v>0</v>
      </c>
      <c r="O230" s="91"/>
      <c r="P230" s="161"/>
      <c r="Q230" s="67"/>
      <c r="R230" s="89"/>
      <c r="S230" s="162"/>
      <c r="T230" s="67"/>
      <c r="U230" s="91"/>
      <c r="V230" s="161"/>
      <c r="W230" s="67"/>
      <c r="X230" s="89"/>
      <c r="Y230" s="162"/>
      <c r="Z230" s="67"/>
      <c r="AA230" s="91"/>
      <c r="AB230" s="72"/>
      <c r="AC230" s="91"/>
      <c r="AD230" s="161"/>
      <c r="AE230" s="91"/>
      <c r="AF230" s="161"/>
      <c r="AG230" s="91"/>
      <c r="AH230" s="72"/>
      <c r="AI230" s="91"/>
      <c r="AJ230" s="161"/>
      <c r="AK230" s="91"/>
      <c r="AL230" s="75"/>
      <c r="AM230" s="91"/>
      <c r="AN230" s="75"/>
      <c r="AO230" s="91"/>
      <c r="AP230" s="77"/>
      <c r="AQ230" s="91"/>
      <c r="AR230" s="72"/>
      <c r="AS230" s="325"/>
      <c r="AT230" s="91"/>
      <c r="AU230" s="72"/>
      <c r="AV230" s="678" t="str">
        <f>IF(AU230="","",IF(AU230="A",'11.パネルラジエーター設備費用算出シート'!$G$13,IF(AU230="B",'11.パネルラジエーター設備費用算出シート'!$N$13,IF(AU230="C",'11.パネルラジエーター設備費用算出シート'!$G$23,IF(AU230="D",'11.パネルラジエーター設備費用算出シート'!$N$23,IF(AU230="E",'11.パネルラジエーター設備費用算出シート'!$G$33,IF(AU230="F",'11.パネルラジエーター設備費用算出シート'!$N$33,IF(AU230="G",'11.パネルラジエーター設備費用算出シート'!$G$43,IF(AU230="H",'11.パネルラジエーター設備費用算出シート'!$N$43,IF(AU230="I",'11.パネルラジエーター設備費用算出シート'!$G$54,'11.パネルラジエーター設備費用算出シート'!$N$54))))))))))</f>
        <v/>
      </c>
      <c r="AW230" s="91"/>
      <c r="AX230" s="36"/>
      <c r="AY230" s="36"/>
      <c r="AZ230" s="36"/>
      <c r="BA230" s="36"/>
      <c r="BB230" s="66"/>
      <c r="BC230" s="36"/>
      <c r="BD230" s="36"/>
      <c r="BE230" s="66"/>
      <c r="BF230" s="36"/>
      <c r="BG230" s="36"/>
      <c r="BH230" s="36"/>
      <c r="BI230" s="36"/>
    </row>
    <row r="231" spans="1:61" s="37" customFormat="1">
      <c r="A231" s="93"/>
      <c r="B231" s="68">
        <v>219</v>
      </c>
      <c r="C231" s="105"/>
      <c r="D231" s="69"/>
      <c r="E231" s="94"/>
      <c r="F231" s="672"/>
      <c r="G231" s="672"/>
      <c r="H231" s="72"/>
      <c r="I231" s="73"/>
      <c r="J231" s="72"/>
      <c r="K231" s="674" t="str">
        <f t="shared" si="9"/>
        <v/>
      </c>
      <c r="L231" s="674" t="str">
        <f>IF($G231="","",IF(OR('2.全体概要'!$C$15=1,'2.全体概要'!$C$15=2),INDEX($BD$15:$BD$16,MATCH($G231,$BC$15:$BC$16,-1)),IF('2.全体概要'!$C$15=3,INDEX($BD$14:$BD$15,MATCH($G231,$BC$14:$BC$15,-1)),INDEX($BD$13:$BD$14,MATCH($G231,$BC$13:$BC$14,-1)))))</f>
        <v/>
      </c>
      <c r="M231" s="674" t="str">
        <f t="shared" si="10"/>
        <v/>
      </c>
      <c r="N231" s="675">
        <f t="shared" si="11"/>
        <v>0</v>
      </c>
      <c r="O231" s="91"/>
      <c r="P231" s="161"/>
      <c r="Q231" s="67"/>
      <c r="R231" s="89"/>
      <c r="S231" s="162"/>
      <c r="T231" s="67"/>
      <c r="U231" s="91"/>
      <c r="V231" s="161"/>
      <c r="W231" s="67"/>
      <c r="X231" s="89"/>
      <c r="Y231" s="162"/>
      <c r="Z231" s="67"/>
      <c r="AA231" s="91"/>
      <c r="AB231" s="72"/>
      <c r="AC231" s="91"/>
      <c r="AD231" s="161"/>
      <c r="AE231" s="91"/>
      <c r="AF231" s="161"/>
      <c r="AG231" s="91"/>
      <c r="AH231" s="72"/>
      <c r="AI231" s="91"/>
      <c r="AJ231" s="161"/>
      <c r="AK231" s="91"/>
      <c r="AL231" s="75"/>
      <c r="AM231" s="91"/>
      <c r="AN231" s="75"/>
      <c r="AO231" s="91"/>
      <c r="AP231" s="77"/>
      <c r="AQ231" s="91"/>
      <c r="AR231" s="72"/>
      <c r="AS231" s="325"/>
      <c r="AT231" s="91"/>
      <c r="AU231" s="72"/>
      <c r="AV231" s="678" t="str">
        <f>IF(AU231="","",IF(AU231="A",'11.パネルラジエーター設備費用算出シート'!$G$13,IF(AU231="B",'11.パネルラジエーター設備費用算出シート'!$N$13,IF(AU231="C",'11.パネルラジエーター設備費用算出シート'!$G$23,IF(AU231="D",'11.パネルラジエーター設備費用算出シート'!$N$23,IF(AU231="E",'11.パネルラジエーター設備費用算出シート'!$G$33,IF(AU231="F",'11.パネルラジエーター設備費用算出シート'!$N$33,IF(AU231="G",'11.パネルラジエーター設備費用算出シート'!$G$43,IF(AU231="H",'11.パネルラジエーター設備費用算出シート'!$N$43,IF(AU231="I",'11.パネルラジエーター設備費用算出シート'!$G$54,'11.パネルラジエーター設備費用算出シート'!$N$54))))))))))</f>
        <v/>
      </c>
      <c r="AW231" s="91"/>
      <c r="AX231" s="36"/>
      <c r="AY231" s="36"/>
      <c r="AZ231" s="36"/>
      <c r="BA231" s="36"/>
      <c r="BB231" s="66"/>
      <c r="BC231" s="36"/>
      <c r="BD231" s="36"/>
      <c r="BE231" s="66"/>
      <c r="BF231" s="36"/>
      <c r="BG231" s="36"/>
      <c r="BH231" s="36"/>
      <c r="BI231" s="36"/>
    </row>
    <row r="232" spans="1:61" s="37" customFormat="1">
      <c r="A232" s="93"/>
      <c r="B232" s="68">
        <v>220</v>
      </c>
      <c r="C232" s="105"/>
      <c r="D232" s="69"/>
      <c r="E232" s="94"/>
      <c r="F232" s="672"/>
      <c r="G232" s="672"/>
      <c r="H232" s="72"/>
      <c r="I232" s="73"/>
      <c r="J232" s="72"/>
      <c r="K232" s="674" t="str">
        <f t="shared" si="9"/>
        <v/>
      </c>
      <c r="L232" s="674" t="str">
        <f>IF($G232="","",IF(OR('2.全体概要'!$C$15=1,'2.全体概要'!$C$15=2),INDEX($BD$15:$BD$16,MATCH($G232,$BC$15:$BC$16,-1)),IF('2.全体概要'!$C$15=3,INDEX($BD$14:$BD$15,MATCH($G232,$BC$14:$BC$15,-1)),INDEX($BD$13:$BD$14,MATCH($G232,$BC$13:$BC$14,-1)))))</f>
        <v/>
      </c>
      <c r="M232" s="674" t="str">
        <f t="shared" si="10"/>
        <v/>
      </c>
      <c r="N232" s="675">
        <f t="shared" si="11"/>
        <v>0</v>
      </c>
      <c r="O232" s="91"/>
      <c r="P232" s="161"/>
      <c r="Q232" s="67"/>
      <c r="R232" s="89"/>
      <c r="S232" s="162"/>
      <c r="T232" s="67"/>
      <c r="U232" s="91"/>
      <c r="V232" s="161"/>
      <c r="W232" s="67"/>
      <c r="X232" s="89"/>
      <c r="Y232" s="162"/>
      <c r="Z232" s="67"/>
      <c r="AA232" s="91"/>
      <c r="AB232" s="72"/>
      <c r="AC232" s="91"/>
      <c r="AD232" s="161"/>
      <c r="AE232" s="91"/>
      <c r="AF232" s="161"/>
      <c r="AG232" s="91"/>
      <c r="AH232" s="72"/>
      <c r="AI232" s="91"/>
      <c r="AJ232" s="161"/>
      <c r="AK232" s="91"/>
      <c r="AL232" s="75"/>
      <c r="AM232" s="91"/>
      <c r="AN232" s="75"/>
      <c r="AO232" s="91"/>
      <c r="AP232" s="77"/>
      <c r="AQ232" s="91"/>
      <c r="AR232" s="72"/>
      <c r="AS232" s="325"/>
      <c r="AT232" s="91"/>
      <c r="AU232" s="72"/>
      <c r="AV232" s="678" t="str">
        <f>IF(AU232="","",IF(AU232="A",'11.パネルラジエーター設備費用算出シート'!$G$13,IF(AU232="B",'11.パネルラジエーター設備費用算出シート'!$N$13,IF(AU232="C",'11.パネルラジエーター設備費用算出シート'!$G$23,IF(AU232="D",'11.パネルラジエーター設備費用算出シート'!$N$23,IF(AU232="E",'11.パネルラジエーター設備費用算出シート'!$G$33,IF(AU232="F",'11.パネルラジエーター設備費用算出シート'!$N$33,IF(AU232="G",'11.パネルラジエーター設備費用算出シート'!$G$43,IF(AU232="H",'11.パネルラジエーター設備費用算出シート'!$N$43,IF(AU232="I",'11.パネルラジエーター設備費用算出シート'!$G$54,'11.パネルラジエーター設備費用算出シート'!$N$54))))))))))</f>
        <v/>
      </c>
      <c r="AW232" s="91"/>
      <c r="AX232" s="36"/>
      <c r="AY232" s="36"/>
      <c r="AZ232" s="36"/>
      <c r="BA232" s="36"/>
      <c r="BB232" s="66"/>
      <c r="BC232" s="36"/>
      <c r="BD232" s="36"/>
      <c r="BE232" s="66"/>
      <c r="BF232" s="36"/>
      <c r="BG232" s="36"/>
      <c r="BH232" s="36"/>
      <c r="BI232" s="36"/>
    </row>
    <row r="233" spans="1:61" s="37" customFormat="1">
      <c r="A233" s="93"/>
      <c r="B233" s="68">
        <v>221</v>
      </c>
      <c r="C233" s="105"/>
      <c r="D233" s="69"/>
      <c r="E233" s="94"/>
      <c r="F233" s="672"/>
      <c r="G233" s="672"/>
      <c r="H233" s="72"/>
      <c r="I233" s="73"/>
      <c r="J233" s="72"/>
      <c r="K233" s="674" t="str">
        <f t="shared" si="9"/>
        <v/>
      </c>
      <c r="L233" s="674" t="str">
        <f>IF($G233="","",IF(OR('2.全体概要'!$C$15=1,'2.全体概要'!$C$15=2),INDEX($BD$15:$BD$16,MATCH($G233,$BC$15:$BC$16,-1)),IF('2.全体概要'!$C$15=3,INDEX($BD$14:$BD$15,MATCH($G233,$BC$14:$BC$15,-1)),INDEX($BD$13:$BD$14,MATCH($G233,$BC$13:$BC$14,-1)))))</f>
        <v/>
      </c>
      <c r="M233" s="674" t="str">
        <f t="shared" si="10"/>
        <v/>
      </c>
      <c r="N233" s="675">
        <f t="shared" si="11"/>
        <v>0</v>
      </c>
      <c r="O233" s="91"/>
      <c r="P233" s="161"/>
      <c r="Q233" s="67"/>
      <c r="R233" s="89"/>
      <c r="S233" s="162"/>
      <c r="T233" s="67"/>
      <c r="U233" s="91"/>
      <c r="V233" s="161"/>
      <c r="W233" s="67"/>
      <c r="X233" s="89"/>
      <c r="Y233" s="162"/>
      <c r="Z233" s="67"/>
      <c r="AA233" s="91"/>
      <c r="AB233" s="72"/>
      <c r="AC233" s="91"/>
      <c r="AD233" s="161"/>
      <c r="AE233" s="91"/>
      <c r="AF233" s="161"/>
      <c r="AG233" s="91"/>
      <c r="AH233" s="72"/>
      <c r="AI233" s="91"/>
      <c r="AJ233" s="161"/>
      <c r="AK233" s="91"/>
      <c r="AL233" s="75"/>
      <c r="AM233" s="91"/>
      <c r="AN233" s="75"/>
      <c r="AO233" s="91"/>
      <c r="AP233" s="77"/>
      <c r="AQ233" s="91"/>
      <c r="AR233" s="72"/>
      <c r="AS233" s="325"/>
      <c r="AT233" s="91"/>
      <c r="AU233" s="72"/>
      <c r="AV233" s="678" t="str">
        <f>IF(AU233="","",IF(AU233="A",'11.パネルラジエーター設備費用算出シート'!$G$13,IF(AU233="B",'11.パネルラジエーター設備費用算出シート'!$N$13,IF(AU233="C",'11.パネルラジエーター設備費用算出シート'!$G$23,IF(AU233="D",'11.パネルラジエーター設備費用算出シート'!$N$23,IF(AU233="E",'11.パネルラジエーター設備費用算出シート'!$G$33,IF(AU233="F",'11.パネルラジエーター設備費用算出シート'!$N$33,IF(AU233="G",'11.パネルラジエーター設備費用算出シート'!$G$43,IF(AU233="H",'11.パネルラジエーター設備費用算出シート'!$N$43,IF(AU233="I",'11.パネルラジエーター設備費用算出シート'!$G$54,'11.パネルラジエーター設備費用算出シート'!$N$54))))))))))</f>
        <v/>
      </c>
      <c r="AW233" s="91"/>
      <c r="AX233" s="36"/>
      <c r="AY233" s="36"/>
      <c r="AZ233" s="36"/>
      <c r="BA233" s="36"/>
      <c r="BB233" s="66"/>
      <c r="BC233" s="36"/>
      <c r="BD233" s="36"/>
      <c r="BE233" s="66"/>
      <c r="BF233" s="36"/>
      <c r="BG233" s="36"/>
      <c r="BH233" s="36"/>
      <c r="BI233" s="36"/>
    </row>
    <row r="234" spans="1:61" s="37" customFormat="1">
      <c r="A234" s="93"/>
      <c r="B234" s="68">
        <v>222</v>
      </c>
      <c r="C234" s="105"/>
      <c r="D234" s="69"/>
      <c r="E234" s="94"/>
      <c r="F234" s="672"/>
      <c r="G234" s="672"/>
      <c r="H234" s="72"/>
      <c r="I234" s="73"/>
      <c r="J234" s="72"/>
      <c r="K234" s="674" t="str">
        <f t="shared" si="9"/>
        <v/>
      </c>
      <c r="L234" s="674" t="str">
        <f>IF($G234="","",IF(OR('2.全体概要'!$C$15=1,'2.全体概要'!$C$15=2),INDEX($BD$15:$BD$16,MATCH($G234,$BC$15:$BC$16,-1)),IF('2.全体概要'!$C$15=3,INDEX($BD$14:$BD$15,MATCH($G234,$BC$14:$BC$15,-1)),INDEX($BD$13:$BD$14,MATCH($G234,$BC$13:$BC$14,-1)))))</f>
        <v/>
      </c>
      <c r="M234" s="674" t="str">
        <f t="shared" si="10"/>
        <v/>
      </c>
      <c r="N234" s="675">
        <f t="shared" si="11"/>
        <v>0</v>
      </c>
      <c r="O234" s="91"/>
      <c r="P234" s="161"/>
      <c r="Q234" s="67"/>
      <c r="R234" s="89"/>
      <c r="S234" s="162"/>
      <c r="T234" s="67"/>
      <c r="U234" s="91"/>
      <c r="V234" s="161"/>
      <c r="W234" s="67"/>
      <c r="X234" s="89"/>
      <c r="Y234" s="162"/>
      <c r="Z234" s="67"/>
      <c r="AA234" s="91"/>
      <c r="AB234" s="72"/>
      <c r="AC234" s="91"/>
      <c r="AD234" s="161"/>
      <c r="AE234" s="91"/>
      <c r="AF234" s="161"/>
      <c r="AG234" s="91"/>
      <c r="AH234" s="72"/>
      <c r="AI234" s="91"/>
      <c r="AJ234" s="161"/>
      <c r="AK234" s="91"/>
      <c r="AL234" s="75"/>
      <c r="AM234" s="91"/>
      <c r="AN234" s="75"/>
      <c r="AO234" s="91"/>
      <c r="AP234" s="77"/>
      <c r="AQ234" s="91"/>
      <c r="AR234" s="72"/>
      <c r="AS234" s="325"/>
      <c r="AT234" s="91"/>
      <c r="AU234" s="72"/>
      <c r="AV234" s="678" t="str">
        <f>IF(AU234="","",IF(AU234="A",'11.パネルラジエーター設備費用算出シート'!$G$13,IF(AU234="B",'11.パネルラジエーター設備費用算出シート'!$N$13,IF(AU234="C",'11.パネルラジエーター設備費用算出シート'!$G$23,IF(AU234="D",'11.パネルラジエーター設備費用算出シート'!$N$23,IF(AU234="E",'11.パネルラジエーター設備費用算出シート'!$G$33,IF(AU234="F",'11.パネルラジエーター設備費用算出シート'!$N$33,IF(AU234="G",'11.パネルラジエーター設備費用算出シート'!$G$43,IF(AU234="H",'11.パネルラジエーター設備費用算出シート'!$N$43,IF(AU234="I",'11.パネルラジエーター設備費用算出シート'!$G$54,'11.パネルラジエーター設備費用算出シート'!$N$54))))))))))</f>
        <v/>
      </c>
      <c r="AW234" s="91"/>
      <c r="AX234" s="36"/>
      <c r="AY234" s="36"/>
      <c r="AZ234" s="36"/>
      <c r="BA234" s="36"/>
      <c r="BB234" s="66"/>
      <c r="BC234" s="36"/>
      <c r="BD234" s="36"/>
      <c r="BE234" s="66"/>
      <c r="BF234" s="36"/>
      <c r="BG234" s="36"/>
      <c r="BH234" s="36"/>
      <c r="BI234" s="36"/>
    </row>
    <row r="235" spans="1:61" s="37" customFormat="1">
      <c r="A235" s="93"/>
      <c r="B235" s="68">
        <v>223</v>
      </c>
      <c r="C235" s="105"/>
      <c r="D235" s="69"/>
      <c r="E235" s="94"/>
      <c r="F235" s="672"/>
      <c r="G235" s="672"/>
      <c r="H235" s="72"/>
      <c r="I235" s="73"/>
      <c r="J235" s="72"/>
      <c r="K235" s="674" t="str">
        <f t="shared" si="9"/>
        <v/>
      </c>
      <c r="L235" s="674" t="str">
        <f>IF($G235="","",IF(OR('2.全体概要'!$C$15=1,'2.全体概要'!$C$15=2),INDEX($BD$15:$BD$16,MATCH($G235,$BC$15:$BC$16,-1)),IF('2.全体概要'!$C$15=3,INDEX($BD$14:$BD$15,MATCH($G235,$BC$14:$BC$15,-1)),INDEX($BD$13:$BD$14,MATCH($G235,$BC$13:$BC$14,-1)))))</f>
        <v/>
      </c>
      <c r="M235" s="674" t="str">
        <f t="shared" si="10"/>
        <v/>
      </c>
      <c r="N235" s="675">
        <f t="shared" si="11"/>
        <v>0</v>
      </c>
      <c r="O235" s="91"/>
      <c r="P235" s="161"/>
      <c r="Q235" s="67"/>
      <c r="R235" s="89"/>
      <c r="S235" s="162"/>
      <c r="T235" s="67"/>
      <c r="U235" s="91"/>
      <c r="V235" s="161"/>
      <c r="W235" s="67"/>
      <c r="X235" s="89"/>
      <c r="Y235" s="162"/>
      <c r="Z235" s="67"/>
      <c r="AA235" s="91"/>
      <c r="AB235" s="72"/>
      <c r="AC235" s="91"/>
      <c r="AD235" s="161"/>
      <c r="AE235" s="91"/>
      <c r="AF235" s="161"/>
      <c r="AG235" s="91"/>
      <c r="AH235" s="72"/>
      <c r="AI235" s="91"/>
      <c r="AJ235" s="161"/>
      <c r="AK235" s="91"/>
      <c r="AL235" s="75"/>
      <c r="AM235" s="91"/>
      <c r="AN235" s="75"/>
      <c r="AO235" s="91"/>
      <c r="AP235" s="77"/>
      <c r="AQ235" s="91"/>
      <c r="AR235" s="72"/>
      <c r="AS235" s="325"/>
      <c r="AT235" s="91"/>
      <c r="AU235" s="72"/>
      <c r="AV235" s="678" t="str">
        <f>IF(AU235="","",IF(AU235="A",'11.パネルラジエーター設備費用算出シート'!$G$13,IF(AU235="B",'11.パネルラジエーター設備費用算出シート'!$N$13,IF(AU235="C",'11.パネルラジエーター設備費用算出シート'!$G$23,IF(AU235="D",'11.パネルラジエーター設備費用算出シート'!$N$23,IF(AU235="E",'11.パネルラジエーター設備費用算出シート'!$G$33,IF(AU235="F",'11.パネルラジエーター設備費用算出シート'!$N$33,IF(AU235="G",'11.パネルラジエーター設備費用算出シート'!$G$43,IF(AU235="H",'11.パネルラジエーター設備費用算出シート'!$N$43,IF(AU235="I",'11.パネルラジエーター設備費用算出シート'!$G$54,'11.パネルラジエーター設備費用算出シート'!$N$54))))))))))</f>
        <v/>
      </c>
      <c r="AW235" s="91"/>
      <c r="AX235" s="36"/>
      <c r="AY235" s="36"/>
      <c r="AZ235" s="36"/>
      <c r="BA235" s="36"/>
      <c r="BB235" s="66"/>
      <c r="BC235" s="36"/>
      <c r="BD235" s="36"/>
      <c r="BE235" s="66"/>
      <c r="BF235" s="36"/>
      <c r="BG235" s="36"/>
      <c r="BH235" s="36"/>
      <c r="BI235" s="36"/>
    </row>
    <row r="236" spans="1:61" s="37" customFormat="1">
      <c r="A236" s="93"/>
      <c r="B236" s="68">
        <v>224</v>
      </c>
      <c r="C236" s="105"/>
      <c r="D236" s="69"/>
      <c r="E236" s="94"/>
      <c r="F236" s="672"/>
      <c r="G236" s="672"/>
      <c r="H236" s="72"/>
      <c r="I236" s="73"/>
      <c r="J236" s="72"/>
      <c r="K236" s="674" t="str">
        <f t="shared" si="9"/>
        <v/>
      </c>
      <c r="L236" s="674" t="str">
        <f>IF($G236="","",IF(OR('2.全体概要'!$C$15=1,'2.全体概要'!$C$15=2),INDEX($BD$15:$BD$16,MATCH($G236,$BC$15:$BC$16,-1)),IF('2.全体概要'!$C$15=3,INDEX($BD$14:$BD$15,MATCH($G236,$BC$14:$BC$15,-1)),INDEX($BD$13:$BD$14,MATCH($G236,$BC$13:$BC$14,-1)))))</f>
        <v/>
      </c>
      <c r="M236" s="674" t="str">
        <f t="shared" si="10"/>
        <v/>
      </c>
      <c r="N236" s="675">
        <f t="shared" si="11"/>
        <v>0</v>
      </c>
      <c r="O236" s="91"/>
      <c r="P236" s="161"/>
      <c r="Q236" s="67"/>
      <c r="R236" s="89"/>
      <c r="S236" s="162"/>
      <c r="T236" s="67"/>
      <c r="U236" s="91"/>
      <c r="V236" s="161"/>
      <c r="W236" s="67"/>
      <c r="X236" s="89"/>
      <c r="Y236" s="162"/>
      <c r="Z236" s="67"/>
      <c r="AA236" s="91"/>
      <c r="AB236" s="72"/>
      <c r="AC236" s="91"/>
      <c r="AD236" s="161"/>
      <c r="AE236" s="91"/>
      <c r="AF236" s="161"/>
      <c r="AG236" s="91"/>
      <c r="AH236" s="72"/>
      <c r="AI236" s="91"/>
      <c r="AJ236" s="161"/>
      <c r="AK236" s="91"/>
      <c r="AL236" s="75"/>
      <c r="AM236" s="91"/>
      <c r="AN236" s="75"/>
      <c r="AO236" s="91"/>
      <c r="AP236" s="77"/>
      <c r="AQ236" s="91"/>
      <c r="AR236" s="72"/>
      <c r="AS236" s="325"/>
      <c r="AT236" s="91"/>
      <c r="AU236" s="72"/>
      <c r="AV236" s="678" t="str">
        <f>IF(AU236="","",IF(AU236="A",'11.パネルラジエーター設備費用算出シート'!$G$13,IF(AU236="B",'11.パネルラジエーター設備費用算出シート'!$N$13,IF(AU236="C",'11.パネルラジエーター設備費用算出シート'!$G$23,IF(AU236="D",'11.パネルラジエーター設備費用算出シート'!$N$23,IF(AU236="E",'11.パネルラジエーター設備費用算出シート'!$G$33,IF(AU236="F",'11.パネルラジエーター設備費用算出シート'!$N$33,IF(AU236="G",'11.パネルラジエーター設備費用算出シート'!$G$43,IF(AU236="H",'11.パネルラジエーター設備費用算出シート'!$N$43,IF(AU236="I",'11.パネルラジエーター設備費用算出シート'!$G$54,'11.パネルラジエーター設備費用算出シート'!$N$54))))))))))</f>
        <v/>
      </c>
      <c r="AW236" s="91"/>
      <c r="AX236" s="36"/>
      <c r="AY236" s="36"/>
      <c r="AZ236" s="36"/>
      <c r="BA236" s="36"/>
      <c r="BB236" s="66"/>
      <c r="BC236" s="36"/>
      <c r="BD236" s="36"/>
      <c r="BE236" s="66"/>
      <c r="BF236" s="36"/>
      <c r="BG236" s="36"/>
      <c r="BH236" s="36"/>
      <c r="BI236" s="36"/>
    </row>
    <row r="237" spans="1:61" s="37" customFormat="1">
      <c r="A237" s="93"/>
      <c r="B237" s="68">
        <v>225</v>
      </c>
      <c r="C237" s="105"/>
      <c r="D237" s="69"/>
      <c r="E237" s="94"/>
      <c r="F237" s="672"/>
      <c r="G237" s="672"/>
      <c r="H237" s="72"/>
      <c r="I237" s="73"/>
      <c r="J237" s="72"/>
      <c r="K237" s="674" t="str">
        <f t="shared" si="9"/>
        <v/>
      </c>
      <c r="L237" s="674" t="str">
        <f>IF($G237="","",IF(OR('2.全体概要'!$C$15=1,'2.全体概要'!$C$15=2),INDEX($BD$15:$BD$16,MATCH($G237,$BC$15:$BC$16,-1)),IF('2.全体概要'!$C$15=3,INDEX($BD$14:$BD$15,MATCH($G237,$BC$14:$BC$15,-1)),INDEX($BD$13:$BD$14,MATCH($G237,$BC$13:$BC$14,-1)))))</f>
        <v/>
      </c>
      <c r="M237" s="674" t="str">
        <f t="shared" si="10"/>
        <v/>
      </c>
      <c r="N237" s="675">
        <f t="shared" si="11"/>
        <v>0</v>
      </c>
      <c r="O237" s="91"/>
      <c r="P237" s="161"/>
      <c r="Q237" s="67"/>
      <c r="R237" s="89"/>
      <c r="S237" s="162"/>
      <c r="T237" s="67"/>
      <c r="U237" s="91"/>
      <c r="V237" s="161"/>
      <c r="W237" s="67"/>
      <c r="X237" s="89"/>
      <c r="Y237" s="162"/>
      <c r="Z237" s="67"/>
      <c r="AA237" s="91"/>
      <c r="AB237" s="72"/>
      <c r="AC237" s="91"/>
      <c r="AD237" s="161"/>
      <c r="AE237" s="91"/>
      <c r="AF237" s="161"/>
      <c r="AG237" s="91"/>
      <c r="AH237" s="72"/>
      <c r="AI237" s="91"/>
      <c r="AJ237" s="161"/>
      <c r="AK237" s="91"/>
      <c r="AL237" s="75"/>
      <c r="AM237" s="91"/>
      <c r="AN237" s="75"/>
      <c r="AO237" s="91"/>
      <c r="AP237" s="77"/>
      <c r="AQ237" s="91"/>
      <c r="AR237" s="72"/>
      <c r="AS237" s="325"/>
      <c r="AT237" s="91"/>
      <c r="AU237" s="72"/>
      <c r="AV237" s="678" t="str">
        <f>IF(AU237="","",IF(AU237="A",'11.パネルラジエーター設備費用算出シート'!$G$13,IF(AU237="B",'11.パネルラジエーター設備費用算出シート'!$N$13,IF(AU237="C",'11.パネルラジエーター設備費用算出シート'!$G$23,IF(AU237="D",'11.パネルラジエーター設備費用算出シート'!$N$23,IF(AU237="E",'11.パネルラジエーター設備費用算出シート'!$G$33,IF(AU237="F",'11.パネルラジエーター設備費用算出シート'!$N$33,IF(AU237="G",'11.パネルラジエーター設備費用算出シート'!$G$43,IF(AU237="H",'11.パネルラジエーター設備費用算出シート'!$N$43,IF(AU237="I",'11.パネルラジエーター設備費用算出シート'!$G$54,'11.パネルラジエーター設備費用算出シート'!$N$54))))))))))</f>
        <v/>
      </c>
      <c r="AW237" s="91"/>
      <c r="AX237" s="36"/>
      <c r="AY237" s="36"/>
      <c r="AZ237" s="36"/>
      <c r="BA237" s="36"/>
      <c r="BB237" s="66"/>
      <c r="BC237" s="36"/>
      <c r="BD237" s="36"/>
      <c r="BE237" s="66"/>
      <c r="BF237" s="36"/>
      <c r="BG237" s="36"/>
      <c r="BH237" s="36"/>
      <c r="BI237" s="36"/>
    </row>
    <row r="238" spans="1:61" s="37" customFormat="1">
      <c r="A238" s="93"/>
      <c r="B238" s="68">
        <v>226</v>
      </c>
      <c r="C238" s="105"/>
      <c r="D238" s="69"/>
      <c r="E238" s="94"/>
      <c r="F238" s="672"/>
      <c r="G238" s="672"/>
      <c r="H238" s="72"/>
      <c r="I238" s="73"/>
      <c r="J238" s="72"/>
      <c r="K238" s="674" t="str">
        <f t="shared" si="9"/>
        <v/>
      </c>
      <c r="L238" s="674" t="str">
        <f>IF($G238="","",IF(OR('2.全体概要'!$C$15=1,'2.全体概要'!$C$15=2),INDEX($BD$15:$BD$16,MATCH($G238,$BC$15:$BC$16,-1)),IF('2.全体概要'!$C$15=3,INDEX($BD$14:$BD$15,MATCH($G238,$BC$14:$BC$15,-1)),INDEX($BD$13:$BD$14,MATCH($G238,$BC$13:$BC$14,-1)))))</f>
        <v/>
      </c>
      <c r="M238" s="674" t="str">
        <f t="shared" si="10"/>
        <v/>
      </c>
      <c r="N238" s="675">
        <f t="shared" si="11"/>
        <v>0</v>
      </c>
      <c r="O238" s="91"/>
      <c r="P238" s="161"/>
      <c r="Q238" s="67"/>
      <c r="R238" s="89"/>
      <c r="S238" s="162"/>
      <c r="T238" s="67"/>
      <c r="U238" s="91"/>
      <c r="V238" s="161"/>
      <c r="W238" s="67"/>
      <c r="X238" s="89"/>
      <c r="Y238" s="162"/>
      <c r="Z238" s="67"/>
      <c r="AA238" s="91"/>
      <c r="AB238" s="72"/>
      <c r="AC238" s="91"/>
      <c r="AD238" s="161"/>
      <c r="AE238" s="91"/>
      <c r="AF238" s="161"/>
      <c r="AG238" s="91"/>
      <c r="AH238" s="72"/>
      <c r="AI238" s="91"/>
      <c r="AJ238" s="161"/>
      <c r="AK238" s="91"/>
      <c r="AL238" s="75"/>
      <c r="AM238" s="91"/>
      <c r="AN238" s="75"/>
      <c r="AO238" s="91"/>
      <c r="AP238" s="77"/>
      <c r="AQ238" s="91"/>
      <c r="AR238" s="72"/>
      <c r="AS238" s="325"/>
      <c r="AT238" s="91"/>
      <c r="AU238" s="72"/>
      <c r="AV238" s="678" t="str">
        <f>IF(AU238="","",IF(AU238="A",'11.パネルラジエーター設備費用算出シート'!$G$13,IF(AU238="B",'11.パネルラジエーター設備費用算出シート'!$N$13,IF(AU238="C",'11.パネルラジエーター設備費用算出シート'!$G$23,IF(AU238="D",'11.パネルラジエーター設備費用算出シート'!$N$23,IF(AU238="E",'11.パネルラジエーター設備費用算出シート'!$G$33,IF(AU238="F",'11.パネルラジエーター設備費用算出シート'!$N$33,IF(AU238="G",'11.パネルラジエーター設備費用算出シート'!$G$43,IF(AU238="H",'11.パネルラジエーター設備費用算出シート'!$N$43,IF(AU238="I",'11.パネルラジエーター設備費用算出シート'!$G$54,'11.パネルラジエーター設備費用算出シート'!$N$54))))))))))</f>
        <v/>
      </c>
      <c r="AW238" s="91"/>
      <c r="AX238" s="36"/>
      <c r="AY238" s="36"/>
      <c r="AZ238" s="36"/>
      <c r="BA238" s="36"/>
      <c r="BB238" s="66"/>
      <c r="BC238" s="36"/>
      <c r="BD238" s="36"/>
      <c r="BE238" s="66"/>
      <c r="BF238" s="36"/>
      <c r="BG238" s="36"/>
      <c r="BH238" s="36"/>
      <c r="BI238" s="36"/>
    </row>
    <row r="239" spans="1:61" s="37" customFormat="1">
      <c r="A239" s="93"/>
      <c r="B239" s="68">
        <v>227</v>
      </c>
      <c r="C239" s="105"/>
      <c r="D239" s="69"/>
      <c r="E239" s="94"/>
      <c r="F239" s="672"/>
      <c r="G239" s="672"/>
      <c r="H239" s="72"/>
      <c r="I239" s="73"/>
      <c r="J239" s="72"/>
      <c r="K239" s="674" t="str">
        <f t="shared" si="9"/>
        <v/>
      </c>
      <c r="L239" s="674" t="str">
        <f>IF($G239="","",IF(OR('2.全体概要'!$C$15=1,'2.全体概要'!$C$15=2),INDEX($BD$15:$BD$16,MATCH($G239,$BC$15:$BC$16,-1)),IF('2.全体概要'!$C$15=3,INDEX($BD$14:$BD$15,MATCH($G239,$BC$14:$BC$15,-1)),INDEX($BD$13:$BD$14,MATCH($G239,$BC$13:$BC$14,-1)))))</f>
        <v/>
      </c>
      <c r="M239" s="674" t="str">
        <f t="shared" si="10"/>
        <v/>
      </c>
      <c r="N239" s="675">
        <f t="shared" si="11"/>
        <v>0</v>
      </c>
      <c r="O239" s="91"/>
      <c r="P239" s="161"/>
      <c r="Q239" s="67"/>
      <c r="R239" s="89"/>
      <c r="S239" s="162"/>
      <c r="T239" s="67"/>
      <c r="U239" s="91"/>
      <c r="V239" s="161"/>
      <c r="W239" s="67"/>
      <c r="X239" s="89"/>
      <c r="Y239" s="162"/>
      <c r="Z239" s="67"/>
      <c r="AA239" s="91"/>
      <c r="AB239" s="72"/>
      <c r="AC239" s="91"/>
      <c r="AD239" s="161"/>
      <c r="AE239" s="91"/>
      <c r="AF239" s="161"/>
      <c r="AG239" s="91"/>
      <c r="AH239" s="72"/>
      <c r="AI239" s="91"/>
      <c r="AJ239" s="161"/>
      <c r="AK239" s="91"/>
      <c r="AL239" s="75"/>
      <c r="AM239" s="91"/>
      <c r="AN239" s="75"/>
      <c r="AO239" s="91"/>
      <c r="AP239" s="77"/>
      <c r="AQ239" s="91"/>
      <c r="AR239" s="72"/>
      <c r="AS239" s="325"/>
      <c r="AT239" s="91"/>
      <c r="AU239" s="72"/>
      <c r="AV239" s="678" t="str">
        <f>IF(AU239="","",IF(AU239="A",'11.パネルラジエーター設備費用算出シート'!$G$13,IF(AU239="B",'11.パネルラジエーター設備費用算出シート'!$N$13,IF(AU239="C",'11.パネルラジエーター設備費用算出シート'!$G$23,IF(AU239="D",'11.パネルラジエーター設備費用算出シート'!$N$23,IF(AU239="E",'11.パネルラジエーター設備費用算出シート'!$G$33,IF(AU239="F",'11.パネルラジエーター設備費用算出シート'!$N$33,IF(AU239="G",'11.パネルラジエーター設備費用算出シート'!$G$43,IF(AU239="H",'11.パネルラジエーター設備費用算出シート'!$N$43,IF(AU239="I",'11.パネルラジエーター設備費用算出シート'!$G$54,'11.パネルラジエーター設備費用算出シート'!$N$54))))))))))</f>
        <v/>
      </c>
      <c r="AW239" s="91"/>
      <c r="AX239" s="36"/>
      <c r="AY239" s="36"/>
      <c r="AZ239" s="36"/>
      <c r="BA239" s="36"/>
      <c r="BB239" s="66"/>
      <c r="BC239" s="36"/>
      <c r="BD239" s="36"/>
      <c r="BE239" s="66"/>
      <c r="BF239" s="36"/>
      <c r="BG239" s="36"/>
      <c r="BH239" s="36"/>
      <c r="BI239" s="36"/>
    </row>
    <row r="240" spans="1:61" s="37" customFormat="1">
      <c r="A240" s="93"/>
      <c r="B240" s="68">
        <v>228</v>
      </c>
      <c r="C240" s="105"/>
      <c r="D240" s="69"/>
      <c r="E240" s="94"/>
      <c r="F240" s="672"/>
      <c r="G240" s="672"/>
      <c r="H240" s="72"/>
      <c r="I240" s="73"/>
      <c r="J240" s="72"/>
      <c r="K240" s="674" t="str">
        <f t="shared" si="9"/>
        <v/>
      </c>
      <c r="L240" s="674" t="str">
        <f>IF($G240="","",IF(OR('2.全体概要'!$C$15=1,'2.全体概要'!$C$15=2),INDEX($BD$15:$BD$16,MATCH($G240,$BC$15:$BC$16,-1)),IF('2.全体概要'!$C$15=3,INDEX($BD$14:$BD$15,MATCH($G240,$BC$14:$BC$15,-1)),INDEX($BD$13:$BD$14,MATCH($G240,$BC$13:$BC$14,-1)))))</f>
        <v/>
      </c>
      <c r="M240" s="674" t="str">
        <f t="shared" si="10"/>
        <v/>
      </c>
      <c r="N240" s="675">
        <f t="shared" si="11"/>
        <v>0</v>
      </c>
      <c r="O240" s="91"/>
      <c r="P240" s="161"/>
      <c r="Q240" s="67"/>
      <c r="R240" s="89"/>
      <c r="S240" s="162"/>
      <c r="T240" s="67"/>
      <c r="U240" s="91"/>
      <c r="V240" s="161"/>
      <c r="W240" s="67"/>
      <c r="X240" s="89"/>
      <c r="Y240" s="162"/>
      <c r="Z240" s="67"/>
      <c r="AA240" s="91"/>
      <c r="AB240" s="72"/>
      <c r="AC240" s="91"/>
      <c r="AD240" s="161"/>
      <c r="AE240" s="91"/>
      <c r="AF240" s="161"/>
      <c r="AG240" s="91"/>
      <c r="AH240" s="72"/>
      <c r="AI240" s="91"/>
      <c r="AJ240" s="161"/>
      <c r="AK240" s="91"/>
      <c r="AL240" s="75"/>
      <c r="AM240" s="91"/>
      <c r="AN240" s="75"/>
      <c r="AO240" s="91"/>
      <c r="AP240" s="77"/>
      <c r="AQ240" s="91"/>
      <c r="AR240" s="72"/>
      <c r="AS240" s="325"/>
      <c r="AT240" s="91"/>
      <c r="AU240" s="72"/>
      <c r="AV240" s="678" t="str">
        <f>IF(AU240="","",IF(AU240="A",'11.パネルラジエーター設備費用算出シート'!$G$13,IF(AU240="B",'11.パネルラジエーター設備費用算出シート'!$N$13,IF(AU240="C",'11.パネルラジエーター設備費用算出シート'!$G$23,IF(AU240="D",'11.パネルラジエーター設備費用算出シート'!$N$23,IF(AU240="E",'11.パネルラジエーター設備費用算出シート'!$G$33,IF(AU240="F",'11.パネルラジエーター設備費用算出シート'!$N$33,IF(AU240="G",'11.パネルラジエーター設備費用算出シート'!$G$43,IF(AU240="H",'11.パネルラジエーター設備費用算出シート'!$N$43,IF(AU240="I",'11.パネルラジエーター設備費用算出シート'!$G$54,'11.パネルラジエーター設備費用算出シート'!$N$54))))))))))</f>
        <v/>
      </c>
      <c r="AW240" s="91"/>
      <c r="AX240" s="36"/>
      <c r="AY240" s="36"/>
      <c r="AZ240" s="36"/>
      <c r="BA240" s="36"/>
      <c r="BB240" s="66"/>
      <c r="BC240" s="36"/>
      <c r="BD240" s="36"/>
      <c r="BE240" s="66"/>
      <c r="BF240" s="36"/>
      <c r="BG240" s="36"/>
      <c r="BH240" s="36"/>
      <c r="BI240" s="36"/>
    </row>
    <row r="241" spans="1:61" s="37" customFormat="1">
      <c r="A241" s="93"/>
      <c r="B241" s="68">
        <v>229</v>
      </c>
      <c r="C241" s="105"/>
      <c r="D241" s="69"/>
      <c r="E241" s="94"/>
      <c r="F241" s="672"/>
      <c r="G241" s="672"/>
      <c r="H241" s="72"/>
      <c r="I241" s="73"/>
      <c r="J241" s="72"/>
      <c r="K241" s="674" t="str">
        <f t="shared" si="9"/>
        <v/>
      </c>
      <c r="L241" s="674" t="str">
        <f>IF($G241="","",IF(OR('2.全体概要'!$C$15=1,'2.全体概要'!$C$15=2),INDEX($BD$15:$BD$16,MATCH($G241,$BC$15:$BC$16,-1)),IF('2.全体概要'!$C$15=3,INDEX($BD$14:$BD$15,MATCH($G241,$BC$14:$BC$15,-1)),INDEX($BD$13:$BD$14,MATCH($G241,$BC$13:$BC$14,-1)))))</f>
        <v/>
      </c>
      <c r="M241" s="674" t="str">
        <f t="shared" si="10"/>
        <v/>
      </c>
      <c r="N241" s="675">
        <f t="shared" si="11"/>
        <v>0</v>
      </c>
      <c r="O241" s="91"/>
      <c r="P241" s="161"/>
      <c r="Q241" s="67"/>
      <c r="R241" s="89"/>
      <c r="S241" s="162"/>
      <c r="T241" s="67"/>
      <c r="U241" s="91"/>
      <c r="V241" s="161"/>
      <c r="W241" s="67"/>
      <c r="X241" s="89"/>
      <c r="Y241" s="162"/>
      <c r="Z241" s="67"/>
      <c r="AA241" s="91"/>
      <c r="AB241" s="72"/>
      <c r="AC241" s="91"/>
      <c r="AD241" s="161"/>
      <c r="AE241" s="91"/>
      <c r="AF241" s="161"/>
      <c r="AG241" s="91"/>
      <c r="AH241" s="72"/>
      <c r="AI241" s="91"/>
      <c r="AJ241" s="161"/>
      <c r="AK241" s="91"/>
      <c r="AL241" s="75"/>
      <c r="AM241" s="91"/>
      <c r="AN241" s="75"/>
      <c r="AO241" s="91"/>
      <c r="AP241" s="77"/>
      <c r="AQ241" s="91"/>
      <c r="AR241" s="72"/>
      <c r="AS241" s="325"/>
      <c r="AT241" s="91"/>
      <c r="AU241" s="72"/>
      <c r="AV241" s="678" t="str">
        <f>IF(AU241="","",IF(AU241="A",'11.パネルラジエーター設備費用算出シート'!$G$13,IF(AU241="B",'11.パネルラジエーター設備費用算出シート'!$N$13,IF(AU241="C",'11.パネルラジエーター設備費用算出シート'!$G$23,IF(AU241="D",'11.パネルラジエーター設備費用算出シート'!$N$23,IF(AU241="E",'11.パネルラジエーター設備費用算出シート'!$G$33,IF(AU241="F",'11.パネルラジエーター設備費用算出シート'!$N$33,IF(AU241="G",'11.パネルラジエーター設備費用算出シート'!$G$43,IF(AU241="H",'11.パネルラジエーター設備費用算出シート'!$N$43,IF(AU241="I",'11.パネルラジエーター設備費用算出シート'!$G$54,'11.パネルラジエーター設備費用算出シート'!$N$54))))))))))</f>
        <v/>
      </c>
      <c r="AW241" s="91"/>
      <c r="AX241" s="36"/>
      <c r="AY241" s="36"/>
      <c r="AZ241" s="36"/>
      <c r="BA241" s="36"/>
      <c r="BB241" s="66"/>
      <c r="BC241" s="36"/>
      <c r="BD241" s="36"/>
      <c r="BE241" s="66"/>
      <c r="BF241" s="36"/>
      <c r="BG241" s="36"/>
      <c r="BH241" s="36"/>
      <c r="BI241" s="36"/>
    </row>
    <row r="242" spans="1:61" s="37" customFormat="1">
      <c r="A242" s="93"/>
      <c r="B242" s="68">
        <v>230</v>
      </c>
      <c r="C242" s="105"/>
      <c r="D242" s="69"/>
      <c r="E242" s="94"/>
      <c r="F242" s="672"/>
      <c r="G242" s="672"/>
      <c r="H242" s="72"/>
      <c r="I242" s="73"/>
      <c r="J242" s="72"/>
      <c r="K242" s="674" t="str">
        <f t="shared" si="9"/>
        <v/>
      </c>
      <c r="L242" s="674" t="str">
        <f>IF($G242="","",IF(OR('2.全体概要'!$C$15=1,'2.全体概要'!$C$15=2),INDEX($BD$15:$BD$16,MATCH($G242,$BC$15:$BC$16,-1)),IF('2.全体概要'!$C$15=3,INDEX($BD$14:$BD$15,MATCH($G242,$BC$14:$BC$15,-1)),INDEX($BD$13:$BD$14,MATCH($G242,$BC$13:$BC$14,-1)))))</f>
        <v/>
      </c>
      <c r="M242" s="674" t="str">
        <f t="shared" si="10"/>
        <v/>
      </c>
      <c r="N242" s="675">
        <f t="shared" si="11"/>
        <v>0</v>
      </c>
      <c r="O242" s="91"/>
      <c r="P242" s="161"/>
      <c r="Q242" s="67"/>
      <c r="R242" s="89"/>
      <c r="S242" s="162"/>
      <c r="T242" s="67"/>
      <c r="U242" s="91"/>
      <c r="V242" s="161"/>
      <c r="W242" s="67"/>
      <c r="X242" s="89"/>
      <c r="Y242" s="162"/>
      <c r="Z242" s="67"/>
      <c r="AA242" s="91"/>
      <c r="AB242" s="72"/>
      <c r="AC242" s="91"/>
      <c r="AD242" s="161"/>
      <c r="AE242" s="91"/>
      <c r="AF242" s="161"/>
      <c r="AG242" s="91"/>
      <c r="AH242" s="72"/>
      <c r="AI242" s="91"/>
      <c r="AJ242" s="161"/>
      <c r="AK242" s="91"/>
      <c r="AL242" s="75"/>
      <c r="AM242" s="91"/>
      <c r="AN242" s="75"/>
      <c r="AO242" s="91"/>
      <c r="AP242" s="77"/>
      <c r="AQ242" s="91"/>
      <c r="AR242" s="72"/>
      <c r="AS242" s="325"/>
      <c r="AT242" s="91"/>
      <c r="AU242" s="72"/>
      <c r="AV242" s="678" t="str">
        <f>IF(AU242="","",IF(AU242="A",'11.パネルラジエーター設備費用算出シート'!$G$13,IF(AU242="B",'11.パネルラジエーター設備費用算出シート'!$N$13,IF(AU242="C",'11.パネルラジエーター設備費用算出シート'!$G$23,IF(AU242="D",'11.パネルラジエーター設備費用算出シート'!$N$23,IF(AU242="E",'11.パネルラジエーター設備費用算出シート'!$G$33,IF(AU242="F",'11.パネルラジエーター設備費用算出シート'!$N$33,IF(AU242="G",'11.パネルラジエーター設備費用算出シート'!$G$43,IF(AU242="H",'11.パネルラジエーター設備費用算出シート'!$N$43,IF(AU242="I",'11.パネルラジエーター設備費用算出シート'!$G$54,'11.パネルラジエーター設備費用算出シート'!$N$54))))))))))</f>
        <v/>
      </c>
      <c r="AW242" s="91"/>
      <c r="AX242" s="36"/>
      <c r="AY242" s="36"/>
      <c r="AZ242" s="36"/>
      <c r="BA242" s="36"/>
      <c r="BB242" s="66"/>
      <c r="BC242" s="36"/>
      <c r="BD242" s="36"/>
      <c r="BE242" s="66"/>
      <c r="BF242" s="36"/>
      <c r="BG242" s="36"/>
      <c r="BH242" s="36"/>
      <c r="BI242" s="36"/>
    </row>
    <row r="243" spans="1:61" s="37" customFormat="1">
      <c r="A243" s="93"/>
      <c r="B243" s="68">
        <v>231</v>
      </c>
      <c r="C243" s="105"/>
      <c r="D243" s="69"/>
      <c r="E243" s="94"/>
      <c r="F243" s="672"/>
      <c r="G243" s="672"/>
      <c r="H243" s="72"/>
      <c r="I243" s="73"/>
      <c r="J243" s="72"/>
      <c r="K243" s="674" t="str">
        <f t="shared" si="9"/>
        <v/>
      </c>
      <c r="L243" s="674" t="str">
        <f>IF($G243="","",IF(OR('2.全体概要'!$C$15=1,'2.全体概要'!$C$15=2),INDEX($BD$15:$BD$16,MATCH($G243,$BC$15:$BC$16,-1)),IF('2.全体概要'!$C$15=3,INDEX($BD$14:$BD$15,MATCH($G243,$BC$14:$BC$15,-1)),INDEX($BD$13:$BD$14,MATCH($G243,$BC$13:$BC$14,-1)))))</f>
        <v/>
      </c>
      <c r="M243" s="674" t="str">
        <f t="shared" si="10"/>
        <v/>
      </c>
      <c r="N243" s="675">
        <f t="shared" si="11"/>
        <v>0</v>
      </c>
      <c r="O243" s="91"/>
      <c r="P243" s="161"/>
      <c r="Q243" s="67"/>
      <c r="R243" s="89"/>
      <c r="S243" s="162"/>
      <c r="T243" s="67"/>
      <c r="U243" s="91"/>
      <c r="V243" s="161"/>
      <c r="W243" s="67"/>
      <c r="X243" s="89"/>
      <c r="Y243" s="162"/>
      <c r="Z243" s="67"/>
      <c r="AA243" s="91"/>
      <c r="AB243" s="72"/>
      <c r="AC243" s="91"/>
      <c r="AD243" s="161"/>
      <c r="AE243" s="91"/>
      <c r="AF243" s="161"/>
      <c r="AG243" s="91"/>
      <c r="AH243" s="72"/>
      <c r="AI243" s="91"/>
      <c r="AJ243" s="161"/>
      <c r="AK243" s="91"/>
      <c r="AL243" s="75"/>
      <c r="AM243" s="91"/>
      <c r="AN243" s="75"/>
      <c r="AO243" s="91"/>
      <c r="AP243" s="77"/>
      <c r="AQ243" s="91"/>
      <c r="AR243" s="72"/>
      <c r="AS243" s="325"/>
      <c r="AT243" s="91"/>
      <c r="AU243" s="72"/>
      <c r="AV243" s="678" t="str">
        <f>IF(AU243="","",IF(AU243="A",'11.パネルラジエーター設備費用算出シート'!$G$13,IF(AU243="B",'11.パネルラジエーター設備費用算出シート'!$N$13,IF(AU243="C",'11.パネルラジエーター設備費用算出シート'!$G$23,IF(AU243="D",'11.パネルラジエーター設備費用算出シート'!$N$23,IF(AU243="E",'11.パネルラジエーター設備費用算出シート'!$G$33,IF(AU243="F",'11.パネルラジエーター設備費用算出シート'!$N$33,IF(AU243="G",'11.パネルラジエーター設備費用算出シート'!$G$43,IF(AU243="H",'11.パネルラジエーター設備費用算出シート'!$N$43,IF(AU243="I",'11.パネルラジエーター設備費用算出シート'!$G$54,'11.パネルラジエーター設備費用算出シート'!$N$54))))))))))</f>
        <v/>
      </c>
      <c r="AW243" s="91"/>
      <c r="AX243" s="36"/>
      <c r="AY243" s="36"/>
      <c r="AZ243" s="36"/>
      <c r="BA243" s="36"/>
      <c r="BB243" s="66"/>
      <c r="BC243" s="36"/>
      <c r="BD243" s="36"/>
      <c r="BE243" s="66"/>
      <c r="BF243" s="36"/>
      <c r="BG243" s="36"/>
      <c r="BH243" s="36"/>
      <c r="BI243" s="36"/>
    </row>
    <row r="244" spans="1:61" s="37" customFormat="1">
      <c r="A244" s="93"/>
      <c r="B244" s="68">
        <v>232</v>
      </c>
      <c r="C244" s="105"/>
      <c r="D244" s="69"/>
      <c r="E244" s="94"/>
      <c r="F244" s="672"/>
      <c r="G244" s="672"/>
      <c r="H244" s="72"/>
      <c r="I244" s="73"/>
      <c r="J244" s="72"/>
      <c r="K244" s="674" t="str">
        <f t="shared" si="9"/>
        <v/>
      </c>
      <c r="L244" s="674" t="str">
        <f>IF($G244="","",IF(OR('2.全体概要'!$C$15=1,'2.全体概要'!$C$15=2),INDEX($BD$15:$BD$16,MATCH($G244,$BC$15:$BC$16,-1)),IF('2.全体概要'!$C$15=3,INDEX($BD$14:$BD$15,MATCH($G244,$BC$14:$BC$15,-1)),INDEX($BD$13:$BD$14,MATCH($G244,$BC$13:$BC$14,-1)))))</f>
        <v/>
      </c>
      <c r="M244" s="674" t="str">
        <f t="shared" si="10"/>
        <v/>
      </c>
      <c r="N244" s="675">
        <f t="shared" si="11"/>
        <v>0</v>
      </c>
      <c r="O244" s="91"/>
      <c r="P244" s="161"/>
      <c r="Q244" s="67"/>
      <c r="R244" s="89"/>
      <c r="S244" s="162"/>
      <c r="T244" s="67"/>
      <c r="U244" s="91"/>
      <c r="V244" s="161"/>
      <c r="W244" s="67"/>
      <c r="X244" s="89"/>
      <c r="Y244" s="162"/>
      <c r="Z244" s="67"/>
      <c r="AA244" s="91"/>
      <c r="AB244" s="72"/>
      <c r="AC244" s="91"/>
      <c r="AD244" s="161"/>
      <c r="AE244" s="91"/>
      <c r="AF244" s="161"/>
      <c r="AG244" s="91"/>
      <c r="AH244" s="72"/>
      <c r="AI244" s="91"/>
      <c r="AJ244" s="161"/>
      <c r="AK244" s="91"/>
      <c r="AL244" s="75"/>
      <c r="AM244" s="91"/>
      <c r="AN244" s="75"/>
      <c r="AO244" s="91"/>
      <c r="AP244" s="77"/>
      <c r="AQ244" s="91"/>
      <c r="AR244" s="72"/>
      <c r="AS244" s="325"/>
      <c r="AT244" s="91"/>
      <c r="AU244" s="72"/>
      <c r="AV244" s="678" t="str">
        <f>IF(AU244="","",IF(AU244="A",'11.パネルラジエーター設備費用算出シート'!$G$13,IF(AU244="B",'11.パネルラジエーター設備費用算出シート'!$N$13,IF(AU244="C",'11.パネルラジエーター設備費用算出シート'!$G$23,IF(AU244="D",'11.パネルラジエーター設備費用算出シート'!$N$23,IF(AU244="E",'11.パネルラジエーター設備費用算出シート'!$G$33,IF(AU244="F",'11.パネルラジエーター設備費用算出シート'!$N$33,IF(AU244="G",'11.パネルラジエーター設備費用算出シート'!$G$43,IF(AU244="H",'11.パネルラジエーター設備費用算出シート'!$N$43,IF(AU244="I",'11.パネルラジエーター設備費用算出シート'!$G$54,'11.パネルラジエーター設備費用算出シート'!$N$54))))))))))</f>
        <v/>
      </c>
      <c r="AW244" s="91"/>
      <c r="AX244" s="36"/>
      <c r="AY244" s="36"/>
      <c r="AZ244" s="36"/>
      <c r="BA244" s="36"/>
      <c r="BB244" s="66"/>
      <c r="BC244" s="36"/>
      <c r="BD244" s="36"/>
      <c r="BE244" s="66"/>
      <c r="BF244" s="36"/>
      <c r="BG244" s="36"/>
      <c r="BH244" s="36"/>
      <c r="BI244" s="36"/>
    </row>
    <row r="245" spans="1:61" s="37" customFormat="1">
      <c r="A245" s="93"/>
      <c r="B245" s="68">
        <v>233</v>
      </c>
      <c r="C245" s="105"/>
      <c r="D245" s="69"/>
      <c r="E245" s="94"/>
      <c r="F245" s="672"/>
      <c r="G245" s="672"/>
      <c r="H245" s="72"/>
      <c r="I245" s="73"/>
      <c r="J245" s="72"/>
      <c r="K245" s="674" t="str">
        <f t="shared" si="9"/>
        <v/>
      </c>
      <c r="L245" s="674" t="str">
        <f>IF($G245="","",IF(OR('2.全体概要'!$C$15=1,'2.全体概要'!$C$15=2),INDEX($BD$15:$BD$16,MATCH($G245,$BC$15:$BC$16,-1)),IF('2.全体概要'!$C$15=3,INDEX($BD$14:$BD$15,MATCH($G245,$BC$14:$BC$15,-1)),INDEX($BD$13:$BD$14,MATCH($G245,$BC$13:$BC$14,-1)))))</f>
        <v/>
      </c>
      <c r="M245" s="674" t="str">
        <f t="shared" si="10"/>
        <v/>
      </c>
      <c r="N245" s="675">
        <f t="shared" si="11"/>
        <v>0</v>
      </c>
      <c r="O245" s="91"/>
      <c r="P245" s="161"/>
      <c r="Q245" s="67"/>
      <c r="R245" s="89"/>
      <c r="S245" s="162"/>
      <c r="T245" s="67"/>
      <c r="U245" s="91"/>
      <c r="V245" s="161"/>
      <c r="W245" s="67"/>
      <c r="X245" s="89"/>
      <c r="Y245" s="162"/>
      <c r="Z245" s="67"/>
      <c r="AA245" s="91"/>
      <c r="AB245" s="72"/>
      <c r="AC245" s="91"/>
      <c r="AD245" s="161"/>
      <c r="AE245" s="91"/>
      <c r="AF245" s="161"/>
      <c r="AG245" s="91"/>
      <c r="AH245" s="72"/>
      <c r="AI245" s="91"/>
      <c r="AJ245" s="161"/>
      <c r="AK245" s="91"/>
      <c r="AL245" s="75"/>
      <c r="AM245" s="91"/>
      <c r="AN245" s="75"/>
      <c r="AO245" s="91"/>
      <c r="AP245" s="77"/>
      <c r="AQ245" s="91"/>
      <c r="AR245" s="72"/>
      <c r="AS245" s="325"/>
      <c r="AT245" s="91"/>
      <c r="AU245" s="72"/>
      <c r="AV245" s="678" t="str">
        <f>IF(AU245="","",IF(AU245="A",'11.パネルラジエーター設備費用算出シート'!$G$13,IF(AU245="B",'11.パネルラジエーター設備費用算出シート'!$N$13,IF(AU245="C",'11.パネルラジエーター設備費用算出シート'!$G$23,IF(AU245="D",'11.パネルラジエーター設備費用算出シート'!$N$23,IF(AU245="E",'11.パネルラジエーター設備費用算出シート'!$G$33,IF(AU245="F",'11.パネルラジエーター設備費用算出シート'!$N$33,IF(AU245="G",'11.パネルラジエーター設備費用算出シート'!$G$43,IF(AU245="H",'11.パネルラジエーター設備費用算出シート'!$N$43,IF(AU245="I",'11.パネルラジエーター設備費用算出シート'!$G$54,'11.パネルラジエーター設備費用算出シート'!$N$54))))))))))</f>
        <v/>
      </c>
      <c r="AW245" s="91"/>
      <c r="AX245" s="36"/>
      <c r="AY245" s="36"/>
      <c r="AZ245" s="36"/>
      <c r="BA245" s="36"/>
      <c r="BB245" s="66"/>
      <c r="BC245" s="36"/>
      <c r="BD245" s="36"/>
      <c r="BE245" s="66"/>
      <c r="BF245" s="36"/>
      <c r="BG245" s="36"/>
      <c r="BH245" s="36"/>
      <c r="BI245" s="36"/>
    </row>
    <row r="246" spans="1:61" s="37" customFormat="1">
      <c r="A246" s="93"/>
      <c r="B246" s="68">
        <v>234</v>
      </c>
      <c r="C246" s="105"/>
      <c r="D246" s="69"/>
      <c r="E246" s="94"/>
      <c r="F246" s="672"/>
      <c r="G246" s="672"/>
      <c r="H246" s="72"/>
      <c r="I246" s="73"/>
      <c r="J246" s="72"/>
      <c r="K246" s="674" t="str">
        <f t="shared" si="9"/>
        <v/>
      </c>
      <c r="L246" s="674" t="str">
        <f>IF($G246="","",IF(OR('2.全体概要'!$C$15=1,'2.全体概要'!$C$15=2),INDEX($BD$15:$BD$16,MATCH($G246,$BC$15:$BC$16,-1)),IF('2.全体概要'!$C$15=3,INDEX($BD$14:$BD$15,MATCH($G246,$BC$14:$BC$15,-1)),INDEX($BD$13:$BD$14,MATCH($G246,$BC$13:$BC$14,-1)))))</f>
        <v/>
      </c>
      <c r="M246" s="674" t="str">
        <f t="shared" si="10"/>
        <v/>
      </c>
      <c r="N246" s="675">
        <f t="shared" si="11"/>
        <v>0</v>
      </c>
      <c r="O246" s="91"/>
      <c r="P246" s="161"/>
      <c r="Q246" s="67"/>
      <c r="R246" s="89"/>
      <c r="S246" s="162"/>
      <c r="T246" s="67"/>
      <c r="U246" s="91"/>
      <c r="V246" s="161"/>
      <c r="W246" s="67"/>
      <c r="X246" s="89"/>
      <c r="Y246" s="162"/>
      <c r="Z246" s="67"/>
      <c r="AA246" s="91"/>
      <c r="AB246" s="72"/>
      <c r="AC246" s="91"/>
      <c r="AD246" s="161"/>
      <c r="AE246" s="91"/>
      <c r="AF246" s="161"/>
      <c r="AG246" s="91"/>
      <c r="AH246" s="72"/>
      <c r="AI246" s="91"/>
      <c r="AJ246" s="161"/>
      <c r="AK246" s="91"/>
      <c r="AL246" s="75"/>
      <c r="AM246" s="91"/>
      <c r="AN246" s="75"/>
      <c r="AO246" s="91"/>
      <c r="AP246" s="77"/>
      <c r="AQ246" s="91"/>
      <c r="AR246" s="72"/>
      <c r="AS246" s="325"/>
      <c r="AT246" s="91"/>
      <c r="AU246" s="72"/>
      <c r="AV246" s="678" t="str">
        <f>IF(AU246="","",IF(AU246="A",'11.パネルラジエーター設備費用算出シート'!$G$13,IF(AU246="B",'11.パネルラジエーター設備費用算出シート'!$N$13,IF(AU246="C",'11.パネルラジエーター設備費用算出シート'!$G$23,IF(AU246="D",'11.パネルラジエーター設備費用算出シート'!$N$23,IF(AU246="E",'11.パネルラジエーター設備費用算出シート'!$G$33,IF(AU246="F",'11.パネルラジエーター設備費用算出シート'!$N$33,IF(AU246="G",'11.パネルラジエーター設備費用算出シート'!$G$43,IF(AU246="H",'11.パネルラジエーター設備費用算出シート'!$N$43,IF(AU246="I",'11.パネルラジエーター設備費用算出シート'!$G$54,'11.パネルラジエーター設備費用算出シート'!$N$54))))))))))</f>
        <v/>
      </c>
      <c r="AW246" s="91"/>
      <c r="AX246" s="36"/>
      <c r="AY246" s="36"/>
      <c r="AZ246" s="36"/>
      <c r="BA246" s="36"/>
      <c r="BB246" s="66"/>
      <c r="BC246" s="36"/>
      <c r="BD246" s="36"/>
      <c r="BE246" s="66"/>
      <c r="BF246" s="36"/>
      <c r="BG246" s="36"/>
      <c r="BH246" s="36"/>
      <c r="BI246" s="36"/>
    </row>
    <row r="247" spans="1:61" s="37" customFormat="1">
      <c r="A247" s="93"/>
      <c r="B247" s="68">
        <v>235</v>
      </c>
      <c r="C247" s="105"/>
      <c r="D247" s="69"/>
      <c r="E247" s="94"/>
      <c r="F247" s="672"/>
      <c r="G247" s="672"/>
      <c r="H247" s="72"/>
      <c r="I247" s="73"/>
      <c r="J247" s="72"/>
      <c r="K247" s="674" t="str">
        <f t="shared" si="9"/>
        <v/>
      </c>
      <c r="L247" s="674" t="str">
        <f>IF($G247="","",IF(OR('2.全体概要'!$C$15=1,'2.全体概要'!$C$15=2),INDEX($BD$15:$BD$16,MATCH($G247,$BC$15:$BC$16,-1)),IF('2.全体概要'!$C$15=3,INDEX($BD$14:$BD$15,MATCH($G247,$BC$14:$BC$15,-1)),INDEX($BD$13:$BD$14,MATCH($G247,$BC$13:$BC$14,-1)))))</f>
        <v/>
      </c>
      <c r="M247" s="674" t="str">
        <f t="shared" si="10"/>
        <v/>
      </c>
      <c r="N247" s="675">
        <f t="shared" si="11"/>
        <v>0</v>
      </c>
      <c r="O247" s="91"/>
      <c r="P247" s="161"/>
      <c r="Q247" s="67"/>
      <c r="R247" s="89"/>
      <c r="S247" s="162"/>
      <c r="T247" s="67"/>
      <c r="U247" s="91"/>
      <c r="V247" s="161"/>
      <c r="W247" s="67"/>
      <c r="X247" s="89"/>
      <c r="Y247" s="162"/>
      <c r="Z247" s="67"/>
      <c r="AA247" s="91"/>
      <c r="AB247" s="72"/>
      <c r="AC247" s="91"/>
      <c r="AD247" s="161"/>
      <c r="AE247" s="91"/>
      <c r="AF247" s="161"/>
      <c r="AG247" s="91"/>
      <c r="AH247" s="72"/>
      <c r="AI247" s="91"/>
      <c r="AJ247" s="161"/>
      <c r="AK247" s="91"/>
      <c r="AL247" s="75"/>
      <c r="AM247" s="91"/>
      <c r="AN247" s="75"/>
      <c r="AO247" s="91"/>
      <c r="AP247" s="77"/>
      <c r="AQ247" s="91"/>
      <c r="AR247" s="72"/>
      <c r="AS247" s="325"/>
      <c r="AT247" s="91"/>
      <c r="AU247" s="72"/>
      <c r="AV247" s="678" t="str">
        <f>IF(AU247="","",IF(AU247="A",'11.パネルラジエーター設備費用算出シート'!$G$13,IF(AU247="B",'11.パネルラジエーター設備費用算出シート'!$N$13,IF(AU247="C",'11.パネルラジエーター設備費用算出シート'!$G$23,IF(AU247="D",'11.パネルラジエーター設備費用算出シート'!$N$23,IF(AU247="E",'11.パネルラジエーター設備費用算出シート'!$G$33,IF(AU247="F",'11.パネルラジエーター設備費用算出シート'!$N$33,IF(AU247="G",'11.パネルラジエーター設備費用算出シート'!$G$43,IF(AU247="H",'11.パネルラジエーター設備費用算出シート'!$N$43,IF(AU247="I",'11.パネルラジエーター設備費用算出シート'!$G$54,'11.パネルラジエーター設備費用算出シート'!$N$54))))))))))</f>
        <v/>
      </c>
      <c r="AW247" s="91"/>
      <c r="AX247" s="36"/>
      <c r="AY247" s="36"/>
      <c r="AZ247" s="36"/>
      <c r="BA247" s="36"/>
      <c r="BB247" s="66"/>
      <c r="BC247" s="36"/>
      <c r="BD247" s="36"/>
      <c r="BE247" s="66"/>
      <c r="BF247" s="36"/>
      <c r="BG247" s="36"/>
      <c r="BH247" s="36"/>
      <c r="BI247" s="36"/>
    </row>
    <row r="248" spans="1:61" s="37" customFormat="1">
      <c r="A248" s="93"/>
      <c r="B248" s="68">
        <v>236</v>
      </c>
      <c r="C248" s="105"/>
      <c r="D248" s="69"/>
      <c r="E248" s="94"/>
      <c r="F248" s="672"/>
      <c r="G248" s="672"/>
      <c r="H248" s="72"/>
      <c r="I248" s="73"/>
      <c r="J248" s="72"/>
      <c r="K248" s="674" t="str">
        <f t="shared" si="9"/>
        <v/>
      </c>
      <c r="L248" s="674" t="str">
        <f>IF($G248="","",IF(OR('2.全体概要'!$C$15=1,'2.全体概要'!$C$15=2),INDEX($BD$15:$BD$16,MATCH($G248,$BC$15:$BC$16,-1)),IF('2.全体概要'!$C$15=3,INDEX($BD$14:$BD$15,MATCH($G248,$BC$14:$BC$15,-1)),INDEX($BD$13:$BD$14,MATCH($G248,$BC$13:$BC$14,-1)))))</f>
        <v/>
      </c>
      <c r="M248" s="674" t="str">
        <f t="shared" si="10"/>
        <v/>
      </c>
      <c r="N248" s="675">
        <f t="shared" si="11"/>
        <v>0</v>
      </c>
      <c r="O248" s="91"/>
      <c r="P248" s="161"/>
      <c r="Q248" s="67"/>
      <c r="R248" s="89"/>
      <c r="S248" s="162"/>
      <c r="T248" s="67"/>
      <c r="U248" s="91"/>
      <c r="V248" s="161"/>
      <c r="W248" s="67"/>
      <c r="X248" s="89"/>
      <c r="Y248" s="162"/>
      <c r="Z248" s="67"/>
      <c r="AA248" s="91"/>
      <c r="AB248" s="72"/>
      <c r="AC248" s="91"/>
      <c r="AD248" s="161"/>
      <c r="AE248" s="91"/>
      <c r="AF248" s="161"/>
      <c r="AG248" s="91"/>
      <c r="AH248" s="72"/>
      <c r="AI248" s="91"/>
      <c r="AJ248" s="161"/>
      <c r="AK248" s="91"/>
      <c r="AL248" s="75"/>
      <c r="AM248" s="91"/>
      <c r="AN248" s="75"/>
      <c r="AO248" s="91"/>
      <c r="AP248" s="77"/>
      <c r="AQ248" s="91"/>
      <c r="AR248" s="72"/>
      <c r="AS248" s="325"/>
      <c r="AT248" s="91"/>
      <c r="AU248" s="72"/>
      <c r="AV248" s="678" t="str">
        <f>IF(AU248="","",IF(AU248="A",'11.パネルラジエーター設備費用算出シート'!$G$13,IF(AU248="B",'11.パネルラジエーター設備費用算出シート'!$N$13,IF(AU248="C",'11.パネルラジエーター設備費用算出シート'!$G$23,IF(AU248="D",'11.パネルラジエーター設備費用算出シート'!$N$23,IF(AU248="E",'11.パネルラジエーター設備費用算出シート'!$G$33,IF(AU248="F",'11.パネルラジエーター設備費用算出シート'!$N$33,IF(AU248="G",'11.パネルラジエーター設備費用算出シート'!$G$43,IF(AU248="H",'11.パネルラジエーター設備費用算出シート'!$N$43,IF(AU248="I",'11.パネルラジエーター設備費用算出シート'!$G$54,'11.パネルラジエーター設備費用算出シート'!$N$54))))))))))</f>
        <v/>
      </c>
      <c r="AW248" s="91"/>
      <c r="AX248" s="36"/>
      <c r="AY248" s="36"/>
      <c r="AZ248" s="36"/>
      <c r="BA248" s="36"/>
      <c r="BB248" s="66"/>
      <c r="BC248" s="36"/>
      <c r="BD248" s="36"/>
      <c r="BE248" s="66"/>
      <c r="BF248" s="36"/>
      <c r="BG248" s="36"/>
      <c r="BH248" s="36"/>
      <c r="BI248" s="36"/>
    </row>
    <row r="249" spans="1:61" s="37" customFormat="1">
      <c r="A249" s="93"/>
      <c r="B249" s="68">
        <v>237</v>
      </c>
      <c r="C249" s="105"/>
      <c r="D249" s="69"/>
      <c r="E249" s="94"/>
      <c r="F249" s="672"/>
      <c r="G249" s="672"/>
      <c r="H249" s="72"/>
      <c r="I249" s="73"/>
      <c r="J249" s="72"/>
      <c r="K249" s="674" t="str">
        <f t="shared" si="9"/>
        <v/>
      </c>
      <c r="L249" s="674" t="str">
        <f>IF($G249="","",IF(OR('2.全体概要'!$C$15=1,'2.全体概要'!$C$15=2),INDEX($BD$15:$BD$16,MATCH($G249,$BC$15:$BC$16,-1)),IF('2.全体概要'!$C$15=3,INDEX($BD$14:$BD$15,MATCH($G249,$BC$14:$BC$15,-1)),INDEX($BD$13:$BD$14,MATCH($G249,$BC$13:$BC$14,-1)))))</f>
        <v/>
      </c>
      <c r="M249" s="674" t="str">
        <f t="shared" si="10"/>
        <v/>
      </c>
      <c r="N249" s="675">
        <f t="shared" si="11"/>
        <v>0</v>
      </c>
      <c r="O249" s="91"/>
      <c r="P249" s="161"/>
      <c r="Q249" s="67"/>
      <c r="R249" s="89"/>
      <c r="S249" s="162"/>
      <c r="T249" s="67"/>
      <c r="U249" s="91"/>
      <c r="V249" s="161"/>
      <c r="W249" s="67"/>
      <c r="X249" s="89"/>
      <c r="Y249" s="162"/>
      <c r="Z249" s="67"/>
      <c r="AA249" s="91"/>
      <c r="AB249" s="72"/>
      <c r="AC249" s="91"/>
      <c r="AD249" s="161"/>
      <c r="AE249" s="91"/>
      <c r="AF249" s="161"/>
      <c r="AG249" s="91"/>
      <c r="AH249" s="72"/>
      <c r="AI249" s="91"/>
      <c r="AJ249" s="161"/>
      <c r="AK249" s="91"/>
      <c r="AL249" s="75"/>
      <c r="AM249" s="91"/>
      <c r="AN249" s="75"/>
      <c r="AO249" s="91"/>
      <c r="AP249" s="77"/>
      <c r="AQ249" s="91"/>
      <c r="AR249" s="72"/>
      <c r="AS249" s="325"/>
      <c r="AT249" s="91"/>
      <c r="AU249" s="72"/>
      <c r="AV249" s="678" t="str">
        <f>IF(AU249="","",IF(AU249="A",'11.パネルラジエーター設備費用算出シート'!$G$13,IF(AU249="B",'11.パネルラジエーター設備費用算出シート'!$N$13,IF(AU249="C",'11.パネルラジエーター設備費用算出シート'!$G$23,IF(AU249="D",'11.パネルラジエーター設備費用算出シート'!$N$23,IF(AU249="E",'11.パネルラジエーター設備費用算出シート'!$G$33,IF(AU249="F",'11.パネルラジエーター設備費用算出シート'!$N$33,IF(AU249="G",'11.パネルラジエーター設備費用算出シート'!$G$43,IF(AU249="H",'11.パネルラジエーター設備費用算出シート'!$N$43,IF(AU249="I",'11.パネルラジエーター設備費用算出シート'!$G$54,'11.パネルラジエーター設備費用算出シート'!$N$54))))))))))</f>
        <v/>
      </c>
      <c r="AW249" s="91"/>
      <c r="AX249" s="36"/>
      <c r="AY249" s="36"/>
      <c r="AZ249" s="36"/>
      <c r="BA249" s="36"/>
      <c r="BB249" s="66"/>
      <c r="BC249" s="36"/>
      <c r="BD249" s="36"/>
      <c r="BE249" s="66"/>
      <c r="BF249" s="36"/>
      <c r="BG249" s="36"/>
      <c r="BH249" s="36"/>
      <c r="BI249" s="36"/>
    </row>
    <row r="250" spans="1:61" s="37" customFormat="1">
      <c r="A250" s="93"/>
      <c r="B250" s="68">
        <v>238</v>
      </c>
      <c r="C250" s="105"/>
      <c r="D250" s="69"/>
      <c r="E250" s="94"/>
      <c r="F250" s="672"/>
      <c r="G250" s="672"/>
      <c r="H250" s="72"/>
      <c r="I250" s="73"/>
      <c r="J250" s="72"/>
      <c r="K250" s="674" t="str">
        <f t="shared" si="9"/>
        <v/>
      </c>
      <c r="L250" s="674" t="str">
        <f>IF($G250="","",IF(OR('2.全体概要'!$C$15=1,'2.全体概要'!$C$15=2),INDEX($BD$15:$BD$16,MATCH($G250,$BC$15:$BC$16,-1)),IF('2.全体概要'!$C$15=3,INDEX($BD$14:$BD$15,MATCH($G250,$BC$14:$BC$15,-1)),INDEX($BD$13:$BD$14,MATCH($G250,$BC$13:$BC$14,-1)))))</f>
        <v/>
      </c>
      <c r="M250" s="674" t="str">
        <f t="shared" si="10"/>
        <v/>
      </c>
      <c r="N250" s="675">
        <f t="shared" si="11"/>
        <v>0</v>
      </c>
      <c r="O250" s="91"/>
      <c r="P250" s="161"/>
      <c r="Q250" s="67"/>
      <c r="R250" s="89"/>
      <c r="S250" s="162"/>
      <c r="T250" s="67"/>
      <c r="U250" s="91"/>
      <c r="V250" s="161"/>
      <c r="W250" s="67"/>
      <c r="X250" s="89"/>
      <c r="Y250" s="162"/>
      <c r="Z250" s="67"/>
      <c r="AA250" s="91"/>
      <c r="AB250" s="72"/>
      <c r="AC250" s="91"/>
      <c r="AD250" s="161"/>
      <c r="AE250" s="91"/>
      <c r="AF250" s="161"/>
      <c r="AG250" s="91"/>
      <c r="AH250" s="72"/>
      <c r="AI250" s="91"/>
      <c r="AJ250" s="161"/>
      <c r="AK250" s="91"/>
      <c r="AL250" s="75"/>
      <c r="AM250" s="91"/>
      <c r="AN250" s="75"/>
      <c r="AO250" s="91"/>
      <c r="AP250" s="77"/>
      <c r="AQ250" s="91"/>
      <c r="AR250" s="72"/>
      <c r="AS250" s="325"/>
      <c r="AT250" s="91"/>
      <c r="AU250" s="72"/>
      <c r="AV250" s="678" t="str">
        <f>IF(AU250="","",IF(AU250="A",'11.パネルラジエーター設備費用算出シート'!$G$13,IF(AU250="B",'11.パネルラジエーター設備費用算出シート'!$N$13,IF(AU250="C",'11.パネルラジエーター設備費用算出シート'!$G$23,IF(AU250="D",'11.パネルラジエーター設備費用算出シート'!$N$23,IF(AU250="E",'11.パネルラジエーター設備費用算出シート'!$G$33,IF(AU250="F",'11.パネルラジエーター設備費用算出シート'!$N$33,IF(AU250="G",'11.パネルラジエーター設備費用算出シート'!$G$43,IF(AU250="H",'11.パネルラジエーター設備費用算出シート'!$N$43,IF(AU250="I",'11.パネルラジエーター設備費用算出シート'!$G$54,'11.パネルラジエーター設備費用算出シート'!$N$54))))))))))</f>
        <v/>
      </c>
      <c r="AW250" s="91"/>
      <c r="AX250" s="36"/>
      <c r="AY250" s="36"/>
      <c r="AZ250" s="36"/>
      <c r="BA250" s="36"/>
      <c r="BB250" s="66"/>
      <c r="BC250" s="36"/>
      <c r="BD250" s="36"/>
      <c r="BE250" s="66"/>
      <c r="BF250" s="36"/>
      <c r="BG250" s="36"/>
      <c r="BH250" s="36"/>
      <c r="BI250" s="36"/>
    </row>
    <row r="251" spans="1:61" s="37" customFormat="1">
      <c r="A251" s="93"/>
      <c r="B251" s="68">
        <v>239</v>
      </c>
      <c r="C251" s="105"/>
      <c r="D251" s="69"/>
      <c r="E251" s="94"/>
      <c r="F251" s="672"/>
      <c r="G251" s="672"/>
      <c r="H251" s="72"/>
      <c r="I251" s="73"/>
      <c r="J251" s="72"/>
      <c r="K251" s="674" t="str">
        <f t="shared" si="9"/>
        <v/>
      </c>
      <c r="L251" s="674" t="str">
        <f>IF($G251="","",IF(OR('2.全体概要'!$C$15=1,'2.全体概要'!$C$15=2),INDEX($BD$15:$BD$16,MATCH($G251,$BC$15:$BC$16,-1)),IF('2.全体概要'!$C$15=3,INDEX($BD$14:$BD$15,MATCH($G251,$BC$14:$BC$15,-1)),INDEX($BD$13:$BD$14,MATCH($G251,$BC$13:$BC$14,-1)))))</f>
        <v/>
      </c>
      <c r="M251" s="674" t="str">
        <f t="shared" si="10"/>
        <v/>
      </c>
      <c r="N251" s="675">
        <f t="shared" si="11"/>
        <v>0</v>
      </c>
      <c r="O251" s="91"/>
      <c r="P251" s="161"/>
      <c r="Q251" s="67"/>
      <c r="R251" s="89"/>
      <c r="S251" s="162"/>
      <c r="T251" s="67"/>
      <c r="U251" s="91"/>
      <c r="V251" s="161"/>
      <c r="W251" s="67"/>
      <c r="X251" s="89"/>
      <c r="Y251" s="162"/>
      <c r="Z251" s="67"/>
      <c r="AA251" s="91"/>
      <c r="AB251" s="72"/>
      <c r="AC251" s="91"/>
      <c r="AD251" s="161"/>
      <c r="AE251" s="91"/>
      <c r="AF251" s="161"/>
      <c r="AG251" s="91"/>
      <c r="AH251" s="72"/>
      <c r="AI251" s="91"/>
      <c r="AJ251" s="161"/>
      <c r="AK251" s="91"/>
      <c r="AL251" s="75"/>
      <c r="AM251" s="91"/>
      <c r="AN251" s="75"/>
      <c r="AO251" s="91"/>
      <c r="AP251" s="77"/>
      <c r="AQ251" s="91"/>
      <c r="AR251" s="72"/>
      <c r="AS251" s="325"/>
      <c r="AT251" s="91"/>
      <c r="AU251" s="72"/>
      <c r="AV251" s="678" t="str">
        <f>IF(AU251="","",IF(AU251="A",'11.パネルラジエーター設備費用算出シート'!$G$13,IF(AU251="B",'11.パネルラジエーター設備費用算出シート'!$N$13,IF(AU251="C",'11.パネルラジエーター設備費用算出シート'!$G$23,IF(AU251="D",'11.パネルラジエーター設備費用算出シート'!$N$23,IF(AU251="E",'11.パネルラジエーター設備費用算出シート'!$G$33,IF(AU251="F",'11.パネルラジエーター設備費用算出シート'!$N$33,IF(AU251="G",'11.パネルラジエーター設備費用算出シート'!$G$43,IF(AU251="H",'11.パネルラジエーター設備費用算出シート'!$N$43,IF(AU251="I",'11.パネルラジエーター設備費用算出シート'!$G$54,'11.パネルラジエーター設備費用算出シート'!$N$54))))))))))</f>
        <v/>
      </c>
      <c r="AW251" s="91"/>
      <c r="AX251" s="36"/>
      <c r="AY251" s="36"/>
      <c r="AZ251" s="36"/>
      <c r="BA251" s="36"/>
      <c r="BB251" s="66"/>
      <c r="BC251" s="36"/>
      <c r="BD251" s="36"/>
      <c r="BE251" s="66"/>
      <c r="BF251" s="36"/>
      <c r="BG251" s="36"/>
      <c r="BH251" s="36"/>
      <c r="BI251" s="36"/>
    </row>
    <row r="252" spans="1:61" s="37" customFormat="1">
      <c r="A252" s="93"/>
      <c r="B252" s="68">
        <v>240</v>
      </c>
      <c r="C252" s="105"/>
      <c r="D252" s="69"/>
      <c r="E252" s="94"/>
      <c r="F252" s="672"/>
      <c r="G252" s="672"/>
      <c r="H252" s="72"/>
      <c r="I252" s="73"/>
      <c r="J252" s="72"/>
      <c r="K252" s="674" t="str">
        <f t="shared" si="9"/>
        <v/>
      </c>
      <c r="L252" s="674" t="str">
        <f>IF($G252="","",IF(OR('2.全体概要'!$C$15=1,'2.全体概要'!$C$15=2),INDEX($BD$15:$BD$16,MATCH($G252,$BC$15:$BC$16,-1)),IF('2.全体概要'!$C$15=3,INDEX($BD$14:$BD$15,MATCH($G252,$BC$14:$BC$15,-1)),INDEX($BD$13:$BD$14,MATCH($G252,$BC$13:$BC$14,-1)))))</f>
        <v/>
      </c>
      <c r="M252" s="674" t="str">
        <f t="shared" si="10"/>
        <v/>
      </c>
      <c r="N252" s="675">
        <f t="shared" si="11"/>
        <v>0</v>
      </c>
      <c r="O252" s="91"/>
      <c r="P252" s="161"/>
      <c r="Q252" s="67"/>
      <c r="R252" s="89"/>
      <c r="S252" s="162"/>
      <c r="T252" s="67"/>
      <c r="U252" s="91"/>
      <c r="V252" s="161"/>
      <c r="W252" s="67"/>
      <c r="X252" s="89"/>
      <c r="Y252" s="162"/>
      <c r="Z252" s="67"/>
      <c r="AA252" s="91"/>
      <c r="AB252" s="72"/>
      <c r="AC252" s="91"/>
      <c r="AD252" s="161"/>
      <c r="AE252" s="91"/>
      <c r="AF252" s="161"/>
      <c r="AG252" s="91"/>
      <c r="AH252" s="72"/>
      <c r="AI252" s="91"/>
      <c r="AJ252" s="161"/>
      <c r="AK252" s="91"/>
      <c r="AL252" s="75"/>
      <c r="AM252" s="91"/>
      <c r="AN252" s="75"/>
      <c r="AO252" s="91"/>
      <c r="AP252" s="77"/>
      <c r="AQ252" s="91"/>
      <c r="AR252" s="72"/>
      <c r="AS252" s="325"/>
      <c r="AT252" s="91"/>
      <c r="AU252" s="72"/>
      <c r="AV252" s="678" t="str">
        <f>IF(AU252="","",IF(AU252="A",'11.パネルラジエーター設備費用算出シート'!$G$13,IF(AU252="B",'11.パネルラジエーター設備費用算出シート'!$N$13,IF(AU252="C",'11.パネルラジエーター設備費用算出シート'!$G$23,IF(AU252="D",'11.パネルラジエーター設備費用算出シート'!$N$23,IF(AU252="E",'11.パネルラジエーター設備費用算出シート'!$G$33,IF(AU252="F",'11.パネルラジエーター設備費用算出シート'!$N$33,IF(AU252="G",'11.パネルラジエーター設備費用算出シート'!$G$43,IF(AU252="H",'11.パネルラジエーター設備費用算出シート'!$N$43,IF(AU252="I",'11.パネルラジエーター設備費用算出シート'!$G$54,'11.パネルラジエーター設備費用算出シート'!$N$54))))))))))</f>
        <v/>
      </c>
      <c r="AW252" s="91"/>
      <c r="AX252" s="36"/>
      <c r="AY252" s="36"/>
      <c r="AZ252" s="36"/>
      <c r="BA252" s="36"/>
      <c r="BB252" s="66"/>
      <c r="BC252" s="36"/>
      <c r="BD252" s="36"/>
      <c r="BE252" s="66"/>
      <c r="BF252" s="36"/>
      <c r="BG252" s="36"/>
      <c r="BH252" s="36"/>
      <c r="BI252" s="36"/>
    </row>
    <row r="253" spans="1:61" s="37" customFormat="1">
      <c r="A253" s="93"/>
      <c r="B253" s="68">
        <v>241</v>
      </c>
      <c r="C253" s="105"/>
      <c r="D253" s="69"/>
      <c r="E253" s="94"/>
      <c r="F253" s="672"/>
      <c r="G253" s="672"/>
      <c r="H253" s="72"/>
      <c r="I253" s="73"/>
      <c r="J253" s="72"/>
      <c r="K253" s="674" t="str">
        <f t="shared" si="9"/>
        <v/>
      </c>
      <c r="L253" s="674" t="str">
        <f>IF($G253="","",IF(OR('2.全体概要'!$C$15=1,'2.全体概要'!$C$15=2),INDEX($BD$15:$BD$16,MATCH($G253,$BC$15:$BC$16,-1)),IF('2.全体概要'!$C$15=3,INDEX($BD$14:$BD$15,MATCH($G253,$BC$14:$BC$15,-1)),INDEX($BD$13:$BD$14,MATCH($G253,$BC$13:$BC$14,-1)))))</f>
        <v/>
      </c>
      <c r="M253" s="674" t="str">
        <f t="shared" si="10"/>
        <v/>
      </c>
      <c r="N253" s="675">
        <f t="shared" si="11"/>
        <v>0</v>
      </c>
      <c r="O253" s="91"/>
      <c r="P253" s="161"/>
      <c r="Q253" s="67"/>
      <c r="R253" s="89"/>
      <c r="S253" s="162"/>
      <c r="T253" s="67"/>
      <c r="U253" s="91"/>
      <c r="V253" s="161"/>
      <c r="W253" s="67"/>
      <c r="X253" s="89"/>
      <c r="Y253" s="162"/>
      <c r="Z253" s="67"/>
      <c r="AA253" s="91"/>
      <c r="AB253" s="72"/>
      <c r="AC253" s="91"/>
      <c r="AD253" s="161"/>
      <c r="AE253" s="91"/>
      <c r="AF253" s="161"/>
      <c r="AG253" s="91"/>
      <c r="AH253" s="72"/>
      <c r="AI253" s="91"/>
      <c r="AJ253" s="161"/>
      <c r="AK253" s="91"/>
      <c r="AL253" s="75"/>
      <c r="AM253" s="91"/>
      <c r="AN253" s="75"/>
      <c r="AO253" s="91"/>
      <c r="AP253" s="77"/>
      <c r="AQ253" s="91"/>
      <c r="AR253" s="72"/>
      <c r="AS253" s="325"/>
      <c r="AT253" s="91"/>
      <c r="AU253" s="72"/>
      <c r="AV253" s="678" t="str">
        <f>IF(AU253="","",IF(AU253="A",'11.パネルラジエーター設備費用算出シート'!$G$13,IF(AU253="B",'11.パネルラジエーター設備費用算出シート'!$N$13,IF(AU253="C",'11.パネルラジエーター設備費用算出シート'!$G$23,IF(AU253="D",'11.パネルラジエーター設備費用算出シート'!$N$23,IF(AU253="E",'11.パネルラジエーター設備費用算出シート'!$G$33,IF(AU253="F",'11.パネルラジエーター設備費用算出シート'!$N$33,IF(AU253="G",'11.パネルラジエーター設備費用算出シート'!$G$43,IF(AU253="H",'11.パネルラジエーター設備費用算出シート'!$N$43,IF(AU253="I",'11.パネルラジエーター設備費用算出シート'!$G$54,'11.パネルラジエーター設備費用算出シート'!$N$54))))))))))</f>
        <v/>
      </c>
      <c r="AW253" s="91"/>
      <c r="AX253" s="36"/>
      <c r="AY253" s="36"/>
      <c r="AZ253" s="36"/>
      <c r="BA253" s="36"/>
      <c r="BB253" s="66"/>
      <c r="BC253" s="36"/>
      <c r="BD253" s="36"/>
      <c r="BE253" s="66"/>
      <c r="BF253" s="36"/>
      <c r="BG253" s="36"/>
      <c r="BH253" s="36"/>
      <c r="BI253" s="36"/>
    </row>
    <row r="254" spans="1:61" s="37" customFormat="1">
      <c r="A254" s="93"/>
      <c r="B254" s="68">
        <v>242</v>
      </c>
      <c r="C254" s="105"/>
      <c r="D254" s="69"/>
      <c r="E254" s="94"/>
      <c r="F254" s="672"/>
      <c r="G254" s="672"/>
      <c r="H254" s="72"/>
      <c r="I254" s="73"/>
      <c r="J254" s="72"/>
      <c r="K254" s="674" t="str">
        <f t="shared" si="9"/>
        <v/>
      </c>
      <c r="L254" s="674" t="str">
        <f>IF($G254="","",IF(OR('2.全体概要'!$C$15=1,'2.全体概要'!$C$15=2),INDEX($BD$15:$BD$16,MATCH($G254,$BC$15:$BC$16,-1)),IF('2.全体概要'!$C$15=3,INDEX($BD$14:$BD$15,MATCH($G254,$BC$14:$BC$15,-1)),INDEX($BD$13:$BD$14,MATCH($G254,$BC$13:$BC$14,-1)))))</f>
        <v/>
      </c>
      <c r="M254" s="674" t="str">
        <f t="shared" si="10"/>
        <v/>
      </c>
      <c r="N254" s="675">
        <f t="shared" si="11"/>
        <v>0</v>
      </c>
      <c r="O254" s="91"/>
      <c r="P254" s="161"/>
      <c r="Q254" s="67"/>
      <c r="R254" s="89"/>
      <c r="S254" s="162"/>
      <c r="T254" s="67"/>
      <c r="U254" s="91"/>
      <c r="V254" s="161"/>
      <c r="W254" s="67"/>
      <c r="X254" s="89"/>
      <c r="Y254" s="162"/>
      <c r="Z254" s="67"/>
      <c r="AA254" s="91"/>
      <c r="AB254" s="72"/>
      <c r="AC254" s="91"/>
      <c r="AD254" s="161"/>
      <c r="AE254" s="91"/>
      <c r="AF254" s="161"/>
      <c r="AG254" s="91"/>
      <c r="AH254" s="72"/>
      <c r="AI254" s="91"/>
      <c r="AJ254" s="161"/>
      <c r="AK254" s="91"/>
      <c r="AL254" s="75"/>
      <c r="AM254" s="91"/>
      <c r="AN254" s="75"/>
      <c r="AO254" s="91"/>
      <c r="AP254" s="77"/>
      <c r="AQ254" s="91"/>
      <c r="AR254" s="72"/>
      <c r="AS254" s="325"/>
      <c r="AT254" s="91"/>
      <c r="AU254" s="72"/>
      <c r="AV254" s="678" t="str">
        <f>IF(AU254="","",IF(AU254="A",'11.パネルラジエーター設備費用算出シート'!$G$13,IF(AU254="B",'11.パネルラジエーター設備費用算出シート'!$N$13,IF(AU254="C",'11.パネルラジエーター設備費用算出シート'!$G$23,IF(AU254="D",'11.パネルラジエーター設備費用算出シート'!$N$23,IF(AU254="E",'11.パネルラジエーター設備費用算出シート'!$G$33,IF(AU254="F",'11.パネルラジエーター設備費用算出シート'!$N$33,IF(AU254="G",'11.パネルラジエーター設備費用算出シート'!$G$43,IF(AU254="H",'11.パネルラジエーター設備費用算出シート'!$N$43,IF(AU254="I",'11.パネルラジエーター設備費用算出シート'!$G$54,'11.パネルラジエーター設備費用算出シート'!$N$54))))))))))</f>
        <v/>
      </c>
      <c r="AW254" s="91"/>
      <c r="AX254" s="36"/>
      <c r="AY254" s="36"/>
      <c r="AZ254" s="36"/>
      <c r="BA254" s="36"/>
      <c r="BB254" s="66"/>
      <c r="BC254" s="36"/>
      <c r="BD254" s="36"/>
      <c r="BE254" s="66"/>
      <c r="BF254" s="36"/>
      <c r="BG254" s="36"/>
      <c r="BH254" s="36"/>
      <c r="BI254" s="36"/>
    </row>
    <row r="255" spans="1:61" s="37" customFormat="1">
      <c r="A255" s="93"/>
      <c r="B255" s="68">
        <v>243</v>
      </c>
      <c r="C255" s="105"/>
      <c r="D255" s="69"/>
      <c r="E255" s="94"/>
      <c r="F255" s="672"/>
      <c r="G255" s="672"/>
      <c r="H255" s="72"/>
      <c r="I255" s="73"/>
      <c r="J255" s="72"/>
      <c r="K255" s="674" t="str">
        <f t="shared" si="9"/>
        <v/>
      </c>
      <c r="L255" s="674" t="str">
        <f>IF($G255="","",IF(OR('2.全体概要'!$C$15=1,'2.全体概要'!$C$15=2),INDEX($BD$15:$BD$16,MATCH($G255,$BC$15:$BC$16,-1)),IF('2.全体概要'!$C$15=3,INDEX($BD$14:$BD$15,MATCH($G255,$BC$14:$BC$15,-1)),INDEX($BD$13:$BD$14,MATCH($G255,$BC$13:$BC$14,-1)))))</f>
        <v/>
      </c>
      <c r="M255" s="674" t="str">
        <f t="shared" si="10"/>
        <v/>
      </c>
      <c r="N255" s="675">
        <f t="shared" si="11"/>
        <v>0</v>
      </c>
      <c r="O255" s="91"/>
      <c r="P255" s="161"/>
      <c r="Q255" s="67"/>
      <c r="R255" s="89"/>
      <c r="S255" s="162"/>
      <c r="T255" s="67"/>
      <c r="U255" s="91"/>
      <c r="V255" s="161"/>
      <c r="W255" s="67"/>
      <c r="X255" s="89"/>
      <c r="Y255" s="162"/>
      <c r="Z255" s="67"/>
      <c r="AA255" s="91"/>
      <c r="AB255" s="72"/>
      <c r="AC255" s="91"/>
      <c r="AD255" s="161"/>
      <c r="AE255" s="91"/>
      <c r="AF255" s="161"/>
      <c r="AG255" s="91"/>
      <c r="AH255" s="72"/>
      <c r="AI255" s="91"/>
      <c r="AJ255" s="161"/>
      <c r="AK255" s="91"/>
      <c r="AL255" s="75"/>
      <c r="AM255" s="91"/>
      <c r="AN255" s="75"/>
      <c r="AO255" s="91"/>
      <c r="AP255" s="77"/>
      <c r="AQ255" s="91"/>
      <c r="AR255" s="72"/>
      <c r="AS255" s="325"/>
      <c r="AT255" s="91"/>
      <c r="AU255" s="72"/>
      <c r="AV255" s="678" t="str">
        <f>IF(AU255="","",IF(AU255="A",'11.パネルラジエーター設備費用算出シート'!$G$13,IF(AU255="B",'11.パネルラジエーター設備費用算出シート'!$N$13,IF(AU255="C",'11.パネルラジエーター設備費用算出シート'!$G$23,IF(AU255="D",'11.パネルラジエーター設備費用算出シート'!$N$23,IF(AU255="E",'11.パネルラジエーター設備費用算出シート'!$G$33,IF(AU255="F",'11.パネルラジエーター設備費用算出シート'!$N$33,IF(AU255="G",'11.パネルラジエーター設備費用算出シート'!$G$43,IF(AU255="H",'11.パネルラジエーター設備費用算出シート'!$N$43,IF(AU255="I",'11.パネルラジエーター設備費用算出シート'!$G$54,'11.パネルラジエーター設備費用算出シート'!$N$54))))))))))</f>
        <v/>
      </c>
      <c r="AW255" s="91"/>
      <c r="AX255" s="36"/>
      <c r="AY255" s="36"/>
      <c r="AZ255" s="36"/>
      <c r="BA255" s="36"/>
      <c r="BB255" s="66"/>
      <c r="BC255" s="36"/>
      <c r="BD255" s="36"/>
      <c r="BE255" s="66"/>
      <c r="BF255" s="36"/>
      <c r="BG255" s="36"/>
      <c r="BH255" s="36"/>
      <c r="BI255" s="36"/>
    </row>
    <row r="256" spans="1:61" s="37" customFormat="1">
      <c r="A256" s="93"/>
      <c r="B256" s="68">
        <v>244</v>
      </c>
      <c r="C256" s="105"/>
      <c r="D256" s="69"/>
      <c r="E256" s="94"/>
      <c r="F256" s="672"/>
      <c r="G256" s="672"/>
      <c r="H256" s="72"/>
      <c r="I256" s="73"/>
      <c r="J256" s="72"/>
      <c r="K256" s="674" t="str">
        <f t="shared" si="9"/>
        <v/>
      </c>
      <c r="L256" s="674" t="str">
        <f>IF($G256="","",IF(OR('2.全体概要'!$C$15=1,'2.全体概要'!$C$15=2),INDEX($BD$15:$BD$16,MATCH($G256,$BC$15:$BC$16,-1)),IF('2.全体概要'!$C$15=3,INDEX($BD$14:$BD$15,MATCH($G256,$BC$14:$BC$15,-1)),INDEX($BD$13:$BD$14,MATCH($G256,$BC$13:$BC$14,-1)))))</f>
        <v/>
      </c>
      <c r="M256" s="674" t="str">
        <f t="shared" si="10"/>
        <v/>
      </c>
      <c r="N256" s="675">
        <f t="shared" si="11"/>
        <v>0</v>
      </c>
      <c r="O256" s="91"/>
      <c r="P256" s="161"/>
      <c r="Q256" s="67"/>
      <c r="R256" s="89"/>
      <c r="S256" s="162"/>
      <c r="T256" s="67"/>
      <c r="U256" s="91"/>
      <c r="V256" s="161"/>
      <c r="W256" s="67"/>
      <c r="X256" s="89"/>
      <c r="Y256" s="162"/>
      <c r="Z256" s="67"/>
      <c r="AA256" s="91"/>
      <c r="AB256" s="72"/>
      <c r="AC256" s="91"/>
      <c r="AD256" s="161"/>
      <c r="AE256" s="91"/>
      <c r="AF256" s="161"/>
      <c r="AG256" s="91"/>
      <c r="AH256" s="72"/>
      <c r="AI256" s="91"/>
      <c r="AJ256" s="161"/>
      <c r="AK256" s="91"/>
      <c r="AL256" s="75"/>
      <c r="AM256" s="91"/>
      <c r="AN256" s="75"/>
      <c r="AO256" s="91"/>
      <c r="AP256" s="77"/>
      <c r="AQ256" s="91"/>
      <c r="AR256" s="72"/>
      <c r="AS256" s="325"/>
      <c r="AT256" s="91"/>
      <c r="AU256" s="72"/>
      <c r="AV256" s="678" t="str">
        <f>IF(AU256="","",IF(AU256="A",'11.パネルラジエーター設備費用算出シート'!$G$13,IF(AU256="B",'11.パネルラジエーター設備費用算出シート'!$N$13,IF(AU256="C",'11.パネルラジエーター設備費用算出シート'!$G$23,IF(AU256="D",'11.パネルラジエーター設備費用算出シート'!$N$23,IF(AU256="E",'11.パネルラジエーター設備費用算出シート'!$G$33,IF(AU256="F",'11.パネルラジエーター設備費用算出シート'!$N$33,IF(AU256="G",'11.パネルラジエーター設備費用算出シート'!$G$43,IF(AU256="H",'11.パネルラジエーター設備費用算出シート'!$N$43,IF(AU256="I",'11.パネルラジエーター設備費用算出シート'!$G$54,'11.パネルラジエーター設備費用算出シート'!$N$54))))))))))</f>
        <v/>
      </c>
      <c r="AW256" s="91"/>
      <c r="AX256" s="36"/>
      <c r="AY256" s="36"/>
      <c r="AZ256" s="36"/>
      <c r="BA256" s="36"/>
      <c r="BB256" s="66"/>
      <c r="BC256" s="36"/>
      <c r="BD256" s="36"/>
      <c r="BE256" s="66"/>
      <c r="BF256" s="36"/>
      <c r="BG256" s="36"/>
      <c r="BH256" s="36"/>
      <c r="BI256" s="36"/>
    </row>
    <row r="257" spans="1:61" s="37" customFormat="1">
      <c r="A257" s="93"/>
      <c r="B257" s="68">
        <v>245</v>
      </c>
      <c r="C257" s="105"/>
      <c r="D257" s="69"/>
      <c r="E257" s="94"/>
      <c r="F257" s="672"/>
      <c r="G257" s="672"/>
      <c r="H257" s="72"/>
      <c r="I257" s="73"/>
      <c r="J257" s="72"/>
      <c r="K257" s="674" t="str">
        <f t="shared" si="9"/>
        <v/>
      </c>
      <c r="L257" s="674" t="str">
        <f>IF($G257="","",IF(OR('2.全体概要'!$C$15=1,'2.全体概要'!$C$15=2),INDEX($BD$15:$BD$16,MATCH($G257,$BC$15:$BC$16,-1)),IF('2.全体概要'!$C$15=3,INDEX($BD$14:$BD$15,MATCH($G257,$BC$14:$BC$15,-1)),INDEX($BD$13:$BD$14,MATCH($G257,$BC$13:$BC$14,-1)))))</f>
        <v/>
      </c>
      <c r="M257" s="674" t="str">
        <f t="shared" si="10"/>
        <v/>
      </c>
      <c r="N257" s="675">
        <f t="shared" si="11"/>
        <v>0</v>
      </c>
      <c r="O257" s="91"/>
      <c r="P257" s="161"/>
      <c r="Q257" s="67"/>
      <c r="R257" s="89"/>
      <c r="S257" s="162"/>
      <c r="T257" s="67"/>
      <c r="U257" s="91"/>
      <c r="V257" s="161"/>
      <c r="W257" s="67"/>
      <c r="X257" s="89"/>
      <c r="Y257" s="162"/>
      <c r="Z257" s="67"/>
      <c r="AA257" s="91"/>
      <c r="AB257" s="72"/>
      <c r="AC257" s="91"/>
      <c r="AD257" s="161"/>
      <c r="AE257" s="91"/>
      <c r="AF257" s="161"/>
      <c r="AG257" s="91"/>
      <c r="AH257" s="72"/>
      <c r="AI257" s="91"/>
      <c r="AJ257" s="161"/>
      <c r="AK257" s="91"/>
      <c r="AL257" s="75"/>
      <c r="AM257" s="91"/>
      <c r="AN257" s="75"/>
      <c r="AO257" s="91"/>
      <c r="AP257" s="77"/>
      <c r="AQ257" s="91"/>
      <c r="AR257" s="72"/>
      <c r="AS257" s="325"/>
      <c r="AT257" s="91"/>
      <c r="AU257" s="72"/>
      <c r="AV257" s="678" t="str">
        <f>IF(AU257="","",IF(AU257="A",'11.パネルラジエーター設備費用算出シート'!$G$13,IF(AU257="B",'11.パネルラジエーター設備費用算出シート'!$N$13,IF(AU257="C",'11.パネルラジエーター設備費用算出シート'!$G$23,IF(AU257="D",'11.パネルラジエーター設備費用算出シート'!$N$23,IF(AU257="E",'11.パネルラジエーター設備費用算出シート'!$G$33,IF(AU257="F",'11.パネルラジエーター設備費用算出シート'!$N$33,IF(AU257="G",'11.パネルラジエーター設備費用算出シート'!$G$43,IF(AU257="H",'11.パネルラジエーター設備費用算出シート'!$N$43,IF(AU257="I",'11.パネルラジエーター設備費用算出シート'!$G$54,'11.パネルラジエーター設備費用算出シート'!$N$54))))))))))</f>
        <v/>
      </c>
      <c r="AW257" s="91"/>
      <c r="AX257" s="36"/>
      <c r="AY257" s="36"/>
      <c r="AZ257" s="36"/>
      <c r="BA257" s="36"/>
      <c r="BB257" s="66"/>
      <c r="BC257" s="36"/>
      <c r="BD257" s="36"/>
      <c r="BE257" s="66"/>
      <c r="BF257" s="36"/>
      <c r="BG257" s="36"/>
      <c r="BH257" s="36"/>
      <c r="BI257" s="36"/>
    </row>
    <row r="258" spans="1:61" s="37" customFormat="1">
      <c r="A258" s="93"/>
      <c r="B258" s="68">
        <v>246</v>
      </c>
      <c r="C258" s="105"/>
      <c r="D258" s="69"/>
      <c r="E258" s="94"/>
      <c r="F258" s="672"/>
      <c r="G258" s="672"/>
      <c r="H258" s="72"/>
      <c r="I258" s="73"/>
      <c r="J258" s="72"/>
      <c r="K258" s="674" t="str">
        <f t="shared" si="9"/>
        <v/>
      </c>
      <c r="L258" s="674" t="str">
        <f>IF($G258="","",IF(OR('2.全体概要'!$C$15=1,'2.全体概要'!$C$15=2),INDEX($BD$15:$BD$16,MATCH($G258,$BC$15:$BC$16,-1)),IF('2.全体概要'!$C$15=3,INDEX($BD$14:$BD$15,MATCH($G258,$BC$14:$BC$15,-1)),INDEX($BD$13:$BD$14,MATCH($G258,$BC$13:$BC$14,-1)))))</f>
        <v/>
      </c>
      <c r="M258" s="674" t="str">
        <f t="shared" si="10"/>
        <v/>
      </c>
      <c r="N258" s="675">
        <f t="shared" si="11"/>
        <v>0</v>
      </c>
      <c r="O258" s="91"/>
      <c r="P258" s="161"/>
      <c r="Q258" s="67"/>
      <c r="R258" s="89"/>
      <c r="S258" s="162"/>
      <c r="T258" s="67"/>
      <c r="U258" s="91"/>
      <c r="V258" s="161"/>
      <c r="W258" s="67"/>
      <c r="X258" s="89"/>
      <c r="Y258" s="162"/>
      <c r="Z258" s="67"/>
      <c r="AA258" s="91"/>
      <c r="AB258" s="72"/>
      <c r="AC258" s="91"/>
      <c r="AD258" s="161"/>
      <c r="AE258" s="91"/>
      <c r="AF258" s="161"/>
      <c r="AG258" s="91"/>
      <c r="AH258" s="72"/>
      <c r="AI258" s="91"/>
      <c r="AJ258" s="161"/>
      <c r="AK258" s="91"/>
      <c r="AL258" s="75"/>
      <c r="AM258" s="91"/>
      <c r="AN258" s="75"/>
      <c r="AO258" s="91"/>
      <c r="AP258" s="77"/>
      <c r="AQ258" s="91"/>
      <c r="AR258" s="72"/>
      <c r="AS258" s="325"/>
      <c r="AT258" s="91"/>
      <c r="AU258" s="72"/>
      <c r="AV258" s="678" t="str">
        <f>IF(AU258="","",IF(AU258="A",'11.パネルラジエーター設備費用算出シート'!$G$13,IF(AU258="B",'11.パネルラジエーター設備費用算出シート'!$N$13,IF(AU258="C",'11.パネルラジエーター設備費用算出シート'!$G$23,IF(AU258="D",'11.パネルラジエーター設備費用算出シート'!$N$23,IF(AU258="E",'11.パネルラジエーター設備費用算出シート'!$G$33,IF(AU258="F",'11.パネルラジエーター設備費用算出シート'!$N$33,IF(AU258="G",'11.パネルラジエーター設備費用算出シート'!$G$43,IF(AU258="H",'11.パネルラジエーター設備費用算出シート'!$N$43,IF(AU258="I",'11.パネルラジエーター設備費用算出シート'!$G$54,'11.パネルラジエーター設備費用算出シート'!$N$54))))))))))</f>
        <v/>
      </c>
      <c r="AW258" s="91"/>
      <c r="AX258" s="36"/>
      <c r="AY258" s="36"/>
      <c r="AZ258" s="36"/>
      <c r="BA258" s="36"/>
      <c r="BB258" s="66"/>
      <c r="BC258" s="36"/>
      <c r="BD258" s="36"/>
      <c r="BE258" s="66"/>
      <c r="BF258" s="36"/>
      <c r="BG258" s="36"/>
      <c r="BH258" s="36"/>
      <c r="BI258" s="36"/>
    </row>
    <row r="259" spans="1:61" s="37" customFormat="1">
      <c r="A259" s="93"/>
      <c r="B259" s="68">
        <v>247</v>
      </c>
      <c r="C259" s="105"/>
      <c r="D259" s="69"/>
      <c r="E259" s="94"/>
      <c r="F259" s="672"/>
      <c r="G259" s="672"/>
      <c r="H259" s="72"/>
      <c r="I259" s="73"/>
      <c r="J259" s="72"/>
      <c r="K259" s="674" t="str">
        <f t="shared" si="9"/>
        <v/>
      </c>
      <c r="L259" s="674" t="str">
        <f>IF($G259="","",IF(OR('2.全体概要'!$C$15=1,'2.全体概要'!$C$15=2),INDEX($BD$15:$BD$16,MATCH($G259,$BC$15:$BC$16,-1)),IF('2.全体概要'!$C$15=3,INDEX($BD$14:$BD$15,MATCH($G259,$BC$14:$BC$15,-1)),INDEX($BD$13:$BD$14,MATCH($G259,$BC$13:$BC$14,-1)))))</f>
        <v/>
      </c>
      <c r="M259" s="674" t="str">
        <f t="shared" si="10"/>
        <v/>
      </c>
      <c r="N259" s="675">
        <f t="shared" si="11"/>
        <v>0</v>
      </c>
      <c r="O259" s="91"/>
      <c r="P259" s="161"/>
      <c r="Q259" s="67"/>
      <c r="R259" s="89"/>
      <c r="S259" s="162"/>
      <c r="T259" s="67"/>
      <c r="U259" s="91"/>
      <c r="V259" s="161"/>
      <c r="W259" s="67"/>
      <c r="X259" s="89"/>
      <c r="Y259" s="162"/>
      <c r="Z259" s="67"/>
      <c r="AA259" s="91"/>
      <c r="AB259" s="72"/>
      <c r="AC259" s="91"/>
      <c r="AD259" s="161"/>
      <c r="AE259" s="91"/>
      <c r="AF259" s="161"/>
      <c r="AG259" s="91"/>
      <c r="AH259" s="72"/>
      <c r="AI259" s="91"/>
      <c r="AJ259" s="161"/>
      <c r="AK259" s="91"/>
      <c r="AL259" s="75"/>
      <c r="AM259" s="91"/>
      <c r="AN259" s="75"/>
      <c r="AO259" s="91"/>
      <c r="AP259" s="77"/>
      <c r="AQ259" s="91"/>
      <c r="AR259" s="72"/>
      <c r="AS259" s="325"/>
      <c r="AT259" s="91"/>
      <c r="AU259" s="72"/>
      <c r="AV259" s="678" t="str">
        <f>IF(AU259="","",IF(AU259="A",'11.パネルラジエーター設備費用算出シート'!$G$13,IF(AU259="B",'11.パネルラジエーター設備費用算出シート'!$N$13,IF(AU259="C",'11.パネルラジエーター設備費用算出シート'!$G$23,IF(AU259="D",'11.パネルラジエーター設備費用算出シート'!$N$23,IF(AU259="E",'11.パネルラジエーター設備費用算出シート'!$G$33,IF(AU259="F",'11.パネルラジエーター設備費用算出シート'!$N$33,IF(AU259="G",'11.パネルラジエーター設備費用算出シート'!$G$43,IF(AU259="H",'11.パネルラジエーター設備費用算出シート'!$N$43,IF(AU259="I",'11.パネルラジエーター設備費用算出シート'!$G$54,'11.パネルラジエーター設備費用算出シート'!$N$54))))))))))</f>
        <v/>
      </c>
      <c r="AW259" s="91"/>
      <c r="AX259" s="36"/>
      <c r="AY259" s="36"/>
      <c r="AZ259" s="36"/>
      <c r="BA259" s="36"/>
      <c r="BB259" s="66"/>
      <c r="BC259" s="36"/>
      <c r="BD259" s="36"/>
      <c r="BE259" s="66"/>
      <c r="BF259" s="36"/>
      <c r="BG259" s="36"/>
      <c r="BH259" s="36"/>
      <c r="BI259" s="36"/>
    </row>
    <row r="260" spans="1:61" s="37" customFormat="1">
      <c r="A260" s="93"/>
      <c r="B260" s="68">
        <v>248</v>
      </c>
      <c r="C260" s="105"/>
      <c r="D260" s="69"/>
      <c r="E260" s="94"/>
      <c r="F260" s="672"/>
      <c r="G260" s="672"/>
      <c r="H260" s="72"/>
      <c r="I260" s="73"/>
      <c r="J260" s="72"/>
      <c r="K260" s="674" t="str">
        <f t="shared" si="9"/>
        <v/>
      </c>
      <c r="L260" s="674" t="str">
        <f>IF($G260="","",IF(OR('2.全体概要'!$C$15=1,'2.全体概要'!$C$15=2),INDEX($BD$15:$BD$16,MATCH($G260,$BC$15:$BC$16,-1)),IF('2.全体概要'!$C$15=3,INDEX($BD$14:$BD$15,MATCH($G260,$BC$14:$BC$15,-1)),INDEX($BD$13:$BD$14,MATCH($G260,$BC$13:$BC$14,-1)))))</f>
        <v/>
      </c>
      <c r="M260" s="674" t="str">
        <f t="shared" si="10"/>
        <v/>
      </c>
      <c r="N260" s="675">
        <f t="shared" si="11"/>
        <v>0</v>
      </c>
      <c r="O260" s="91"/>
      <c r="P260" s="161"/>
      <c r="Q260" s="67"/>
      <c r="R260" s="89"/>
      <c r="S260" s="162"/>
      <c r="T260" s="67"/>
      <c r="U260" s="91"/>
      <c r="V260" s="161"/>
      <c r="W260" s="67"/>
      <c r="X260" s="89"/>
      <c r="Y260" s="162"/>
      <c r="Z260" s="67"/>
      <c r="AA260" s="91"/>
      <c r="AB260" s="72"/>
      <c r="AC260" s="91"/>
      <c r="AD260" s="161"/>
      <c r="AE260" s="91"/>
      <c r="AF260" s="161"/>
      <c r="AG260" s="91"/>
      <c r="AH260" s="72"/>
      <c r="AI260" s="91"/>
      <c r="AJ260" s="161"/>
      <c r="AK260" s="91"/>
      <c r="AL260" s="75"/>
      <c r="AM260" s="91"/>
      <c r="AN260" s="75"/>
      <c r="AO260" s="91"/>
      <c r="AP260" s="77"/>
      <c r="AQ260" s="91"/>
      <c r="AR260" s="72"/>
      <c r="AS260" s="325"/>
      <c r="AT260" s="91"/>
      <c r="AU260" s="72"/>
      <c r="AV260" s="678" t="str">
        <f>IF(AU260="","",IF(AU260="A",'11.パネルラジエーター設備費用算出シート'!$G$13,IF(AU260="B",'11.パネルラジエーター設備費用算出シート'!$N$13,IF(AU260="C",'11.パネルラジエーター設備費用算出シート'!$G$23,IF(AU260="D",'11.パネルラジエーター設備費用算出シート'!$N$23,IF(AU260="E",'11.パネルラジエーター設備費用算出シート'!$G$33,IF(AU260="F",'11.パネルラジエーター設備費用算出シート'!$N$33,IF(AU260="G",'11.パネルラジエーター設備費用算出シート'!$G$43,IF(AU260="H",'11.パネルラジエーター設備費用算出シート'!$N$43,IF(AU260="I",'11.パネルラジエーター設備費用算出シート'!$G$54,'11.パネルラジエーター設備費用算出シート'!$N$54))))))))))</f>
        <v/>
      </c>
      <c r="AW260" s="91"/>
      <c r="AX260" s="36"/>
      <c r="AY260" s="36"/>
      <c r="AZ260" s="36"/>
      <c r="BA260" s="36"/>
      <c r="BB260" s="66"/>
      <c r="BC260" s="36"/>
      <c r="BD260" s="36"/>
      <c r="BE260" s="66"/>
      <c r="BF260" s="36"/>
      <c r="BG260" s="36"/>
      <c r="BH260" s="36"/>
      <c r="BI260" s="36"/>
    </row>
    <row r="261" spans="1:61" s="37" customFormat="1">
      <c r="A261" s="93"/>
      <c r="B261" s="68">
        <v>249</v>
      </c>
      <c r="C261" s="105"/>
      <c r="D261" s="69"/>
      <c r="E261" s="94"/>
      <c r="F261" s="672"/>
      <c r="G261" s="672"/>
      <c r="H261" s="72"/>
      <c r="I261" s="73"/>
      <c r="J261" s="72"/>
      <c r="K261" s="674" t="str">
        <f t="shared" si="9"/>
        <v/>
      </c>
      <c r="L261" s="674" t="str">
        <f>IF($G261="","",IF(OR('2.全体概要'!$C$15=1,'2.全体概要'!$C$15=2),INDEX($BD$15:$BD$16,MATCH($G261,$BC$15:$BC$16,-1)),IF('2.全体概要'!$C$15=3,INDEX($BD$14:$BD$15,MATCH($G261,$BC$14:$BC$15,-1)),INDEX($BD$13:$BD$14,MATCH($G261,$BC$13:$BC$14,-1)))))</f>
        <v/>
      </c>
      <c r="M261" s="674" t="str">
        <f t="shared" si="10"/>
        <v/>
      </c>
      <c r="N261" s="675">
        <f t="shared" si="11"/>
        <v>0</v>
      </c>
      <c r="O261" s="91"/>
      <c r="P261" s="161"/>
      <c r="Q261" s="67"/>
      <c r="R261" s="89"/>
      <c r="S261" s="162"/>
      <c r="T261" s="67"/>
      <c r="U261" s="91"/>
      <c r="V261" s="161"/>
      <c r="W261" s="67"/>
      <c r="X261" s="89"/>
      <c r="Y261" s="162"/>
      <c r="Z261" s="67"/>
      <c r="AA261" s="91"/>
      <c r="AB261" s="72"/>
      <c r="AC261" s="91"/>
      <c r="AD261" s="161"/>
      <c r="AE261" s="91"/>
      <c r="AF261" s="161"/>
      <c r="AG261" s="91"/>
      <c r="AH261" s="72"/>
      <c r="AI261" s="91"/>
      <c r="AJ261" s="161"/>
      <c r="AK261" s="91"/>
      <c r="AL261" s="75"/>
      <c r="AM261" s="91"/>
      <c r="AN261" s="75"/>
      <c r="AO261" s="91"/>
      <c r="AP261" s="77"/>
      <c r="AQ261" s="91"/>
      <c r="AR261" s="72"/>
      <c r="AS261" s="325"/>
      <c r="AT261" s="91"/>
      <c r="AU261" s="72"/>
      <c r="AV261" s="678" t="str">
        <f>IF(AU261="","",IF(AU261="A",'11.パネルラジエーター設備費用算出シート'!$G$13,IF(AU261="B",'11.パネルラジエーター設備費用算出シート'!$N$13,IF(AU261="C",'11.パネルラジエーター設備費用算出シート'!$G$23,IF(AU261="D",'11.パネルラジエーター設備費用算出シート'!$N$23,IF(AU261="E",'11.パネルラジエーター設備費用算出シート'!$G$33,IF(AU261="F",'11.パネルラジエーター設備費用算出シート'!$N$33,IF(AU261="G",'11.パネルラジエーター設備費用算出シート'!$G$43,IF(AU261="H",'11.パネルラジエーター設備費用算出シート'!$N$43,IF(AU261="I",'11.パネルラジエーター設備費用算出シート'!$G$54,'11.パネルラジエーター設備費用算出シート'!$N$54))))))))))</f>
        <v/>
      </c>
      <c r="AW261" s="91"/>
      <c r="AX261" s="36"/>
      <c r="AY261" s="36"/>
      <c r="AZ261" s="36"/>
      <c r="BA261" s="36"/>
      <c r="BB261" s="66"/>
      <c r="BC261" s="36"/>
      <c r="BD261" s="36"/>
      <c r="BE261" s="66"/>
      <c r="BF261" s="36"/>
      <c r="BG261" s="36"/>
      <c r="BH261" s="36"/>
      <c r="BI261" s="36"/>
    </row>
    <row r="262" spans="1:61" s="37" customFormat="1">
      <c r="A262" s="93"/>
      <c r="B262" s="68">
        <v>250</v>
      </c>
      <c r="C262" s="105"/>
      <c r="D262" s="69"/>
      <c r="E262" s="94"/>
      <c r="F262" s="672"/>
      <c r="G262" s="672"/>
      <c r="H262" s="72"/>
      <c r="I262" s="73"/>
      <c r="J262" s="72"/>
      <c r="K262" s="674" t="str">
        <f t="shared" si="9"/>
        <v/>
      </c>
      <c r="L262" s="674" t="str">
        <f>IF($G262="","",IF(OR('2.全体概要'!$C$15=1,'2.全体概要'!$C$15=2),INDEX($BD$15:$BD$16,MATCH($G262,$BC$15:$BC$16,-1)),IF('2.全体概要'!$C$15=3,INDEX($BD$14:$BD$15,MATCH($G262,$BC$14:$BC$15,-1)),INDEX($BD$13:$BD$14,MATCH($G262,$BC$13:$BC$14,-1)))))</f>
        <v/>
      </c>
      <c r="M262" s="674" t="str">
        <f t="shared" si="10"/>
        <v/>
      </c>
      <c r="N262" s="675">
        <f t="shared" si="11"/>
        <v>0</v>
      </c>
      <c r="O262" s="91"/>
      <c r="P262" s="161"/>
      <c r="Q262" s="67"/>
      <c r="R262" s="89"/>
      <c r="S262" s="162"/>
      <c r="T262" s="67"/>
      <c r="U262" s="91"/>
      <c r="V262" s="161"/>
      <c r="W262" s="67"/>
      <c r="X262" s="89"/>
      <c r="Y262" s="162"/>
      <c r="Z262" s="67"/>
      <c r="AA262" s="91"/>
      <c r="AB262" s="72"/>
      <c r="AC262" s="91"/>
      <c r="AD262" s="161"/>
      <c r="AE262" s="91"/>
      <c r="AF262" s="161"/>
      <c r="AG262" s="91"/>
      <c r="AH262" s="72"/>
      <c r="AI262" s="91"/>
      <c r="AJ262" s="161"/>
      <c r="AK262" s="91"/>
      <c r="AL262" s="75"/>
      <c r="AM262" s="91"/>
      <c r="AN262" s="75"/>
      <c r="AO262" s="91"/>
      <c r="AP262" s="77"/>
      <c r="AQ262" s="91"/>
      <c r="AR262" s="72"/>
      <c r="AS262" s="325"/>
      <c r="AT262" s="91"/>
      <c r="AU262" s="72"/>
      <c r="AV262" s="678" t="str">
        <f>IF(AU262="","",IF(AU262="A",'11.パネルラジエーター設備費用算出シート'!$G$13,IF(AU262="B",'11.パネルラジエーター設備費用算出シート'!$N$13,IF(AU262="C",'11.パネルラジエーター設備費用算出シート'!$G$23,IF(AU262="D",'11.パネルラジエーター設備費用算出シート'!$N$23,IF(AU262="E",'11.パネルラジエーター設備費用算出シート'!$G$33,IF(AU262="F",'11.パネルラジエーター設備費用算出シート'!$N$33,IF(AU262="G",'11.パネルラジエーター設備費用算出シート'!$G$43,IF(AU262="H",'11.パネルラジエーター設備費用算出シート'!$N$43,IF(AU262="I",'11.パネルラジエーター設備費用算出シート'!$G$54,'11.パネルラジエーター設備費用算出シート'!$N$54))))))))))</f>
        <v/>
      </c>
      <c r="AW262" s="91"/>
      <c r="AX262" s="36"/>
      <c r="AY262" s="36"/>
      <c r="AZ262" s="36"/>
      <c r="BA262" s="36"/>
      <c r="BB262" s="66"/>
      <c r="BC262" s="36"/>
      <c r="BD262" s="36"/>
      <c r="BE262" s="66"/>
      <c r="BF262" s="36"/>
      <c r="BG262" s="36"/>
      <c r="BH262" s="36"/>
      <c r="BI262" s="36"/>
    </row>
    <row r="263" spans="1:61" s="37" customFormat="1">
      <c r="A263" s="93"/>
      <c r="B263" s="68">
        <v>251</v>
      </c>
      <c r="C263" s="105"/>
      <c r="D263" s="69"/>
      <c r="E263" s="94"/>
      <c r="F263" s="672"/>
      <c r="G263" s="672"/>
      <c r="H263" s="72"/>
      <c r="I263" s="73"/>
      <c r="J263" s="72"/>
      <c r="K263" s="674" t="str">
        <f t="shared" si="9"/>
        <v/>
      </c>
      <c r="L263" s="674" t="str">
        <f>IF($G263="","",IF(OR('2.全体概要'!$C$15=1,'2.全体概要'!$C$15=2),INDEX($BD$15:$BD$16,MATCH($G263,$BC$15:$BC$16,-1)),IF('2.全体概要'!$C$15=3,INDEX($BD$14:$BD$15,MATCH($G263,$BC$14:$BC$15,-1)),INDEX($BD$13:$BD$14,MATCH($G263,$BC$13:$BC$14,-1)))))</f>
        <v/>
      </c>
      <c r="M263" s="674" t="str">
        <f t="shared" si="10"/>
        <v/>
      </c>
      <c r="N263" s="675">
        <f t="shared" si="11"/>
        <v>0</v>
      </c>
      <c r="O263" s="91"/>
      <c r="P263" s="161"/>
      <c r="Q263" s="67"/>
      <c r="R263" s="89"/>
      <c r="S263" s="162"/>
      <c r="T263" s="67"/>
      <c r="U263" s="91"/>
      <c r="V263" s="161"/>
      <c r="W263" s="67"/>
      <c r="X263" s="89"/>
      <c r="Y263" s="162"/>
      <c r="Z263" s="67"/>
      <c r="AA263" s="91"/>
      <c r="AB263" s="72"/>
      <c r="AC263" s="91"/>
      <c r="AD263" s="161"/>
      <c r="AE263" s="91"/>
      <c r="AF263" s="161"/>
      <c r="AG263" s="91"/>
      <c r="AH263" s="72"/>
      <c r="AI263" s="91"/>
      <c r="AJ263" s="161"/>
      <c r="AK263" s="91"/>
      <c r="AL263" s="75"/>
      <c r="AM263" s="91"/>
      <c r="AN263" s="75"/>
      <c r="AO263" s="91"/>
      <c r="AP263" s="77"/>
      <c r="AQ263" s="91"/>
      <c r="AR263" s="72"/>
      <c r="AS263" s="325"/>
      <c r="AT263" s="91"/>
      <c r="AU263" s="72"/>
      <c r="AV263" s="678" t="str">
        <f>IF(AU263="","",IF(AU263="A",'11.パネルラジエーター設備費用算出シート'!$G$13,IF(AU263="B",'11.パネルラジエーター設備費用算出シート'!$N$13,IF(AU263="C",'11.パネルラジエーター設備費用算出シート'!$G$23,IF(AU263="D",'11.パネルラジエーター設備費用算出シート'!$N$23,IF(AU263="E",'11.パネルラジエーター設備費用算出シート'!$G$33,IF(AU263="F",'11.パネルラジエーター設備費用算出シート'!$N$33,IF(AU263="G",'11.パネルラジエーター設備費用算出シート'!$G$43,IF(AU263="H",'11.パネルラジエーター設備費用算出シート'!$N$43,IF(AU263="I",'11.パネルラジエーター設備費用算出シート'!$G$54,'11.パネルラジエーター設備費用算出シート'!$N$54))))))))))</f>
        <v/>
      </c>
      <c r="AW263" s="91"/>
      <c r="AX263" s="36"/>
      <c r="AY263" s="36"/>
      <c r="AZ263" s="36"/>
      <c r="BA263" s="36"/>
      <c r="BB263" s="66"/>
      <c r="BC263" s="36"/>
      <c r="BD263" s="36"/>
      <c r="BE263" s="66"/>
      <c r="BF263" s="36"/>
      <c r="BG263" s="36"/>
      <c r="BH263" s="36"/>
      <c r="BI263" s="36"/>
    </row>
    <row r="264" spans="1:61" s="37" customFormat="1">
      <c r="A264" s="93"/>
      <c r="B264" s="68">
        <v>252</v>
      </c>
      <c r="C264" s="105"/>
      <c r="D264" s="69"/>
      <c r="E264" s="94"/>
      <c r="F264" s="672"/>
      <c r="G264" s="672"/>
      <c r="H264" s="72"/>
      <c r="I264" s="73"/>
      <c r="J264" s="72"/>
      <c r="K264" s="674" t="str">
        <f t="shared" si="9"/>
        <v/>
      </c>
      <c r="L264" s="674" t="str">
        <f>IF($G264="","",IF(OR('2.全体概要'!$C$15=1,'2.全体概要'!$C$15=2),INDEX($BD$15:$BD$16,MATCH($G264,$BC$15:$BC$16,-1)),IF('2.全体概要'!$C$15=3,INDEX($BD$14:$BD$15,MATCH($G264,$BC$14:$BC$15,-1)),INDEX($BD$13:$BD$14,MATCH($G264,$BC$13:$BC$14,-1)))))</f>
        <v/>
      </c>
      <c r="M264" s="674" t="str">
        <f t="shared" si="10"/>
        <v/>
      </c>
      <c r="N264" s="675">
        <f t="shared" si="11"/>
        <v>0</v>
      </c>
      <c r="O264" s="91"/>
      <c r="P264" s="161"/>
      <c r="Q264" s="67"/>
      <c r="R264" s="89"/>
      <c r="S264" s="162"/>
      <c r="T264" s="67"/>
      <c r="U264" s="91"/>
      <c r="V264" s="161"/>
      <c r="W264" s="67"/>
      <c r="X264" s="89"/>
      <c r="Y264" s="162"/>
      <c r="Z264" s="67"/>
      <c r="AA264" s="91"/>
      <c r="AB264" s="72"/>
      <c r="AC264" s="91"/>
      <c r="AD264" s="161"/>
      <c r="AE264" s="91"/>
      <c r="AF264" s="161"/>
      <c r="AG264" s="91"/>
      <c r="AH264" s="72"/>
      <c r="AI264" s="91"/>
      <c r="AJ264" s="161"/>
      <c r="AK264" s="91"/>
      <c r="AL264" s="75"/>
      <c r="AM264" s="91"/>
      <c r="AN264" s="75"/>
      <c r="AO264" s="91"/>
      <c r="AP264" s="77"/>
      <c r="AQ264" s="91"/>
      <c r="AR264" s="72"/>
      <c r="AS264" s="325"/>
      <c r="AT264" s="91"/>
      <c r="AU264" s="72"/>
      <c r="AV264" s="678" t="str">
        <f>IF(AU264="","",IF(AU264="A",'11.パネルラジエーター設備費用算出シート'!$G$13,IF(AU264="B",'11.パネルラジエーター設備費用算出シート'!$N$13,IF(AU264="C",'11.パネルラジエーター設備費用算出シート'!$G$23,IF(AU264="D",'11.パネルラジエーター設備費用算出シート'!$N$23,IF(AU264="E",'11.パネルラジエーター設備費用算出シート'!$G$33,IF(AU264="F",'11.パネルラジエーター設備費用算出シート'!$N$33,IF(AU264="G",'11.パネルラジエーター設備費用算出シート'!$G$43,IF(AU264="H",'11.パネルラジエーター設備費用算出シート'!$N$43,IF(AU264="I",'11.パネルラジエーター設備費用算出シート'!$G$54,'11.パネルラジエーター設備費用算出シート'!$N$54))))))))))</f>
        <v/>
      </c>
      <c r="AW264" s="91"/>
      <c r="AX264" s="36"/>
      <c r="AY264" s="36"/>
      <c r="AZ264" s="36"/>
      <c r="BA264" s="36"/>
      <c r="BB264" s="66"/>
      <c r="BC264" s="36"/>
      <c r="BD264" s="36"/>
      <c r="BE264" s="66"/>
      <c r="BF264" s="36"/>
      <c r="BG264" s="36"/>
      <c r="BH264" s="36"/>
      <c r="BI264" s="36"/>
    </row>
    <row r="265" spans="1:61" s="37" customFormat="1">
      <c r="A265" s="93"/>
      <c r="B265" s="68">
        <v>253</v>
      </c>
      <c r="C265" s="105"/>
      <c r="D265" s="69"/>
      <c r="E265" s="94"/>
      <c r="F265" s="672"/>
      <c r="G265" s="672"/>
      <c r="H265" s="72"/>
      <c r="I265" s="73"/>
      <c r="J265" s="72"/>
      <c r="K265" s="674" t="str">
        <f t="shared" si="9"/>
        <v/>
      </c>
      <c r="L265" s="674" t="str">
        <f>IF($G265="","",IF(OR('2.全体概要'!$C$15=1,'2.全体概要'!$C$15=2),INDEX($BD$15:$BD$16,MATCH($G265,$BC$15:$BC$16,-1)),IF('2.全体概要'!$C$15=3,INDEX($BD$14:$BD$15,MATCH($G265,$BC$14:$BC$15,-1)),INDEX($BD$13:$BD$14,MATCH($G265,$BC$13:$BC$14,-1)))))</f>
        <v/>
      </c>
      <c r="M265" s="674" t="str">
        <f t="shared" si="10"/>
        <v/>
      </c>
      <c r="N265" s="675">
        <f t="shared" si="11"/>
        <v>0</v>
      </c>
      <c r="O265" s="91"/>
      <c r="P265" s="161"/>
      <c r="Q265" s="67"/>
      <c r="R265" s="89"/>
      <c r="S265" s="162"/>
      <c r="T265" s="67"/>
      <c r="U265" s="91"/>
      <c r="V265" s="161"/>
      <c r="W265" s="67"/>
      <c r="X265" s="89"/>
      <c r="Y265" s="162"/>
      <c r="Z265" s="67"/>
      <c r="AA265" s="91"/>
      <c r="AB265" s="72"/>
      <c r="AC265" s="91"/>
      <c r="AD265" s="161"/>
      <c r="AE265" s="91"/>
      <c r="AF265" s="161"/>
      <c r="AG265" s="91"/>
      <c r="AH265" s="72"/>
      <c r="AI265" s="91"/>
      <c r="AJ265" s="161"/>
      <c r="AK265" s="91"/>
      <c r="AL265" s="75"/>
      <c r="AM265" s="91"/>
      <c r="AN265" s="75"/>
      <c r="AO265" s="91"/>
      <c r="AP265" s="77"/>
      <c r="AQ265" s="91"/>
      <c r="AR265" s="72"/>
      <c r="AS265" s="325"/>
      <c r="AT265" s="91"/>
      <c r="AU265" s="72"/>
      <c r="AV265" s="678" t="str">
        <f>IF(AU265="","",IF(AU265="A",'11.パネルラジエーター設備費用算出シート'!$G$13,IF(AU265="B",'11.パネルラジエーター設備費用算出シート'!$N$13,IF(AU265="C",'11.パネルラジエーター設備費用算出シート'!$G$23,IF(AU265="D",'11.パネルラジエーター設備費用算出シート'!$N$23,IF(AU265="E",'11.パネルラジエーター設備費用算出シート'!$G$33,IF(AU265="F",'11.パネルラジエーター設備費用算出シート'!$N$33,IF(AU265="G",'11.パネルラジエーター設備費用算出シート'!$G$43,IF(AU265="H",'11.パネルラジエーター設備費用算出シート'!$N$43,IF(AU265="I",'11.パネルラジエーター設備費用算出シート'!$G$54,'11.パネルラジエーター設備費用算出シート'!$N$54))))))))))</f>
        <v/>
      </c>
      <c r="AW265" s="91"/>
      <c r="AX265" s="36"/>
      <c r="AY265" s="36"/>
      <c r="AZ265" s="36"/>
      <c r="BA265" s="36"/>
      <c r="BB265" s="66"/>
      <c r="BC265" s="36"/>
      <c r="BD265" s="36"/>
      <c r="BE265" s="66"/>
      <c r="BF265" s="36"/>
      <c r="BG265" s="36"/>
      <c r="BH265" s="36"/>
      <c r="BI265" s="36"/>
    </row>
    <row r="266" spans="1:61" s="37" customFormat="1">
      <c r="A266" s="93"/>
      <c r="B266" s="68">
        <v>254</v>
      </c>
      <c r="C266" s="105"/>
      <c r="D266" s="69"/>
      <c r="E266" s="94"/>
      <c r="F266" s="672"/>
      <c r="G266" s="672"/>
      <c r="H266" s="72"/>
      <c r="I266" s="73"/>
      <c r="J266" s="72"/>
      <c r="K266" s="674" t="str">
        <f t="shared" si="9"/>
        <v/>
      </c>
      <c r="L266" s="674" t="str">
        <f>IF($G266="","",IF(OR('2.全体概要'!$C$15=1,'2.全体概要'!$C$15=2),INDEX($BD$15:$BD$16,MATCH($G266,$BC$15:$BC$16,-1)),IF('2.全体概要'!$C$15=3,INDEX($BD$14:$BD$15,MATCH($G266,$BC$14:$BC$15,-1)),INDEX($BD$13:$BD$14,MATCH($G266,$BC$13:$BC$14,-1)))))</f>
        <v/>
      </c>
      <c r="M266" s="674" t="str">
        <f t="shared" si="10"/>
        <v/>
      </c>
      <c r="N266" s="675">
        <f t="shared" si="11"/>
        <v>0</v>
      </c>
      <c r="O266" s="91"/>
      <c r="P266" s="161"/>
      <c r="Q266" s="67"/>
      <c r="R266" s="89"/>
      <c r="S266" s="162"/>
      <c r="T266" s="67"/>
      <c r="U266" s="91"/>
      <c r="V266" s="161"/>
      <c r="W266" s="67"/>
      <c r="X266" s="89"/>
      <c r="Y266" s="162"/>
      <c r="Z266" s="67"/>
      <c r="AA266" s="91"/>
      <c r="AB266" s="72"/>
      <c r="AC266" s="91"/>
      <c r="AD266" s="161"/>
      <c r="AE266" s="91"/>
      <c r="AF266" s="161"/>
      <c r="AG266" s="91"/>
      <c r="AH266" s="72"/>
      <c r="AI266" s="91"/>
      <c r="AJ266" s="161"/>
      <c r="AK266" s="91"/>
      <c r="AL266" s="75"/>
      <c r="AM266" s="91"/>
      <c r="AN266" s="75"/>
      <c r="AO266" s="91"/>
      <c r="AP266" s="77"/>
      <c r="AQ266" s="91"/>
      <c r="AR266" s="72"/>
      <c r="AS266" s="325"/>
      <c r="AT266" s="91"/>
      <c r="AU266" s="72"/>
      <c r="AV266" s="678" t="str">
        <f>IF(AU266="","",IF(AU266="A",'11.パネルラジエーター設備費用算出シート'!$G$13,IF(AU266="B",'11.パネルラジエーター設備費用算出シート'!$N$13,IF(AU266="C",'11.パネルラジエーター設備費用算出シート'!$G$23,IF(AU266="D",'11.パネルラジエーター設備費用算出シート'!$N$23,IF(AU266="E",'11.パネルラジエーター設備費用算出シート'!$G$33,IF(AU266="F",'11.パネルラジエーター設備費用算出シート'!$N$33,IF(AU266="G",'11.パネルラジエーター設備費用算出シート'!$G$43,IF(AU266="H",'11.パネルラジエーター設備費用算出シート'!$N$43,IF(AU266="I",'11.パネルラジエーター設備費用算出シート'!$G$54,'11.パネルラジエーター設備費用算出シート'!$N$54))))))))))</f>
        <v/>
      </c>
      <c r="AW266" s="91"/>
      <c r="AX266" s="36"/>
      <c r="AY266" s="36"/>
      <c r="AZ266" s="36"/>
      <c r="BA266" s="36"/>
      <c r="BB266" s="66"/>
      <c r="BC266" s="36"/>
      <c r="BD266" s="36"/>
      <c r="BE266" s="66"/>
      <c r="BF266" s="36"/>
      <c r="BG266" s="36"/>
      <c r="BH266" s="36"/>
      <c r="BI266" s="36"/>
    </row>
    <row r="267" spans="1:61" s="37" customFormat="1">
      <c r="A267" s="93"/>
      <c r="B267" s="68">
        <v>255</v>
      </c>
      <c r="C267" s="105"/>
      <c r="D267" s="69"/>
      <c r="E267" s="94"/>
      <c r="F267" s="672"/>
      <c r="G267" s="672"/>
      <c r="H267" s="72"/>
      <c r="I267" s="73"/>
      <c r="J267" s="72"/>
      <c r="K267" s="674" t="str">
        <f t="shared" si="9"/>
        <v/>
      </c>
      <c r="L267" s="674" t="str">
        <f>IF($G267="","",IF(OR('2.全体概要'!$C$15=1,'2.全体概要'!$C$15=2),INDEX($BD$15:$BD$16,MATCH($G267,$BC$15:$BC$16,-1)),IF('2.全体概要'!$C$15=3,INDEX($BD$14:$BD$15,MATCH($G267,$BC$14:$BC$15,-1)),INDEX($BD$13:$BD$14,MATCH($G267,$BC$13:$BC$14,-1)))))</f>
        <v/>
      </c>
      <c r="M267" s="674" t="str">
        <f t="shared" si="10"/>
        <v/>
      </c>
      <c r="N267" s="675">
        <f t="shared" si="11"/>
        <v>0</v>
      </c>
      <c r="O267" s="91"/>
      <c r="P267" s="161"/>
      <c r="Q267" s="67"/>
      <c r="R267" s="89"/>
      <c r="S267" s="162"/>
      <c r="T267" s="67"/>
      <c r="U267" s="91"/>
      <c r="V267" s="161"/>
      <c r="W267" s="67"/>
      <c r="X267" s="89"/>
      <c r="Y267" s="162"/>
      <c r="Z267" s="67"/>
      <c r="AA267" s="91"/>
      <c r="AB267" s="72"/>
      <c r="AC267" s="91"/>
      <c r="AD267" s="161"/>
      <c r="AE267" s="91"/>
      <c r="AF267" s="161"/>
      <c r="AG267" s="91"/>
      <c r="AH267" s="72"/>
      <c r="AI267" s="91"/>
      <c r="AJ267" s="161"/>
      <c r="AK267" s="91"/>
      <c r="AL267" s="75"/>
      <c r="AM267" s="91"/>
      <c r="AN267" s="75"/>
      <c r="AO267" s="91"/>
      <c r="AP267" s="77"/>
      <c r="AQ267" s="91"/>
      <c r="AR267" s="72"/>
      <c r="AS267" s="325"/>
      <c r="AT267" s="91"/>
      <c r="AU267" s="72"/>
      <c r="AV267" s="678" t="str">
        <f>IF(AU267="","",IF(AU267="A",'11.パネルラジエーター設備費用算出シート'!$G$13,IF(AU267="B",'11.パネルラジエーター設備費用算出シート'!$N$13,IF(AU267="C",'11.パネルラジエーター設備費用算出シート'!$G$23,IF(AU267="D",'11.パネルラジエーター設備費用算出シート'!$N$23,IF(AU267="E",'11.パネルラジエーター設備費用算出シート'!$G$33,IF(AU267="F",'11.パネルラジエーター設備費用算出シート'!$N$33,IF(AU267="G",'11.パネルラジエーター設備費用算出シート'!$G$43,IF(AU267="H",'11.パネルラジエーター設備費用算出シート'!$N$43,IF(AU267="I",'11.パネルラジエーター設備費用算出シート'!$G$54,'11.パネルラジエーター設備費用算出シート'!$N$54))))))))))</f>
        <v/>
      </c>
      <c r="AW267" s="91"/>
      <c r="AX267" s="36"/>
      <c r="AY267" s="36"/>
      <c r="AZ267" s="36"/>
      <c r="BA267" s="36"/>
      <c r="BB267" s="66"/>
      <c r="BC267" s="36"/>
      <c r="BD267" s="36"/>
      <c r="BE267" s="66"/>
      <c r="BF267" s="36"/>
      <c r="BG267" s="36"/>
      <c r="BH267" s="36"/>
      <c r="BI267" s="36"/>
    </row>
    <row r="268" spans="1:61" s="37" customFormat="1">
      <c r="A268" s="93"/>
      <c r="B268" s="68">
        <v>256</v>
      </c>
      <c r="C268" s="105"/>
      <c r="D268" s="69"/>
      <c r="E268" s="94"/>
      <c r="F268" s="672"/>
      <c r="G268" s="672"/>
      <c r="H268" s="72"/>
      <c r="I268" s="73"/>
      <c r="J268" s="72"/>
      <c r="K268" s="674" t="str">
        <f t="shared" si="9"/>
        <v/>
      </c>
      <c r="L268" s="674" t="str">
        <f>IF($G268="","",IF(OR('2.全体概要'!$C$15=1,'2.全体概要'!$C$15=2),INDEX($BD$15:$BD$16,MATCH($G268,$BC$15:$BC$16,-1)),IF('2.全体概要'!$C$15=3,INDEX($BD$14:$BD$15,MATCH($G268,$BC$14:$BC$15,-1)),INDEX($BD$13:$BD$14,MATCH($G268,$BC$13:$BC$14,-1)))))</f>
        <v/>
      </c>
      <c r="M268" s="674" t="str">
        <f t="shared" si="10"/>
        <v/>
      </c>
      <c r="N268" s="675">
        <f t="shared" si="11"/>
        <v>0</v>
      </c>
      <c r="O268" s="91"/>
      <c r="P268" s="161"/>
      <c r="Q268" s="67"/>
      <c r="R268" s="89"/>
      <c r="S268" s="162"/>
      <c r="T268" s="67"/>
      <c r="U268" s="91"/>
      <c r="V268" s="161"/>
      <c r="W268" s="67"/>
      <c r="X268" s="89"/>
      <c r="Y268" s="162"/>
      <c r="Z268" s="67"/>
      <c r="AA268" s="91"/>
      <c r="AB268" s="72"/>
      <c r="AC268" s="91"/>
      <c r="AD268" s="161"/>
      <c r="AE268" s="91"/>
      <c r="AF268" s="161"/>
      <c r="AG268" s="91"/>
      <c r="AH268" s="72"/>
      <c r="AI268" s="91"/>
      <c r="AJ268" s="161"/>
      <c r="AK268" s="91"/>
      <c r="AL268" s="75"/>
      <c r="AM268" s="91"/>
      <c r="AN268" s="75"/>
      <c r="AO268" s="91"/>
      <c r="AP268" s="77"/>
      <c r="AQ268" s="91"/>
      <c r="AR268" s="72"/>
      <c r="AS268" s="325"/>
      <c r="AT268" s="91"/>
      <c r="AU268" s="72"/>
      <c r="AV268" s="678" t="str">
        <f>IF(AU268="","",IF(AU268="A",'11.パネルラジエーター設備費用算出シート'!$G$13,IF(AU268="B",'11.パネルラジエーター設備費用算出シート'!$N$13,IF(AU268="C",'11.パネルラジエーター設備費用算出シート'!$G$23,IF(AU268="D",'11.パネルラジエーター設備費用算出シート'!$N$23,IF(AU268="E",'11.パネルラジエーター設備費用算出シート'!$G$33,IF(AU268="F",'11.パネルラジエーター設備費用算出シート'!$N$33,IF(AU268="G",'11.パネルラジエーター設備費用算出シート'!$G$43,IF(AU268="H",'11.パネルラジエーター設備費用算出シート'!$N$43,IF(AU268="I",'11.パネルラジエーター設備費用算出シート'!$G$54,'11.パネルラジエーター設備費用算出シート'!$N$54))))))))))</f>
        <v/>
      </c>
      <c r="AW268" s="91"/>
      <c r="AX268" s="36"/>
      <c r="AY268" s="36"/>
      <c r="AZ268" s="36"/>
      <c r="BA268" s="36"/>
      <c r="BB268" s="66"/>
      <c r="BC268" s="36"/>
      <c r="BD268" s="36"/>
      <c r="BE268" s="66"/>
      <c r="BF268" s="36"/>
      <c r="BG268" s="36"/>
      <c r="BH268" s="36"/>
      <c r="BI268" s="36"/>
    </row>
    <row r="269" spans="1:61" s="37" customFormat="1">
      <c r="A269" s="93"/>
      <c r="B269" s="68">
        <v>257</v>
      </c>
      <c r="C269" s="105"/>
      <c r="D269" s="69"/>
      <c r="E269" s="94"/>
      <c r="F269" s="672"/>
      <c r="G269" s="672"/>
      <c r="H269" s="72"/>
      <c r="I269" s="73"/>
      <c r="J269" s="72"/>
      <c r="K269" s="674" t="str">
        <f t="shared" ref="K269:K313" si="12">IF($F269="","",VLOOKUP($F269,$AZ$13:$BA$17,2,TRUE))</f>
        <v/>
      </c>
      <c r="L269" s="674" t="str">
        <f>IF($G269="","",IF(OR('2.全体概要'!$C$15=1,'2.全体概要'!$C$15=2),INDEX($BD$15:$BD$16,MATCH($G269,$BC$15:$BC$16,-1)),IF('2.全体概要'!$C$15=3,INDEX($BD$14:$BD$15,MATCH($G269,$BC$14:$BC$15,-1)),INDEX($BD$13:$BD$14,MATCH($G269,$BC$13:$BC$14,-1)))))</f>
        <v/>
      </c>
      <c r="M269" s="674" t="str">
        <f t="shared" ref="M269:M313" si="13">IF(OR($F269="",$H269="",$I269=""),"",VLOOKUP($H269&amp;$I269,$BF$13:$BI$18,IF($F269&lt;50,2,IF(AND($J269="該当",$H269="角住戸"),4,3)),FALSE))</f>
        <v/>
      </c>
      <c r="N269" s="675">
        <f t="shared" si="11"/>
        <v>0</v>
      </c>
      <c r="O269" s="91"/>
      <c r="P269" s="161"/>
      <c r="Q269" s="67"/>
      <c r="R269" s="89"/>
      <c r="S269" s="162"/>
      <c r="T269" s="67"/>
      <c r="U269" s="91"/>
      <c r="V269" s="161"/>
      <c r="W269" s="67"/>
      <c r="X269" s="89"/>
      <c r="Y269" s="162"/>
      <c r="Z269" s="67"/>
      <c r="AA269" s="91"/>
      <c r="AB269" s="72"/>
      <c r="AC269" s="91"/>
      <c r="AD269" s="161"/>
      <c r="AE269" s="91"/>
      <c r="AF269" s="161"/>
      <c r="AG269" s="91"/>
      <c r="AH269" s="72"/>
      <c r="AI269" s="91"/>
      <c r="AJ269" s="161"/>
      <c r="AK269" s="91"/>
      <c r="AL269" s="75"/>
      <c r="AM269" s="91"/>
      <c r="AN269" s="75"/>
      <c r="AO269" s="91"/>
      <c r="AP269" s="77"/>
      <c r="AQ269" s="91"/>
      <c r="AR269" s="72"/>
      <c r="AS269" s="325"/>
      <c r="AT269" s="91"/>
      <c r="AU269" s="72"/>
      <c r="AV269" s="678" t="str">
        <f>IF(AU269="","",IF(AU269="A",'11.パネルラジエーター設備費用算出シート'!$G$13,IF(AU269="B",'11.パネルラジエーター設備費用算出シート'!$N$13,IF(AU269="C",'11.パネルラジエーター設備費用算出シート'!$G$23,IF(AU269="D",'11.パネルラジエーター設備費用算出シート'!$N$23,IF(AU269="E",'11.パネルラジエーター設備費用算出シート'!$G$33,IF(AU269="F",'11.パネルラジエーター設備費用算出シート'!$N$33,IF(AU269="G",'11.パネルラジエーター設備費用算出シート'!$G$43,IF(AU269="H",'11.パネルラジエーター設備費用算出シート'!$N$43,IF(AU269="I",'11.パネルラジエーター設備費用算出シート'!$G$54,'11.パネルラジエーター設備費用算出シート'!$N$54))))))))))</f>
        <v/>
      </c>
      <c r="AW269" s="91"/>
      <c r="AX269" s="36"/>
      <c r="AY269" s="36"/>
      <c r="AZ269" s="36"/>
      <c r="BA269" s="36"/>
      <c r="BB269" s="66"/>
      <c r="BC269" s="36"/>
      <c r="BD269" s="36"/>
      <c r="BE269" s="66"/>
      <c r="BF269" s="36"/>
      <c r="BG269" s="36"/>
      <c r="BH269" s="36"/>
      <c r="BI269" s="36"/>
    </row>
    <row r="270" spans="1:61" s="37" customFormat="1">
      <c r="A270" s="93"/>
      <c r="B270" s="68">
        <v>258</v>
      </c>
      <c r="C270" s="105"/>
      <c r="D270" s="69"/>
      <c r="E270" s="94"/>
      <c r="F270" s="672"/>
      <c r="G270" s="672"/>
      <c r="H270" s="72"/>
      <c r="I270" s="73"/>
      <c r="J270" s="72"/>
      <c r="K270" s="674" t="str">
        <f t="shared" si="12"/>
        <v/>
      </c>
      <c r="L270" s="674" t="str">
        <f>IF($G270="","",IF(OR('2.全体概要'!$C$15=1,'2.全体概要'!$C$15=2),INDEX($BD$15:$BD$16,MATCH($G270,$BC$15:$BC$16,-1)),IF('2.全体概要'!$C$15=3,INDEX($BD$14:$BD$15,MATCH($G270,$BC$14:$BC$15,-1)),INDEX($BD$13:$BD$14,MATCH($G270,$BC$13:$BC$14,-1)))))</f>
        <v/>
      </c>
      <c r="M270" s="674" t="str">
        <f t="shared" si="13"/>
        <v/>
      </c>
      <c r="N270" s="675">
        <f t="shared" si="11"/>
        <v>0</v>
      </c>
      <c r="O270" s="91"/>
      <c r="P270" s="161"/>
      <c r="Q270" s="67"/>
      <c r="R270" s="89"/>
      <c r="S270" s="162"/>
      <c r="T270" s="67"/>
      <c r="U270" s="91"/>
      <c r="V270" s="161"/>
      <c r="W270" s="67"/>
      <c r="X270" s="89"/>
      <c r="Y270" s="162"/>
      <c r="Z270" s="67"/>
      <c r="AA270" s="91"/>
      <c r="AB270" s="72"/>
      <c r="AC270" s="91"/>
      <c r="AD270" s="161"/>
      <c r="AE270" s="91"/>
      <c r="AF270" s="161"/>
      <c r="AG270" s="91"/>
      <c r="AH270" s="72"/>
      <c r="AI270" s="91"/>
      <c r="AJ270" s="161"/>
      <c r="AK270" s="91"/>
      <c r="AL270" s="75"/>
      <c r="AM270" s="91"/>
      <c r="AN270" s="75"/>
      <c r="AO270" s="91"/>
      <c r="AP270" s="77"/>
      <c r="AQ270" s="91"/>
      <c r="AR270" s="72"/>
      <c r="AS270" s="325"/>
      <c r="AT270" s="91"/>
      <c r="AU270" s="72"/>
      <c r="AV270" s="678" t="str">
        <f>IF(AU270="","",IF(AU270="A",'11.パネルラジエーター設備費用算出シート'!$G$13,IF(AU270="B",'11.パネルラジエーター設備費用算出シート'!$N$13,IF(AU270="C",'11.パネルラジエーター設備費用算出シート'!$G$23,IF(AU270="D",'11.パネルラジエーター設備費用算出シート'!$N$23,IF(AU270="E",'11.パネルラジエーター設備費用算出シート'!$G$33,IF(AU270="F",'11.パネルラジエーター設備費用算出シート'!$N$33,IF(AU270="G",'11.パネルラジエーター設備費用算出シート'!$G$43,IF(AU270="H",'11.パネルラジエーター設備費用算出シート'!$N$43,IF(AU270="I",'11.パネルラジエーター設備費用算出シート'!$G$54,'11.パネルラジエーター設備費用算出シート'!$N$54))))))))))</f>
        <v/>
      </c>
      <c r="AW270" s="91"/>
      <c r="AX270" s="36"/>
      <c r="AY270" s="36"/>
      <c r="AZ270" s="36"/>
      <c r="BA270" s="36"/>
      <c r="BB270" s="66"/>
      <c r="BC270" s="36"/>
      <c r="BD270" s="36"/>
      <c r="BE270" s="66"/>
      <c r="BF270" s="36"/>
      <c r="BG270" s="36"/>
      <c r="BH270" s="36"/>
      <c r="BI270" s="36"/>
    </row>
    <row r="271" spans="1:61" s="37" customFormat="1">
      <c r="A271" s="93"/>
      <c r="B271" s="68">
        <v>259</v>
      </c>
      <c r="C271" s="105"/>
      <c r="D271" s="69"/>
      <c r="E271" s="94"/>
      <c r="F271" s="672"/>
      <c r="G271" s="672"/>
      <c r="H271" s="72"/>
      <c r="I271" s="73"/>
      <c r="J271" s="72"/>
      <c r="K271" s="674" t="str">
        <f t="shared" si="12"/>
        <v/>
      </c>
      <c r="L271" s="674" t="str">
        <f>IF($G271="","",IF(OR('2.全体概要'!$C$15=1,'2.全体概要'!$C$15=2),INDEX($BD$15:$BD$16,MATCH($G271,$BC$15:$BC$16,-1)),IF('2.全体概要'!$C$15=3,INDEX($BD$14:$BD$15,MATCH($G271,$BC$14:$BC$15,-1)),INDEX($BD$13:$BD$14,MATCH($G271,$BC$13:$BC$14,-1)))))</f>
        <v/>
      </c>
      <c r="M271" s="674" t="str">
        <f t="shared" si="13"/>
        <v/>
      </c>
      <c r="N271" s="675">
        <f t="shared" si="11"/>
        <v>0</v>
      </c>
      <c r="O271" s="91"/>
      <c r="P271" s="161"/>
      <c r="Q271" s="67"/>
      <c r="R271" s="89"/>
      <c r="S271" s="162"/>
      <c r="T271" s="67"/>
      <c r="U271" s="91"/>
      <c r="V271" s="161"/>
      <c r="W271" s="67"/>
      <c r="X271" s="89"/>
      <c r="Y271" s="162"/>
      <c r="Z271" s="67"/>
      <c r="AA271" s="91"/>
      <c r="AB271" s="72"/>
      <c r="AC271" s="91"/>
      <c r="AD271" s="161"/>
      <c r="AE271" s="91"/>
      <c r="AF271" s="161"/>
      <c r="AG271" s="91"/>
      <c r="AH271" s="72"/>
      <c r="AI271" s="91"/>
      <c r="AJ271" s="161"/>
      <c r="AK271" s="91"/>
      <c r="AL271" s="75"/>
      <c r="AM271" s="91"/>
      <c r="AN271" s="75"/>
      <c r="AO271" s="91"/>
      <c r="AP271" s="77"/>
      <c r="AQ271" s="91"/>
      <c r="AR271" s="72"/>
      <c r="AS271" s="325"/>
      <c r="AT271" s="91"/>
      <c r="AU271" s="72"/>
      <c r="AV271" s="678" t="str">
        <f>IF(AU271="","",IF(AU271="A",'11.パネルラジエーター設備費用算出シート'!$G$13,IF(AU271="B",'11.パネルラジエーター設備費用算出シート'!$N$13,IF(AU271="C",'11.パネルラジエーター設備費用算出シート'!$G$23,IF(AU271="D",'11.パネルラジエーター設備費用算出シート'!$N$23,IF(AU271="E",'11.パネルラジエーター設備費用算出シート'!$G$33,IF(AU271="F",'11.パネルラジエーター設備費用算出シート'!$N$33,IF(AU271="G",'11.パネルラジエーター設備費用算出シート'!$G$43,IF(AU271="H",'11.パネルラジエーター設備費用算出シート'!$N$43,IF(AU271="I",'11.パネルラジエーター設備費用算出シート'!$G$54,'11.パネルラジエーター設備費用算出シート'!$N$54))))))))))</f>
        <v/>
      </c>
      <c r="AW271" s="91"/>
      <c r="AX271" s="36"/>
      <c r="AY271" s="36"/>
      <c r="AZ271" s="36"/>
      <c r="BA271" s="36"/>
      <c r="BB271" s="66"/>
      <c r="BC271" s="36"/>
      <c r="BD271" s="36"/>
      <c r="BE271" s="66"/>
      <c r="BF271" s="36"/>
      <c r="BG271" s="36"/>
      <c r="BH271" s="36"/>
      <c r="BI271" s="36"/>
    </row>
    <row r="272" spans="1:61" s="37" customFormat="1">
      <c r="A272" s="93"/>
      <c r="B272" s="68">
        <v>260</v>
      </c>
      <c r="C272" s="105"/>
      <c r="D272" s="69"/>
      <c r="E272" s="94"/>
      <c r="F272" s="672"/>
      <c r="G272" s="672"/>
      <c r="H272" s="72"/>
      <c r="I272" s="73"/>
      <c r="J272" s="72"/>
      <c r="K272" s="674" t="str">
        <f t="shared" si="12"/>
        <v/>
      </c>
      <c r="L272" s="674" t="str">
        <f>IF($G272="","",IF(OR('2.全体概要'!$C$15=1,'2.全体概要'!$C$15=2),INDEX($BD$15:$BD$16,MATCH($G272,$BC$15:$BC$16,-1)),IF('2.全体概要'!$C$15=3,INDEX($BD$14:$BD$15,MATCH($G272,$BC$14:$BC$15,-1)),INDEX($BD$13:$BD$14,MATCH($G272,$BC$13:$BC$14,-1)))))</f>
        <v/>
      </c>
      <c r="M272" s="674" t="str">
        <f t="shared" si="13"/>
        <v/>
      </c>
      <c r="N272" s="675">
        <f t="shared" si="11"/>
        <v>0</v>
      </c>
      <c r="O272" s="91"/>
      <c r="P272" s="161"/>
      <c r="Q272" s="67"/>
      <c r="R272" s="89"/>
      <c r="S272" s="162"/>
      <c r="T272" s="67"/>
      <c r="U272" s="91"/>
      <c r="V272" s="161"/>
      <c r="W272" s="67"/>
      <c r="X272" s="89"/>
      <c r="Y272" s="162"/>
      <c r="Z272" s="67"/>
      <c r="AA272" s="91"/>
      <c r="AB272" s="72"/>
      <c r="AC272" s="91"/>
      <c r="AD272" s="161"/>
      <c r="AE272" s="91"/>
      <c r="AF272" s="161"/>
      <c r="AG272" s="91"/>
      <c r="AH272" s="72"/>
      <c r="AI272" s="91"/>
      <c r="AJ272" s="161"/>
      <c r="AK272" s="91"/>
      <c r="AL272" s="75"/>
      <c r="AM272" s="91"/>
      <c r="AN272" s="75"/>
      <c r="AO272" s="91"/>
      <c r="AP272" s="77"/>
      <c r="AQ272" s="91"/>
      <c r="AR272" s="72"/>
      <c r="AS272" s="325"/>
      <c r="AT272" s="91"/>
      <c r="AU272" s="72"/>
      <c r="AV272" s="678" t="str">
        <f>IF(AU272="","",IF(AU272="A",'11.パネルラジエーター設備費用算出シート'!$G$13,IF(AU272="B",'11.パネルラジエーター設備費用算出シート'!$N$13,IF(AU272="C",'11.パネルラジエーター設備費用算出シート'!$G$23,IF(AU272="D",'11.パネルラジエーター設備費用算出シート'!$N$23,IF(AU272="E",'11.パネルラジエーター設備費用算出シート'!$G$33,IF(AU272="F",'11.パネルラジエーター設備費用算出シート'!$N$33,IF(AU272="G",'11.パネルラジエーター設備費用算出シート'!$G$43,IF(AU272="H",'11.パネルラジエーター設備費用算出シート'!$N$43,IF(AU272="I",'11.パネルラジエーター設備費用算出シート'!$G$54,'11.パネルラジエーター設備費用算出シート'!$N$54))))))))))</f>
        <v/>
      </c>
      <c r="AW272" s="91"/>
      <c r="AX272" s="36"/>
      <c r="AY272" s="36"/>
      <c r="AZ272" s="36"/>
      <c r="BA272" s="36"/>
      <c r="BB272" s="66"/>
      <c r="BC272" s="36"/>
      <c r="BD272" s="36"/>
      <c r="BE272" s="66"/>
      <c r="BF272" s="36"/>
      <c r="BG272" s="36"/>
      <c r="BH272" s="36"/>
      <c r="BI272" s="36"/>
    </row>
    <row r="273" spans="1:61" s="37" customFormat="1">
      <c r="A273" s="93"/>
      <c r="B273" s="68">
        <v>261</v>
      </c>
      <c r="C273" s="105"/>
      <c r="D273" s="69"/>
      <c r="E273" s="94"/>
      <c r="F273" s="672"/>
      <c r="G273" s="672"/>
      <c r="H273" s="72"/>
      <c r="I273" s="73"/>
      <c r="J273" s="72"/>
      <c r="K273" s="674" t="str">
        <f t="shared" si="12"/>
        <v/>
      </c>
      <c r="L273" s="674" t="str">
        <f>IF($G273="","",IF(OR('2.全体概要'!$C$15=1,'2.全体概要'!$C$15=2),INDEX($BD$15:$BD$16,MATCH($G273,$BC$15:$BC$16,-1)),IF('2.全体概要'!$C$15=3,INDEX($BD$14:$BD$15,MATCH($G273,$BC$14:$BC$15,-1)),INDEX($BD$13:$BD$14,MATCH($G273,$BC$13:$BC$14,-1)))))</f>
        <v/>
      </c>
      <c r="M273" s="674" t="str">
        <f t="shared" si="13"/>
        <v/>
      </c>
      <c r="N273" s="675">
        <f t="shared" si="11"/>
        <v>0</v>
      </c>
      <c r="O273" s="91"/>
      <c r="P273" s="161"/>
      <c r="Q273" s="67"/>
      <c r="R273" s="89"/>
      <c r="S273" s="162"/>
      <c r="T273" s="67"/>
      <c r="U273" s="91"/>
      <c r="V273" s="161"/>
      <c r="W273" s="67"/>
      <c r="X273" s="89"/>
      <c r="Y273" s="162"/>
      <c r="Z273" s="67"/>
      <c r="AA273" s="91"/>
      <c r="AB273" s="72"/>
      <c r="AC273" s="91"/>
      <c r="AD273" s="161"/>
      <c r="AE273" s="91"/>
      <c r="AF273" s="161"/>
      <c r="AG273" s="91"/>
      <c r="AH273" s="72"/>
      <c r="AI273" s="91"/>
      <c r="AJ273" s="161"/>
      <c r="AK273" s="91"/>
      <c r="AL273" s="75"/>
      <c r="AM273" s="91"/>
      <c r="AN273" s="75"/>
      <c r="AO273" s="91"/>
      <c r="AP273" s="77"/>
      <c r="AQ273" s="91"/>
      <c r="AR273" s="72"/>
      <c r="AS273" s="325"/>
      <c r="AT273" s="91"/>
      <c r="AU273" s="72"/>
      <c r="AV273" s="678" t="str">
        <f>IF(AU273="","",IF(AU273="A",'11.パネルラジエーター設備費用算出シート'!$G$13,IF(AU273="B",'11.パネルラジエーター設備費用算出シート'!$N$13,IF(AU273="C",'11.パネルラジエーター設備費用算出シート'!$G$23,IF(AU273="D",'11.パネルラジエーター設備費用算出シート'!$N$23,IF(AU273="E",'11.パネルラジエーター設備費用算出シート'!$G$33,IF(AU273="F",'11.パネルラジエーター設備費用算出シート'!$N$33,IF(AU273="G",'11.パネルラジエーター設備費用算出シート'!$G$43,IF(AU273="H",'11.パネルラジエーター設備費用算出シート'!$N$43,IF(AU273="I",'11.パネルラジエーター設備費用算出シート'!$G$54,'11.パネルラジエーター設備費用算出シート'!$N$54))))))))))</f>
        <v/>
      </c>
      <c r="AW273" s="91"/>
      <c r="AX273" s="36"/>
      <c r="AY273" s="36"/>
      <c r="AZ273" s="36"/>
      <c r="BA273" s="36"/>
      <c r="BB273" s="66"/>
      <c r="BC273" s="36"/>
      <c r="BD273" s="36"/>
      <c r="BE273" s="66"/>
      <c r="BF273" s="36"/>
      <c r="BG273" s="36"/>
      <c r="BH273" s="36"/>
      <c r="BI273" s="36"/>
    </row>
    <row r="274" spans="1:61" s="37" customFormat="1">
      <c r="A274" s="93"/>
      <c r="B274" s="68">
        <v>262</v>
      </c>
      <c r="C274" s="105"/>
      <c r="D274" s="69"/>
      <c r="E274" s="94"/>
      <c r="F274" s="672"/>
      <c r="G274" s="672"/>
      <c r="H274" s="72"/>
      <c r="I274" s="73"/>
      <c r="J274" s="72"/>
      <c r="K274" s="674" t="str">
        <f t="shared" si="12"/>
        <v/>
      </c>
      <c r="L274" s="674" t="str">
        <f>IF($G274="","",IF(OR('2.全体概要'!$C$15=1,'2.全体概要'!$C$15=2),INDEX($BD$15:$BD$16,MATCH($G274,$BC$15:$BC$16,-1)),IF('2.全体概要'!$C$15=3,INDEX($BD$14:$BD$15,MATCH($G274,$BC$14:$BC$15,-1)),INDEX($BD$13:$BD$14,MATCH($G274,$BC$13:$BC$14,-1)))))</f>
        <v/>
      </c>
      <c r="M274" s="674" t="str">
        <f t="shared" si="13"/>
        <v/>
      </c>
      <c r="N274" s="675">
        <f t="shared" ref="N274:N307" si="14">IF(OR(K274="",L274="",M274=""),0,(700000*K274*L274*M274))</f>
        <v>0</v>
      </c>
      <c r="O274" s="91"/>
      <c r="P274" s="161"/>
      <c r="Q274" s="67"/>
      <c r="R274" s="89"/>
      <c r="S274" s="162"/>
      <c r="T274" s="67"/>
      <c r="U274" s="91"/>
      <c r="V274" s="161"/>
      <c r="W274" s="67"/>
      <c r="X274" s="89"/>
      <c r="Y274" s="162"/>
      <c r="Z274" s="67"/>
      <c r="AA274" s="91"/>
      <c r="AB274" s="72"/>
      <c r="AC274" s="91"/>
      <c r="AD274" s="161"/>
      <c r="AE274" s="91"/>
      <c r="AF274" s="161"/>
      <c r="AG274" s="91"/>
      <c r="AH274" s="72"/>
      <c r="AI274" s="91"/>
      <c r="AJ274" s="161"/>
      <c r="AK274" s="91"/>
      <c r="AL274" s="75"/>
      <c r="AM274" s="91"/>
      <c r="AN274" s="75"/>
      <c r="AO274" s="91"/>
      <c r="AP274" s="77"/>
      <c r="AQ274" s="91"/>
      <c r="AR274" s="72"/>
      <c r="AS274" s="325"/>
      <c r="AT274" s="91"/>
      <c r="AU274" s="72"/>
      <c r="AV274" s="678" t="str">
        <f>IF(AU274="","",IF(AU274="A",'11.パネルラジエーター設備費用算出シート'!$G$13,IF(AU274="B",'11.パネルラジエーター設備費用算出シート'!$N$13,IF(AU274="C",'11.パネルラジエーター設備費用算出シート'!$G$23,IF(AU274="D",'11.パネルラジエーター設備費用算出シート'!$N$23,IF(AU274="E",'11.パネルラジエーター設備費用算出シート'!$G$33,IF(AU274="F",'11.パネルラジエーター設備費用算出シート'!$N$33,IF(AU274="G",'11.パネルラジエーター設備費用算出シート'!$G$43,IF(AU274="H",'11.パネルラジエーター設備費用算出シート'!$N$43,IF(AU274="I",'11.パネルラジエーター設備費用算出シート'!$G$54,'11.パネルラジエーター設備費用算出シート'!$N$54))))))))))</f>
        <v/>
      </c>
      <c r="AW274" s="91"/>
      <c r="AX274" s="36"/>
      <c r="AY274" s="36"/>
      <c r="AZ274" s="36"/>
      <c r="BA274" s="36"/>
      <c r="BB274" s="66"/>
      <c r="BC274" s="36"/>
      <c r="BD274" s="36"/>
      <c r="BE274" s="66"/>
      <c r="BF274" s="36"/>
      <c r="BG274" s="36"/>
      <c r="BH274" s="36"/>
      <c r="BI274" s="36"/>
    </row>
    <row r="275" spans="1:61" s="37" customFormat="1">
      <c r="A275" s="93"/>
      <c r="B275" s="68">
        <v>263</v>
      </c>
      <c r="C275" s="105"/>
      <c r="D275" s="69"/>
      <c r="E275" s="94"/>
      <c r="F275" s="672"/>
      <c r="G275" s="672"/>
      <c r="H275" s="72"/>
      <c r="I275" s="73"/>
      <c r="J275" s="72"/>
      <c r="K275" s="674" t="str">
        <f t="shared" si="12"/>
        <v/>
      </c>
      <c r="L275" s="674" t="str">
        <f>IF($G275="","",IF(OR('2.全体概要'!$C$15=1,'2.全体概要'!$C$15=2),INDEX($BD$15:$BD$16,MATCH($G275,$BC$15:$BC$16,-1)),IF('2.全体概要'!$C$15=3,INDEX($BD$14:$BD$15,MATCH($G275,$BC$14:$BC$15,-1)),INDEX($BD$13:$BD$14,MATCH($G275,$BC$13:$BC$14,-1)))))</f>
        <v/>
      </c>
      <c r="M275" s="674" t="str">
        <f t="shared" si="13"/>
        <v/>
      </c>
      <c r="N275" s="675">
        <f t="shared" si="14"/>
        <v>0</v>
      </c>
      <c r="O275" s="91"/>
      <c r="P275" s="161"/>
      <c r="Q275" s="67"/>
      <c r="R275" s="89"/>
      <c r="S275" s="162"/>
      <c r="T275" s="67"/>
      <c r="U275" s="91"/>
      <c r="V275" s="161"/>
      <c r="W275" s="67"/>
      <c r="X275" s="89"/>
      <c r="Y275" s="162"/>
      <c r="Z275" s="67"/>
      <c r="AA275" s="91"/>
      <c r="AB275" s="72"/>
      <c r="AC275" s="91"/>
      <c r="AD275" s="161"/>
      <c r="AE275" s="91"/>
      <c r="AF275" s="161"/>
      <c r="AG275" s="91"/>
      <c r="AH275" s="72"/>
      <c r="AI275" s="91"/>
      <c r="AJ275" s="161"/>
      <c r="AK275" s="91"/>
      <c r="AL275" s="75"/>
      <c r="AM275" s="91"/>
      <c r="AN275" s="75"/>
      <c r="AO275" s="91"/>
      <c r="AP275" s="77"/>
      <c r="AQ275" s="91"/>
      <c r="AR275" s="72"/>
      <c r="AS275" s="325"/>
      <c r="AT275" s="91"/>
      <c r="AU275" s="72"/>
      <c r="AV275" s="678" t="str">
        <f>IF(AU275="","",IF(AU275="A",'11.パネルラジエーター設備費用算出シート'!$G$13,IF(AU275="B",'11.パネルラジエーター設備費用算出シート'!$N$13,IF(AU275="C",'11.パネルラジエーター設備費用算出シート'!$G$23,IF(AU275="D",'11.パネルラジエーター設備費用算出シート'!$N$23,IF(AU275="E",'11.パネルラジエーター設備費用算出シート'!$G$33,IF(AU275="F",'11.パネルラジエーター設備費用算出シート'!$N$33,IF(AU275="G",'11.パネルラジエーター設備費用算出シート'!$G$43,IF(AU275="H",'11.パネルラジエーター設備費用算出シート'!$N$43,IF(AU275="I",'11.パネルラジエーター設備費用算出シート'!$G$54,'11.パネルラジエーター設備費用算出シート'!$N$54))))))))))</f>
        <v/>
      </c>
      <c r="AW275" s="91"/>
      <c r="AX275" s="36"/>
      <c r="AY275" s="36"/>
      <c r="AZ275" s="36"/>
      <c r="BA275" s="36"/>
      <c r="BB275" s="66"/>
      <c r="BC275" s="36"/>
      <c r="BD275" s="36"/>
      <c r="BE275" s="66"/>
      <c r="BF275" s="36"/>
      <c r="BG275" s="36"/>
      <c r="BH275" s="36"/>
      <c r="BI275" s="36"/>
    </row>
    <row r="276" spans="1:61" s="37" customFormat="1">
      <c r="A276" s="93"/>
      <c r="B276" s="68">
        <v>264</v>
      </c>
      <c r="C276" s="105"/>
      <c r="D276" s="69"/>
      <c r="E276" s="94"/>
      <c r="F276" s="672"/>
      <c r="G276" s="672"/>
      <c r="H276" s="72"/>
      <c r="I276" s="73"/>
      <c r="J276" s="72"/>
      <c r="K276" s="674" t="str">
        <f t="shared" si="12"/>
        <v/>
      </c>
      <c r="L276" s="674" t="str">
        <f>IF($G276="","",IF(OR('2.全体概要'!$C$15=1,'2.全体概要'!$C$15=2),INDEX($BD$15:$BD$16,MATCH($G276,$BC$15:$BC$16,-1)),IF('2.全体概要'!$C$15=3,INDEX($BD$14:$BD$15,MATCH($G276,$BC$14:$BC$15,-1)),INDEX($BD$13:$BD$14,MATCH($G276,$BC$13:$BC$14,-1)))))</f>
        <v/>
      </c>
      <c r="M276" s="674" t="str">
        <f t="shared" si="13"/>
        <v/>
      </c>
      <c r="N276" s="675">
        <f t="shared" si="14"/>
        <v>0</v>
      </c>
      <c r="O276" s="91"/>
      <c r="P276" s="161"/>
      <c r="Q276" s="67"/>
      <c r="R276" s="89"/>
      <c r="S276" s="162"/>
      <c r="T276" s="67"/>
      <c r="U276" s="91"/>
      <c r="V276" s="161"/>
      <c r="W276" s="67"/>
      <c r="X276" s="89"/>
      <c r="Y276" s="162"/>
      <c r="Z276" s="67"/>
      <c r="AA276" s="91"/>
      <c r="AB276" s="72"/>
      <c r="AC276" s="91"/>
      <c r="AD276" s="161"/>
      <c r="AE276" s="91"/>
      <c r="AF276" s="161"/>
      <c r="AG276" s="91"/>
      <c r="AH276" s="72"/>
      <c r="AI276" s="91"/>
      <c r="AJ276" s="161"/>
      <c r="AK276" s="91"/>
      <c r="AL276" s="75"/>
      <c r="AM276" s="91"/>
      <c r="AN276" s="75"/>
      <c r="AO276" s="91"/>
      <c r="AP276" s="77"/>
      <c r="AQ276" s="91"/>
      <c r="AR276" s="72"/>
      <c r="AS276" s="325"/>
      <c r="AT276" s="91"/>
      <c r="AU276" s="72"/>
      <c r="AV276" s="678" t="str">
        <f>IF(AU276="","",IF(AU276="A",'11.パネルラジエーター設備費用算出シート'!$G$13,IF(AU276="B",'11.パネルラジエーター設備費用算出シート'!$N$13,IF(AU276="C",'11.パネルラジエーター設備費用算出シート'!$G$23,IF(AU276="D",'11.パネルラジエーター設備費用算出シート'!$N$23,IF(AU276="E",'11.パネルラジエーター設備費用算出シート'!$G$33,IF(AU276="F",'11.パネルラジエーター設備費用算出シート'!$N$33,IF(AU276="G",'11.パネルラジエーター設備費用算出シート'!$G$43,IF(AU276="H",'11.パネルラジエーター設備費用算出シート'!$N$43,IF(AU276="I",'11.パネルラジエーター設備費用算出シート'!$G$54,'11.パネルラジエーター設備費用算出シート'!$N$54))))))))))</f>
        <v/>
      </c>
      <c r="AW276" s="91"/>
      <c r="AX276" s="36"/>
      <c r="AY276" s="36"/>
      <c r="AZ276" s="36"/>
      <c r="BA276" s="36"/>
      <c r="BB276" s="66"/>
      <c r="BC276" s="36"/>
      <c r="BD276" s="36"/>
      <c r="BE276" s="66"/>
      <c r="BF276" s="36"/>
      <c r="BG276" s="36"/>
      <c r="BH276" s="36"/>
      <c r="BI276" s="36"/>
    </row>
    <row r="277" spans="1:61" s="37" customFormat="1">
      <c r="A277" s="93"/>
      <c r="B277" s="68">
        <v>265</v>
      </c>
      <c r="C277" s="105"/>
      <c r="D277" s="69"/>
      <c r="E277" s="94"/>
      <c r="F277" s="672"/>
      <c r="G277" s="672"/>
      <c r="H277" s="72"/>
      <c r="I277" s="73"/>
      <c r="J277" s="72"/>
      <c r="K277" s="674" t="str">
        <f t="shared" si="12"/>
        <v/>
      </c>
      <c r="L277" s="674" t="str">
        <f>IF($G277="","",IF(OR('2.全体概要'!$C$15=1,'2.全体概要'!$C$15=2),INDEX($BD$15:$BD$16,MATCH($G277,$BC$15:$BC$16,-1)),IF('2.全体概要'!$C$15=3,INDEX($BD$14:$BD$15,MATCH($G277,$BC$14:$BC$15,-1)),INDEX($BD$13:$BD$14,MATCH($G277,$BC$13:$BC$14,-1)))))</f>
        <v/>
      </c>
      <c r="M277" s="674" t="str">
        <f t="shared" si="13"/>
        <v/>
      </c>
      <c r="N277" s="675">
        <f t="shared" si="14"/>
        <v>0</v>
      </c>
      <c r="O277" s="91"/>
      <c r="P277" s="161"/>
      <c r="Q277" s="67"/>
      <c r="R277" s="89"/>
      <c r="S277" s="162"/>
      <c r="T277" s="67"/>
      <c r="U277" s="91"/>
      <c r="V277" s="161"/>
      <c r="W277" s="67"/>
      <c r="X277" s="89"/>
      <c r="Y277" s="162"/>
      <c r="Z277" s="67"/>
      <c r="AA277" s="91"/>
      <c r="AB277" s="72"/>
      <c r="AC277" s="91"/>
      <c r="AD277" s="161"/>
      <c r="AE277" s="91"/>
      <c r="AF277" s="161"/>
      <c r="AG277" s="91"/>
      <c r="AH277" s="72"/>
      <c r="AI277" s="91"/>
      <c r="AJ277" s="161"/>
      <c r="AK277" s="91"/>
      <c r="AL277" s="75"/>
      <c r="AM277" s="91"/>
      <c r="AN277" s="75"/>
      <c r="AO277" s="91"/>
      <c r="AP277" s="77"/>
      <c r="AQ277" s="91"/>
      <c r="AR277" s="72"/>
      <c r="AS277" s="325"/>
      <c r="AT277" s="91"/>
      <c r="AU277" s="72"/>
      <c r="AV277" s="678" t="str">
        <f>IF(AU277="","",IF(AU277="A",'11.パネルラジエーター設備費用算出シート'!$G$13,IF(AU277="B",'11.パネルラジエーター設備費用算出シート'!$N$13,IF(AU277="C",'11.パネルラジエーター設備費用算出シート'!$G$23,IF(AU277="D",'11.パネルラジエーター設備費用算出シート'!$N$23,IF(AU277="E",'11.パネルラジエーター設備費用算出シート'!$G$33,IF(AU277="F",'11.パネルラジエーター設備費用算出シート'!$N$33,IF(AU277="G",'11.パネルラジエーター設備費用算出シート'!$G$43,IF(AU277="H",'11.パネルラジエーター設備費用算出シート'!$N$43,IF(AU277="I",'11.パネルラジエーター設備費用算出シート'!$G$54,'11.パネルラジエーター設備費用算出シート'!$N$54))))))))))</f>
        <v/>
      </c>
      <c r="AW277" s="91"/>
      <c r="AX277" s="36"/>
      <c r="AY277" s="36"/>
      <c r="AZ277" s="36"/>
      <c r="BA277" s="36"/>
      <c r="BB277" s="66"/>
      <c r="BC277" s="36"/>
      <c r="BD277" s="36"/>
      <c r="BE277" s="66"/>
      <c r="BF277" s="36"/>
      <c r="BG277" s="36"/>
      <c r="BH277" s="36"/>
      <c r="BI277" s="36"/>
    </row>
    <row r="278" spans="1:61" s="37" customFormat="1">
      <c r="A278" s="93"/>
      <c r="B278" s="68">
        <v>266</v>
      </c>
      <c r="C278" s="105"/>
      <c r="D278" s="69"/>
      <c r="E278" s="94"/>
      <c r="F278" s="672"/>
      <c r="G278" s="672"/>
      <c r="H278" s="72"/>
      <c r="I278" s="73"/>
      <c r="J278" s="72"/>
      <c r="K278" s="674" t="str">
        <f t="shared" si="12"/>
        <v/>
      </c>
      <c r="L278" s="674" t="str">
        <f>IF($G278="","",IF(OR('2.全体概要'!$C$15=1,'2.全体概要'!$C$15=2),INDEX($BD$15:$BD$16,MATCH($G278,$BC$15:$BC$16,-1)),IF('2.全体概要'!$C$15=3,INDEX($BD$14:$BD$15,MATCH($G278,$BC$14:$BC$15,-1)),INDEX($BD$13:$BD$14,MATCH($G278,$BC$13:$BC$14,-1)))))</f>
        <v/>
      </c>
      <c r="M278" s="674" t="str">
        <f t="shared" si="13"/>
        <v/>
      </c>
      <c r="N278" s="675">
        <f t="shared" si="14"/>
        <v>0</v>
      </c>
      <c r="O278" s="91"/>
      <c r="P278" s="161"/>
      <c r="Q278" s="67"/>
      <c r="R278" s="89"/>
      <c r="S278" s="162"/>
      <c r="T278" s="67"/>
      <c r="U278" s="91"/>
      <c r="V278" s="161"/>
      <c r="W278" s="67"/>
      <c r="X278" s="89"/>
      <c r="Y278" s="162"/>
      <c r="Z278" s="67"/>
      <c r="AA278" s="91"/>
      <c r="AB278" s="72"/>
      <c r="AC278" s="91"/>
      <c r="AD278" s="161"/>
      <c r="AE278" s="91"/>
      <c r="AF278" s="161"/>
      <c r="AG278" s="91"/>
      <c r="AH278" s="72"/>
      <c r="AI278" s="91"/>
      <c r="AJ278" s="161"/>
      <c r="AK278" s="91"/>
      <c r="AL278" s="75"/>
      <c r="AM278" s="91"/>
      <c r="AN278" s="75"/>
      <c r="AO278" s="91"/>
      <c r="AP278" s="77"/>
      <c r="AQ278" s="91"/>
      <c r="AR278" s="72"/>
      <c r="AS278" s="325"/>
      <c r="AT278" s="91"/>
      <c r="AU278" s="72"/>
      <c r="AV278" s="678" t="str">
        <f>IF(AU278="","",IF(AU278="A",'11.パネルラジエーター設備費用算出シート'!$G$13,IF(AU278="B",'11.パネルラジエーター設備費用算出シート'!$N$13,IF(AU278="C",'11.パネルラジエーター設備費用算出シート'!$G$23,IF(AU278="D",'11.パネルラジエーター設備費用算出シート'!$N$23,IF(AU278="E",'11.パネルラジエーター設備費用算出シート'!$G$33,IF(AU278="F",'11.パネルラジエーター設備費用算出シート'!$N$33,IF(AU278="G",'11.パネルラジエーター設備費用算出シート'!$G$43,IF(AU278="H",'11.パネルラジエーター設備費用算出シート'!$N$43,IF(AU278="I",'11.パネルラジエーター設備費用算出シート'!$G$54,'11.パネルラジエーター設備費用算出シート'!$N$54))))))))))</f>
        <v/>
      </c>
      <c r="AW278" s="91"/>
      <c r="AX278" s="36"/>
      <c r="AY278" s="36"/>
      <c r="AZ278" s="36"/>
      <c r="BA278" s="36"/>
      <c r="BB278" s="66"/>
      <c r="BC278" s="36"/>
      <c r="BD278" s="36"/>
      <c r="BE278" s="66"/>
      <c r="BF278" s="36"/>
      <c r="BG278" s="36"/>
      <c r="BH278" s="36"/>
      <c r="BI278" s="36"/>
    </row>
    <row r="279" spans="1:61" s="37" customFormat="1">
      <c r="A279" s="93"/>
      <c r="B279" s="68">
        <v>267</v>
      </c>
      <c r="C279" s="105"/>
      <c r="D279" s="69"/>
      <c r="E279" s="94"/>
      <c r="F279" s="672"/>
      <c r="G279" s="672"/>
      <c r="H279" s="72"/>
      <c r="I279" s="73"/>
      <c r="J279" s="72"/>
      <c r="K279" s="674" t="str">
        <f t="shared" si="12"/>
        <v/>
      </c>
      <c r="L279" s="674" t="str">
        <f>IF($G279="","",IF(OR('2.全体概要'!$C$15=1,'2.全体概要'!$C$15=2),INDEX($BD$15:$BD$16,MATCH($G279,$BC$15:$BC$16,-1)),IF('2.全体概要'!$C$15=3,INDEX($BD$14:$BD$15,MATCH($G279,$BC$14:$BC$15,-1)),INDEX($BD$13:$BD$14,MATCH($G279,$BC$13:$BC$14,-1)))))</f>
        <v/>
      </c>
      <c r="M279" s="674" t="str">
        <f t="shared" si="13"/>
        <v/>
      </c>
      <c r="N279" s="675">
        <f t="shared" si="14"/>
        <v>0</v>
      </c>
      <c r="O279" s="91"/>
      <c r="P279" s="161"/>
      <c r="Q279" s="67"/>
      <c r="R279" s="89"/>
      <c r="S279" s="162"/>
      <c r="T279" s="67"/>
      <c r="U279" s="91"/>
      <c r="V279" s="161"/>
      <c r="W279" s="67"/>
      <c r="X279" s="89"/>
      <c r="Y279" s="162"/>
      <c r="Z279" s="67"/>
      <c r="AA279" s="91"/>
      <c r="AB279" s="72"/>
      <c r="AC279" s="91"/>
      <c r="AD279" s="161"/>
      <c r="AE279" s="91"/>
      <c r="AF279" s="161"/>
      <c r="AG279" s="91"/>
      <c r="AH279" s="72"/>
      <c r="AI279" s="91"/>
      <c r="AJ279" s="161"/>
      <c r="AK279" s="91"/>
      <c r="AL279" s="75"/>
      <c r="AM279" s="91"/>
      <c r="AN279" s="75"/>
      <c r="AO279" s="91"/>
      <c r="AP279" s="77"/>
      <c r="AQ279" s="91"/>
      <c r="AR279" s="72"/>
      <c r="AS279" s="325"/>
      <c r="AT279" s="91"/>
      <c r="AU279" s="72"/>
      <c r="AV279" s="678" t="str">
        <f>IF(AU279="","",IF(AU279="A",'11.パネルラジエーター設備費用算出シート'!$G$13,IF(AU279="B",'11.パネルラジエーター設備費用算出シート'!$N$13,IF(AU279="C",'11.パネルラジエーター設備費用算出シート'!$G$23,IF(AU279="D",'11.パネルラジエーター設備費用算出シート'!$N$23,IF(AU279="E",'11.パネルラジエーター設備費用算出シート'!$G$33,IF(AU279="F",'11.パネルラジエーター設備費用算出シート'!$N$33,IF(AU279="G",'11.パネルラジエーター設備費用算出シート'!$G$43,IF(AU279="H",'11.パネルラジエーター設備費用算出シート'!$N$43,IF(AU279="I",'11.パネルラジエーター設備費用算出シート'!$G$54,'11.パネルラジエーター設備費用算出シート'!$N$54))))))))))</f>
        <v/>
      </c>
      <c r="AW279" s="91"/>
      <c r="AX279" s="36"/>
      <c r="AY279" s="36"/>
      <c r="AZ279" s="36"/>
      <c r="BA279" s="36"/>
      <c r="BB279" s="66"/>
      <c r="BC279" s="36"/>
      <c r="BD279" s="36"/>
      <c r="BE279" s="66"/>
      <c r="BF279" s="36"/>
      <c r="BG279" s="36"/>
      <c r="BH279" s="36"/>
      <c r="BI279" s="36"/>
    </row>
    <row r="280" spans="1:61" s="37" customFormat="1">
      <c r="A280" s="93"/>
      <c r="B280" s="68">
        <v>268</v>
      </c>
      <c r="C280" s="105"/>
      <c r="D280" s="69"/>
      <c r="E280" s="94"/>
      <c r="F280" s="672"/>
      <c r="G280" s="672"/>
      <c r="H280" s="72"/>
      <c r="I280" s="73"/>
      <c r="J280" s="72"/>
      <c r="K280" s="674" t="str">
        <f t="shared" si="12"/>
        <v/>
      </c>
      <c r="L280" s="674" t="str">
        <f>IF($G280="","",IF(OR('2.全体概要'!$C$15=1,'2.全体概要'!$C$15=2),INDEX($BD$15:$BD$16,MATCH($G280,$BC$15:$BC$16,-1)),IF('2.全体概要'!$C$15=3,INDEX($BD$14:$BD$15,MATCH($G280,$BC$14:$BC$15,-1)),INDEX($BD$13:$BD$14,MATCH($G280,$BC$13:$BC$14,-1)))))</f>
        <v/>
      </c>
      <c r="M280" s="674" t="str">
        <f t="shared" si="13"/>
        <v/>
      </c>
      <c r="N280" s="675">
        <f t="shared" si="14"/>
        <v>0</v>
      </c>
      <c r="O280" s="91"/>
      <c r="P280" s="161"/>
      <c r="Q280" s="67"/>
      <c r="R280" s="89"/>
      <c r="S280" s="162"/>
      <c r="T280" s="67"/>
      <c r="U280" s="91"/>
      <c r="V280" s="161"/>
      <c r="W280" s="67"/>
      <c r="X280" s="89"/>
      <c r="Y280" s="162"/>
      <c r="Z280" s="67"/>
      <c r="AA280" s="91"/>
      <c r="AB280" s="72"/>
      <c r="AC280" s="91"/>
      <c r="AD280" s="161"/>
      <c r="AE280" s="91"/>
      <c r="AF280" s="161"/>
      <c r="AG280" s="91"/>
      <c r="AH280" s="72"/>
      <c r="AI280" s="91"/>
      <c r="AJ280" s="161"/>
      <c r="AK280" s="91"/>
      <c r="AL280" s="75"/>
      <c r="AM280" s="91"/>
      <c r="AN280" s="75"/>
      <c r="AO280" s="91"/>
      <c r="AP280" s="77"/>
      <c r="AQ280" s="91"/>
      <c r="AR280" s="72"/>
      <c r="AS280" s="325"/>
      <c r="AT280" s="91"/>
      <c r="AU280" s="72"/>
      <c r="AV280" s="678" t="str">
        <f>IF(AU280="","",IF(AU280="A",'11.パネルラジエーター設備費用算出シート'!$G$13,IF(AU280="B",'11.パネルラジエーター設備費用算出シート'!$N$13,IF(AU280="C",'11.パネルラジエーター設備費用算出シート'!$G$23,IF(AU280="D",'11.パネルラジエーター設備費用算出シート'!$N$23,IF(AU280="E",'11.パネルラジエーター設備費用算出シート'!$G$33,IF(AU280="F",'11.パネルラジエーター設備費用算出シート'!$N$33,IF(AU280="G",'11.パネルラジエーター設備費用算出シート'!$G$43,IF(AU280="H",'11.パネルラジエーター設備費用算出シート'!$N$43,IF(AU280="I",'11.パネルラジエーター設備費用算出シート'!$G$54,'11.パネルラジエーター設備費用算出シート'!$N$54))))))))))</f>
        <v/>
      </c>
      <c r="AW280" s="91"/>
      <c r="AX280" s="36"/>
      <c r="AY280" s="36"/>
      <c r="AZ280" s="36"/>
      <c r="BA280" s="36"/>
      <c r="BB280" s="66"/>
      <c r="BC280" s="36"/>
      <c r="BD280" s="36"/>
      <c r="BE280" s="66"/>
      <c r="BF280" s="36"/>
      <c r="BG280" s="36"/>
      <c r="BH280" s="36"/>
      <c r="BI280" s="36"/>
    </row>
    <row r="281" spans="1:61" s="37" customFormat="1">
      <c r="A281" s="93"/>
      <c r="B281" s="68">
        <v>269</v>
      </c>
      <c r="C281" s="105"/>
      <c r="D281" s="69"/>
      <c r="E281" s="94"/>
      <c r="F281" s="672"/>
      <c r="G281" s="672"/>
      <c r="H281" s="72"/>
      <c r="I281" s="73"/>
      <c r="J281" s="72"/>
      <c r="K281" s="674" t="str">
        <f t="shared" si="12"/>
        <v/>
      </c>
      <c r="L281" s="674" t="str">
        <f>IF($G281="","",IF(OR('2.全体概要'!$C$15=1,'2.全体概要'!$C$15=2),INDEX($BD$15:$BD$16,MATCH($G281,$BC$15:$BC$16,-1)),IF('2.全体概要'!$C$15=3,INDEX($BD$14:$BD$15,MATCH($G281,$BC$14:$BC$15,-1)),INDEX($BD$13:$BD$14,MATCH($G281,$BC$13:$BC$14,-1)))))</f>
        <v/>
      </c>
      <c r="M281" s="674" t="str">
        <f t="shared" si="13"/>
        <v/>
      </c>
      <c r="N281" s="675">
        <f t="shared" si="14"/>
        <v>0</v>
      </c>
      <c r="O281" s="91"/>
      <c r="P281" s="161"/>
      <c r="Q281" s="67"/>
      <c r="R281" s="89"/>
      <c r="S281" s="162"/>
      <c r="T281" s="67"/>
      <c r="U281" s="91"/>
      <c r="V281" s="161"/>
      <c r="W281" s="67"/>
      <c r="X281" s="89"/>
      <c r="Y281" s="162"/>
      <c r="Z281" s="67"/>
      <c r="AA281" s="91"/>
      <c r="AB281" s="72"/>
      <c r="AC281" s="91"/>
      <c r="AD281" s="161"/>
      <c r="AE281" s="91"/>
      <c r="AF281" s="161"/>
      <c r="AG281" s="91"/>
      <c r="AH281" s="72"/>
      <c r="AI281" s="91"/>
      <c r="AJ281" s="161"/>
      <c r="AK281" s="91"/>
      <c r="AL281" s="75"/>
      <c r="AM281" s="91"/>
      <c r="AN281" s="75"/>
      <c r="AO281" s="91"/>
      <c r="AP281" s="77"/>
      <c r="AQ281" s="91"/>
      <c r="AR281" s="72"/>
      <c r="AS281" s="325"/>
      <c r="AT281" s="91"/>
      <c r="AU281" s="72"/>
      <c r="AV281" s="678" t="str">
        <f>IF(AU281="","",IF(AU281="A",'11.パネルラジエーター設備費用算出シート'!$G$13,IF(AU281="B",'11.パネルラジエーター設備費用算出シート'!$N$13,IF(AU281="C",'11.パネルラジエーター設備費用算出シート'!$G$23,IF(AU281="D",'11.パネルラジエーター設備費用算出シート'!$N$23,IF(AU281="E",'11.パネルラジエーター設備費用算出シート'!$G$33,IF(AU281="F",'11.パネルラジエーター設備費用算出シート'!$N$33,IF(AU281="G",'11.パネルラジエーター設備費用算出シート'!$G$43,IF(AU281="H",'11.パネルラジエーター設備費用算出シート'!$N$43,IF(AU281="I",'11.パネルラジエーター設備費用算出シート'!$G$54,'11.パネルラジエーター設備費用算出シート'!$N$54))))))))))</f>
        <v/>
      </c>
      <c r="AW281" s="91"/>
      <c r="AX281" s="36"/>
      <c r="AY281" s="36"/>
      <c r="AZ281" s="36"/>
      <c r="BA281" s="36"/>
      <c r="BB281" s="66"/>
      <c r="BC281" s="36"/>
      <c r="BD281" s="36"/>
      <c r="BE281" s="66"/>
      <c r="BF281" s="36"/>
      <c r="BG281" s="36"/>
      <c r="BH281" s="36"/>
      <c r="BI281" s="36"/>
    </row>
    <row r="282" spans="1:61" s="37" customFormat="1">
      <c r="A282" s="93"/>
      <c r="B282" s="68">
        <v>270</v>
      </c>
      <c r="C282" s="105"/>
      <c r="D282" s="69"/>
      <c r="E282" s="94"/>
      <c r="F282" s="672"/>
      <c r="G282" s="672"/>
      <c r="H282" s="72"/>
      <c r="I282" s="73"/>
      <c r="J282" s="72"/>
      <c r="K282" s="674" t="str">
        <f t="shared" si="12"/>
        <v/>
      </c>
      <c r="L282" s="674" t="str">
        <f>IF($G282="","",IF(OR('2.全体概要'!$C$15=1,'2.全体概要'!$C$15=2),INDEX($BD$15:$BD$16,MATCH($G282,$BC$15:$BC$16,-1)),IF('2.全体概要'!$C$15=3,INDEX($BD$14:$BD$15,MATCH($G282,$BC$14:$BC$15,-1)),INDEX($BD$13:$BD$14,MATCH($G282,$BC$13:$BC$14,-1)))))</f>
        <v/>
      </c>
      <c r="M282" s="674" t="str">
        <f t="shared" si="13"/>
        <v/>
      </c>
      <c r="N282" s="675">
        <f t="shared" si="14"/>
        <v>0</v>
      </c>
      <c r="O282" s="91"/>
      <c r="P282" s="161"/>
      <c r="Q282" s="67"/>
      <c r="R282" s="89"/>
      <c r="S282" s="162"/>
      <c r="T282" s="67"/>
      <c r="U282" s="91"/>
      <c r="V282" s="161"/>
      <c r="W282" s="67"/>
      <c r="X282" s="89"/>
      <c r="Y282" s="162"/>
      <c r="Z282" s="67"/>
      <c r="AA282" s="91"/>
      <c r="AB282" s="72"/>
      <c r="AC282" s="91"/>
      <c r="AD282" s="161"/>
      <c r="AE282" s="91"/>
      <c r="AF282" s="161"/>
      <c r="AG282" s="91"/>
      <c r="AH282" s="72"/>
      <c r="AI282" s="91"/>
      <c r="AJ282" s="161"/>
      <c r="AK282" s="91"/>
      <c r="AL282" s="75"/>
      <c r="AM282" s="91"/>
      <c r="AN282" s="75"/>
      <c r="AO282" s="91"/>
      <c r="AP282" s="77"/>
      <c r="AQ282" s="91"/>
      <c r="AR282" s="72"/>
      <c r="AS282" s="325"/>
      <c r="AT282" s="91"/>
      <c r="AU282" s="72"/>
      <c r="AV282" s="678" t="str">
        <f>IF(AU282="","",IF(AU282="A",'11.パネルラジエーター設備費用算出シート'!$G$13,IF(AU282="B",'11.パネルラジエーター設備費用算出シート'!$N$13,IF(AU282="C",'11.パネルラジエーター設備費用算出シート'!$G$23,IF(AU282="D",'11.パネルラジエーター設備費用算出シート'!$N$23,IF(AU282="E",'11.パネルラジエーター設備費用算出シート'!$G$33,IF(AU282="F",'11.パネルラジエーター設備費用算出シート'!$N$33,IF(AU282="G",'11.パネルラジエーター設備費用算出シート'!$G$43,IF(AU282="H",'11.パネルラジエーター設備費用算出シート'!$N$43,IF(AU282="I",'11.パネルラジエーター設備費用算出シート'!$G$54,'11.パネルラジエーター設備費用算出シート'!$N$54))))))))))</f>
        <v/>
      </c>
      <c r="AW282" s="91"/>
      <c r="AX282" s="36"/>
      <c r="AY282" s="36"/>
      <c r="AZ282" s="36"/>
      <c r="BA282" s="36"/>
      <c r="BB282" s="66"/>
      <c r="BC282" s="36"/>
      <c r="BD282" s="36"/>
      <c r="BE282" s="66"/>
      <c r="BF282" s="36"/>
      <c r="BG282" s="36"/>
      <c r="BH282" s="36"/>
      <c r="BI282" s="36"/>
    </row>
    <row r="283" spans="1:61" s="37" customFormat="1">
      <c r="A283" s="93"/>
      <c r="B283" s="68">
        <v>271</v>
      </c>
      <c r="C283" s="105"/>
      <c r="D283" s="69"/>
      <c r="E283" s="94"/>
      <c r="F283" s="672"/>
      <c r="G283" s="672"/>
      <c r="H283" s="72"/>
      <c r="I283" s="73"/>
      <c r="J283" s="72"/>
      <c r="K283" s="674" t="str">
        <f t="shared" si="12"/>
        <v/>
      </c>
      <c r="L283" s="674" t="str">
        <f>IF($G283="","",IF(OR('2.全体概要'!$C$15=1,'2.全体概要'!$C$15=2),INDEX($BD$15:$BD$16,MATCH($G283,$BC$15:$BC$16,-1)),IF('2.全体概要'!$C$15=3,INDEX($BD$14:$BD$15,MATCH($G283,$BC$14:$BC$15,-1)),INDEX($BD$13:$BD$14,MATCH($G283,$BC$13:$BC$14,-1)))))</f>
        <v/>
      </c>
      <c r="M283" s="674" t="str">
        <f t="shared" si="13"/>
        <v/>
      </c>
      <c r="N283" s="675">
        <f t="shared" si="14"/>
        <v>0</v>
      </c>
      <c r="O283" s="91"/>
      <c r="P283" s="161"/>
      <c r="Q283" s="67"/>
      <c r="R283" s="89"/>
      <c r="S283" s="162"/>
      <c r="T283" s="67"/>
      <c r="U283" s="91"/>
      <c r="V283" s="161"/>
      <c r="W283" s="67"/>
      <c r="X283" s="89"/>
      <c r="Y283" s="162"/>
      <c r="Z283" s="67"/>
      <c r="AA283" s="91"/>
      <c r="AB283" s="72"/>
      <c r="AC283" s="91"/>
      <c r="AD283" s="161"/>
      <c r="AE283" s="91"/>
      <c r="AF283" s="161"/>
      <c r="AG283" s="91"/>
      <c r="AH283" s="72"/>
      <c r="AI283" s="91"/>
      <c r="AJ283" s="161"/>
      <c r="AK283" s="91"/>
      <c r="AL283" s="75"/>
      <c r="AM283" s="91"/>
      <c r="AN283" s="75"/>
      <c r="AO283" s="91"/>
      <c r="AP283" s="77"/>
      <c r="AQ283" s="91"/>
      <c r="AR283" s="72"/>
      <c r="AS283" s="325"/>
      <c r="AT283" s="91"/>
      <c r="AU283" s="72"/>
      <c r="AV283" s="678" t="str">
        <f>IF(AU283="","",IF(AU283="A",'11.パネルラジエーター設備費用算出シート'!$G$13,IF(AU283="B",'11.パネルラジエーター設備費用算出シート'!$N$13,IF(AU283="C",'11.パネルラジエーター設備費用算出シート'!$G$23,IF(AU283="D",'11.パネルラジエーター設備費用算出シート'!$N$23,IF(AU283="E",'11.パネルラジエーター設備費用算出シート'!$G$33,IF(AU283="F",'11.パネルラジエーター設備費用算出シート'!$N$33,IF(AU283="G",'11.パネルラジエーター設備費用算出シート'!$G$43,IF(AU283="H",'11.パネルラジエーター設備費用算出シート'!$N$43,IF(AU283="I",'11.パネルラジエーター設備費用算出シート'!$G$54,'11.パネルラジエーター設備費用算出シート'!$N$54))))))))))</f>
        <v/>
      </c>
      <c r="AW283" s="91"/>
      <c r="AX283" s="36"/>
      <c r="AY283" s="36"/>
      <c r="AZ283" s="36"/>
      <c r="BA283" s="36"/>
      <c r="BB283" s="66"/>
      <c r="BC283" s="36"/>
      <c r="BD283" s="36"/>
      <c r="BE283" s="66"/>
      <c r="BF283" s="36"/>
      <c r="BG283" s="36"/>
      <c r="BH283" s="36"/>
      <c r="BI283" s="36"/>
    </row>
    <row r="284" spans="1:61" s="37" customFormat="1">
      <c r="A284" s="93"/>
      <c r="B284" s="68">
        <v>272</v>
      </c>
      <c r="C284" s="105"/>
      <c r="D284" s="69"/>
      <c r="E284" s="94"/>
      <c r="F284" s="672"/>
      <c r="G284" s="672"/>
      <c r="H284" s="72"/>
      <c r="I284" s="73"/>
      <c r="J284" s="72"/>
      <c r="K284" s="674" t="str">
        <f t="shared" si="12"/>
        <v/>
      </c>
      <c r="L284" s="674" t="str">
        <f>IF($G284="","",IF(OR('2.全体概要'!$C$15=1,'2.全体概要'!$C$15=2),INDEX($BD$15:$BD$16,MATCH($G284,$BC$15:$BC$16,-1)),IF('2.全体概要'!$C$15=3,INDEX($BD$14:$BD$15,MATCH($G284,$BC$14:$BC$15,-1)),INDEX($BD$13:$BD$14,MATCH($G284,$BC$13:$BC$14,-1)))))</f>
        <v/>
      </c>
      <c r="M284" s="674" t="str">
        <f t="shared" si="13"/>
        <v/>
      </c>
      <c r="N284" s="675">
        <f t="shared" si="14"/>
        <v>0</v>
      </c>
      <c r="O284" s="91"/>
      <c r="P284" s="161"/>
      <c r="Q284" s="67"/>
      <c r="R284" s="89"/>
      <c r="S284" s="162"/>
      <c r="T284" s="67"/>
      <c r="U284" s="91"/>
      <c r="V284" s="161"/>
      <c r="W284" s="67"/>
      <c r="X284" s="89"/>
      <c r="Y284" s="162"/>
      <c r="Z284" s="67"/>
      <c r="AA284" s="91"/>
      <c r="AB284" s="72"/>
      <c r="AC284" s="91"/>
      <c r="AD284" s="161"/>
      <c r="AE284" s="91"/>
      <c r="AF284" s="161"/>
      <c r="AG284" s="91"/>
      <c r="AH284" s="72"/>
      <c r="AI284" s="91"/>
      <c r="AJ284" s="161"/>
      <c r="AK284" s="91"/>
      <c r="AL284" s="75"/>
      <c r="AM284" s="91"/>
      <c r="AN284" s="75"/>
      <c r="AO284" s="91"/>
      <c r="AP284" s="77"/>
      <c r="AQ284" s="91"/>
      <c r="AR284" s="72"/>
      <c r="AS284" s="325"/>
      <c r="AT284" s="91"/>
      <c r="AU284" s="72"/>
      <c r="AV284" s="678" t="str">
        <f>IF(AU284="","",IF(AU284="A",'11.パネルラジエーター設備費用算出シート'!$G$13,IF(AU284="B",'11.パネルラジエーター設備費用算出シート'!$N$13,IF(AU284="C",'11.パネルラジエーター設備費用算出シート'!$G$23,IF(AU284="D",'11.パネルラジエーター設備費用算出シート'!$N$23,IF(AU284="E",'11.パネルラジエーター設備費用算出シート'!$G$33,IF(AU284="F",'11.パネルラジエーター設備費用算出シート'!$N$33,IF(AU284="G",'11.パネルラジエーター設備費用算出シート'!$G$43,IF(AU284="H",'11.パネルラジエーター設備費用算出シート'!$N$43,IF(AU284="I",'11.パネルラジエーター設備費用算出シート'!$G$54,'11.パネルラジエーター設備費用算出シート'!$N$54))))))))))</f>
        <v/>
      </c>
      <c r="AW284" s="91"/>
      <c r="AX284" s="36"/>
      <c r="AY284" s="36"/>
      <c r="AZ284" s="36"/>
      <c r="BA284" s="36"/>
      <c r="BB284" s="66"/>
      <c r="BC284" s="36"/>
      <c r="BD284" s="36"/>
      <c r="BE284" s="66"/>
      <c r="BF284" s="36"/>
      <c r="BG284" s="36"/>
      <c r="BH284" s="36"/>
      <c r="BI284" s="36"/>
    </row>
    <row r="285" spans="1:61" s="37" customFormat="1">
      <c r="A285" s="93"/>
      <c r="B285" s="68">
        <v>273</v>
      </c>
      <c r="C285" s="105"/>
      <c r="D285" s="69"/>
      <c r="E285" s="94"/>
      <c r="F285" s="672"/>
      <c r="G285" s="672"/>
      <c r="H285" s="72"/>
      <c r="I285" s="73"/>
      <c r="J285" s="72"/>
      <c r="K285" s="674" t="str">
        <f t="shared" si="12"/>
        <v/>
      </c>
      <c r="L285" s="674" t="str">
        <f>IF($G285="","",IF(OR('2.全体概要'!$C$15=1,'2.全体概要'!$C$15=2),INDEX($BD$15:$BD$16,MATCH($G285,$BC$15:$BC$16,-1)),IF('2.全体概要'!$C$15=3,INDEX($BD$14:$BD$15,MATCH($G285,$BC$14:$BC$15,-1)),INDEX($BD$13:$BD$14,MATCH($G285,$BC$13:$BC$14,-1)))))</f>
        <v/>
      </c>
      <c r="M285" s="674" t="str">
        <f t="shared" si="13"/>
        <v/>
      </c>
      <c r="N285" s="675">
        <f t="shared" si="14"/>
        <v>0</v>
      </c>
      <c r="O285" s="91"/>
      <c r="P285" s="161"/>
      <c r="Q285" s="67"/>
      <c r="R285" s="89"/>
      <c r="S285" s="162"/>
      <c r="T285" s="67"/>
      <c r="U285" s="91"/>
      <c r="V285" s="161"/>
      <c r="W285" s="67"/>
      <c r="X285" s="89"/>
      <c r="Y285" s="162"/>
      <c r="Z285" s="67"/>
      <c r="AA285" s="91"/>
      <c r="AB285" s="72"/>
      <c r="AC285" s="91"/>
      <c r="AD285" s="161"/>
      <c r="AE285" s="91"/>
      <c r="AF285" s="161"/>
      <c r="AG285" s="91"/>
      <c r="AH285" s="72"/>
      <c r="AI285" s="91"/>
      <c r="AJ285" s="161"/>
      <c r="AK285" s="91"/>
      <c r="AL285" s="75"/>
      <c r="AM285" s="91"/>
      <c r="AN285" s="75"/>
      <c r="AO285" s="91"/>
      <c r="AP285" s="77"/>
      <c r="AQ285" s="91"/>
      <c r="AR285" s="72"/>
      <c r="AS285" s="325"/>
      <c r="AT285" s="91"/>
      <c r="AU285" s="72"/>
      <c r="AV285" s="678" t="str">
        <f>IF(AU285="","",IF(AU285="A",'11.パネルラジエーター設備費用算出シート'!$G$13,IF(AU285="B",'11.パネルラジエーター設備費用算出シート'!$N$13,IF(AU285="C",'11.パネルラジエーター設備費用算出シート'!$G$23,IF(AU285="D",'11.パネルラジエーター設備費用算出シート'!$N$23,IF(AU285="E",'11.パネルラジエーター設備費用算出シート'!$G$33,IF(AU285="F",'11.パネルラジエーター設備費用算出シート'!$N$33,IF(AU285="G",'11.パネルラジエーター設備費用算出シート'!$G$43,IF(AU285="H",'11.パネルラジエーター設備費用算出シート'!$N$43,IF(AU285="I",'11.パネルラジエーター設備費用算出シート'!$G$54,'11.パネルラジエーター設備費用算出シート'!$N$54))))))))))</f>
        <v/>
      </c>
      <c r="AW285" s="91"/>
      <c r="AX285" s="36"/>
      <c r="AY285" s="36"/>
      <c r="AZ285" s="36"/>
      <c r="BA285" s="36"/>
      <c r="BB285" s="66"/>
      <c r="BC285" s="36"/>
      <c r="BD285" s="36"/>
      <c r="BE285" s="66"/>
      <c r="BF285" s="36"/>
      <c r="BG285" s="36"/>
      <c r="BH285" s="36"/>
      <c r="BI285" s="36"/>
    </row>
    <row r="286" spans="1:61" s="37" customFormat="1">
      <c r="A286" s="93"/>
      <c r="B286" s="68">
        <v>274</v>
      </c>
      <c r="C286" s="105"/>
      <c r="D286" s="69"/>
      <c r="E286" s="94"/>
      <c r="F286" s="672"/>
      <c r="G286" s="672"/>
      <c r="H286" s="72"/>
      <c r="I286" s="73"/>
      <c r="J286" s="72"/>
      <c r="K286" s="674" t="str">
        <f t="shared" si="12"/>
        <v/>
      </c>
      <c r="L286" s="674" t="str">
        <f>IF($G286="","",IF(OR('2.全体概要'!$C$15=1,'2.全体概要'!$C$15=2),INDEX($BD$15:$BD$16,MATCH($G286,$BC$15:$BC$16,-1)),IF('2.全体概要'!$C$15=3,INDEX($BD$14:$BD$15,MATCH($G286,$BC$14:$BC$15,-1)),INDEX($BD$13:$BD$14,MATCH($G286,$BC$13:$BC$14,-1)))))</f>
        <v/>
      </c>
      <c r="M286" s="674" t="str">
        <f t="shared" si="13"/>
        <v/>
      </c>
      <c r="N286" s="675">
        <f t="shared" si="14"/>
        <v>0</v>
      </c>
      <c r="O286" s="91"/>
      <c r="P286" s="161"/>
      <c r="Q286" s="67"/>
      <c r="R286" s="89"/>
      <c r="S286" s="162"/>
      <c r="T286" s="67"/>
      <c r="U286" s="91"/>
      <c r="V286" s="161"/>
      <c r="W286" s="67"/>
      <c r="X286" s="89"/>
      <c r="Y286" s="162"/>
      <c r="Z286" s="67"/>
      <c r="AA286" s="91"/>
      <c r="AB286" s="72"/>
      <c r="AC286" s="91"/>
      <c r="AD286" s="161"/>
      <c r="AE286" s="91"/>
      <c r="AF286" s="161"/>
      <c r="AG286" s="91"/>
      <c r="AH286" s="72"/>
      <c r="AI286" s="91"/>
      <c r="AJ286" s="161"/>
      <c r="AK286" s="91"/>
      <c r="AL286" s="75"/>
      <c r="AM286" s="91"/>
      <c r="AN286" s="75"/>
      <c r="AO286" s="91"/>
      <c r="AP286" s="77"/>
      <c r="AQ286" s="91"/>
      <c r="AR286" s="72"/>
      <c r="AS286" s="325"/>
      <c r="AT286" s="91"/>
      <c r="AU286" s="72"/>
      <c r="AV286" s="678" t="str">
        <f>IF(AU286="","",IF(AU286="A",'11.パネルラジエーター設備費用算出シート'!$G$13,IF(AU286="B",'11.パネルラジエーター設備費用算出シート'!$N$13,IF(AU286="C",'11.パネルラジエーター設備費用算出シート'!$G$23,IF(AU286="D",'11.パネルラジエーター設備費用算出シート'!$N$23,IF(AU286="E",'11.パネルラジエーター設備費用算出シート'!$G$33,IF(AU286="F",'11.パネルラジエーター設備費用算出シート'!$N$33,IF(AU286="G",'11.パネルラジエーター設備費用算出シート'!$G$43,IF(AU286="H",'11.パネルラジエーター設備費用算出シート'!$N$43,IF(AU286="I",'11.パネルラジエーター設備費用算出シート'!$G$54,'11.パネルラジエーター設備費用算出シート'!$N$54))))))))))</f>
        <v/>
      </c>
      <c r="AW286" s="91"/>
      <c r="AX286" s="36"/>
      <c r="AY286" s="36"/>
      <c r="AZ286" s="36"/>
      <c r="BA286" s="36"/>
      <c r="BB286" s="66"/>
      <c r="BC286" s="36"/>
      <c r="BD286" s="36"/>
      <c r="BE286" s="66"/>
      <c r="BF286" s="36"/>
      <c r="BG286" s="36"/>
      <c r="BH286" s="36"/>
      <c r="BI286" s="36"/>
    </row>
    <row r="287" spans="1:61" s="37" customFormat="1">
      <c r="A287" s="93"/>
      <c r="B287" s="68">
        <v>275</v>
      </c>
      <c r="C287" s="105"/>
      <c r="D287" s="69"/>
      <c r="E287" s="94"/>
      <c r="F287" s="672"/>
      <c r="G287" s="672"/>
      <c r="H287" s="72"/>
      <c r="I287" s="73"/>
      <c r="J287" s="72"/>
      <c r="K287" s="674" t="str">
        <f t="shared" si="12"/>
        <v/>
      </c>
      <c r="L287" s="674" t="str">
        <f>IF($G287="","",IF(OR('2.全体概要'!$C$15=1,'2.全体概要'!$C$15=2),INDEX($BD$15:$BD$16,MATCH($G287,$BC$15:$BC$16,-1)),IF('2.全体概要'!$C$15=3,INDEX($BD$14:$BD$15,MATCH($G287,$BC$14:$BC$15,-1)),INDEX($BD$13:$BD$14,MATCH($G287,$BC$13:$BC$14,-1)))))</f>
        <v/>
      </c>
      <c r="M287" s="674" t="str">
        <f t="shared" si="13"/>
        <v/>
      </c>
      <c r="N287" s="675">
        <f t="shared" si="14"/>
        <v>0</v>
      </c>
      <c r="O287" s="91"/>
      <c r="P287" s="161"/>
      <c r="Q287" s="67"/>
      <c r="R287" s="89"/>
      <c r="S287" s="162"/>
      <c r="T287" s="67"/>
      <c r="U287" s="91"/>
      <c r="V287" s="161"/>
      <c r="W287" s="67"/>
      <c r="X287" s="89"/>
      <c r="Y287" s="162"/>
      <c r="Z287" s="67"/>
      <c r="AA287" s="91"/>
      <c r="AB287" s="72"/>
      <c r="AC287" s="91"/>
      <c r="AD287" s="161"/>
      <c r="AE287" s="91"/>
      <c r="AF287" s="161"/>
      <c r="AG287" s="91"/>
      <c r="AH287" s="72"/>
      <c r="AI287" s="91"/>
      <c r="AJ287" s="161"/>
      <c r="AK287" s="91"/>
      <c r="AL287" s="75"/>
      <c r="AM287" s="91"/>
      <c r="AN287" s="75"/>
      <c r="AO287" s="91"/>
      <c r="AP287" s="77"/>
      <c r="AQ287" s="91"/>
      <c r="AR287" s="72"/>
      <c r="AS287" s="325"/>
      <c r="AT287" s="91"/>
      <c r="AU287" s="72"/>
      <c r="AV287" s="678" t="str">
        <f>IF(AU287="","",IF(AU287="A",'11.パネルラジエーター設備費用算出シート'!$G$13,IF(AU287="B",'11.パネルラジエーター設備費用算出シート'!$N$13,IF(AU287="C",'11.パネルラジエーター設備費用算出シート'!$G$23,IF(AU287="D",'11.パネルラジエーター設備費用算出シート'!$N$23,IF(AU287="E",'11.パネルラジエーター設備費用算出シート'!$G$33,IF(AU287="F",'11.パネルラジエーター設備費用算出シート'!$N$33,IF(AU287="G",'11.パネルラジエーター設備費用算出シート'!$G$43,IF(AU287="H",'11.パネルラジエーター設備費用算出シート'!$N$43,IF(AU287="I",'11.パネルラジエーター設備費用算出シート'!$G$54,'11.パネルラジエーター設備費用算出シート'!$N$54))))))))))</f>
        <v/>
      </c>
      <c r="AW287" s="91"/>
      <c r="AX287" s="36"/>
      <c r="AY287" s="36"/>
      <c r="AZ287" s="36"/>
      <c r="BA287" s="36"/>
      <c r="BB287" s="66"/>
      <c r="BC287" s="36"/>
      <c r="BD287" s="36"/>
      <c r="BE287" s="66"/>
      <c r="BF287" s="36"/>
      <c r="BG287" s="36"/>
      <c r="BH287" s="36"/>
      <c r="BI287" s="36"/>
    </row>
    <row r="288" spans="1:61" s="37" customFormat="1">
      <c r="A288" s="93"/>
      <c r="B288" s="68">
        <v>276</v>
      </c>
      <c r="C288" s="105"/>
      <c r="D288" s="69"/>
      <c r="E288" s="94"/>
      <c r="F288" s="672"/>
      <c r="G288" s="672"/>
      <c r="H288" s="72"/>
      <c r="I288" s="73"/>
      <c r="J288" s="72"/>
      <c r="K288" s="674" t="str">
        <f t="shared" si="12"/>
        <v/>
      </c>
      <c r="L288" s="674" t="str">
        <f>IF($G288="","",IF(OR('2.全体概要'!$C$15=1,'2.全体概要'!$C$15=2),INDEX($BD$15:$BD$16,MATCH($G288,$BC$15:$BC$16,-1)),IF('2.全体概要'!$C$15=3,INDEX($BD$14:$BD$15,MATCH($G288,$BC$14:$BC$15,-1)),INDEX($BD$13:$BD$14,MATCH($G288,$BC$13:$BC$14,-1)))))</f>
        <v/>
      </c>
      <c r="M288" s="674" t="str">
        <f t="shared" si="13"/>
        <v/>
      </c>
      <c r="N288" s="675">
        <f t="shared" si="14"/>
        <v>0</v>
      </c>
      <c r="O288" s="91"/>
      <c r="P288" s="161"/>
      <c r="Q288" s="67"/>
      <c r="R288" s="89"/>
      <c r="S288" s="162"/>
      <c r="T288" s="67"/>
      <c r="U288" s="91"/>
      <c r="V288" s="161"/>
      <c r="W288" s="67"/>
      <c r="X288" s="89"/>
      <c r="Y288" s="162"/>
      <c r="Z288" s="67"/>
      <c r="AA288" s="91"/>
      <c r="AB288" s="72"/>
      <c r="AC288" s="91"/>
      <c r="AD288" s="161"/>
      <c r="AE288" s="91"/>
      <c r="AF288" s="161"/>
      <c r="AG288" s="91"/>
      <c r="AH288" s="72"/>
      <c r="AI288" s="91"/>
      <c r="AJ288" s="161"/>
      <c r="AK288" s="91"/>
      <c r="AL288" s="75"/>
      <c r="AM288" s="91"/>
      <c r="AN288" s="75"/>
      <c r="AO288" s="91"/>
      <c r="AP288" s="77"/>
      <c r="AQ288" s="91"/>
      <c r="AR288" s="72"/>
      <c r="AS288" s="325"/>
      <c r="AT288" s="91"/>
      <c r="AU288" s="72"/>
      <c r="AV288" s="678" t="str">
        <f>IF(AU288="","",IF(AU288="A",'11.パネルラジエーター設備費用算出シート'!$G$13,IF(AU288="B",'11.パネルラジエーター設備費用算出シート'!$N$13,IF(AU288="C",'11.パネルラジエーター設備費用算出シート'!$G$23,IF(AU288="D",'11.パネルラジエーター設備費用算出シート'!$N$23,IF(AU288="E",'11.パネルラジエーター設備費用算出シート'!$G$33,IF(AU288="F",'11.パネルラジエーター設備費用算出シート'!$N$33,IF(AU288="G",'11.パネルラジエーター設備費用算出シート'!$G$43,IF(AU288="H",'11.パネルラジエーター設備費用算出シート'!$N$43,IF(AU288="I",'11.パネルラジエーター設備費用算出シート'!$G$54,'11.パネルラジエーター設備費用算出シート'!$N$54))))))))))</f>
        <v/>
      </c>
      <c r="AW288" s="91"/>
      <c r="AX288" s="36"/>
      <c r="AY288" s="36"/>
      <c r="AZ288" s="36"/>
      <c r="BA288" s="36"/>
      <c r="BB288" s="66"/>
      <c r="BC288" s="36"/>
      <c r="BD288" s="36"/>
      <c r="BE288" s="66"/>
      <c r="BF288" s="36"/>
      <c r="BG288" s="36"/>
      <c r="BH288" s="36"/>
      <c r="BI288" s="36"/>
    </row>
    <row r="289" spans="1:61" s="37" customFormat="1">
      <c r="A289" s="93"/>
      <c r="B289" s="68">
        <v>277</v>
      </c>
      <c r="C289" s="105"/>
      <c r="D289" s="69"/>
      <c r="E289" s="94"/>
      <c r="F289" s="672"/>
      <c r="G289" s="672"/>
      <c r="H289" s="72"/>
      <c r="I289" s="73"/>
      <c r="J289" s="72"/>
      <c r="K289" s="674" t="str">
        <f t="shared" si="12"/>
        <v/>
      </c>
      <c r="L289" s="674" t="str">
        <f>IF($G289="","",IF(OR('2.全体概要'!$C$15=1,'2.全体概要'!$C$15=2),INDEX($BD$15:$BD$16,MATCH($G289,$BC$15:$BC$16,-1)),IF('2.全体概要'!$C$15=3,INDEX($BD$14:$BD$15,MATCH($G289,$BC$14:$BC$15,-1)),INDEX($BD$13:$BD$14,MATCH($G289,$BC$13:$BC$14,-1)))))</f>
        <v/>
      </c>
      <c r="M289" s="674" t="str">
        <f t="shared" si="13"/>
        <v/>
      </c>
      <c r="N289" s="675">
        <f t="shared" si="14"/>
        <v>0</v>
      </c>
      <c r="O289" s="91"/>
      <c r="P289" s="161"/>
      <c r="Q289" s="67"/>
      <c r="R289" s="89"/>
      <c r="S289" s="162"/>
      <c r="T289" s="67"/>
      <c r="U289" s="91"/>
      <c r="V289" s="161"/>
      <c r="W289" s="67"/>
      <c r="X289" s="89"/>
      <c r="Y289" s="162"/>
      <c r="Z289" s="67"/>
      <c r="AA289" s="91"/>
      <c r="AB289" s="72"/>
      <c r="AC289" s="91"/>
      <c r="AD289" s="161"/>
      <c r="AE289" s="91"/>
      <c r="AF289" s="161"/>
      <c r="AG289" s="91"/>
      <c r="AH289" s="72"/>
      <c r="AI289" s="91"/>
      <c r="AJ289" s="161"/>
      <c r="AK289" s="91"/>
      <c r="AL289" s="75"/>
      <c r="AM289" s="91"/>
      <c r="AN289" s="75"/>
      <c r="AO289" s="91"/>
      <c r="AP289" s="77"/>
      <c r="AQ289" s="91"/>
      <c r="AR289" s="72"/>
      <c r="AS289" s="325"/>
      <c r="AT289" s="91"/>
      <c r="AU289" s="72"/>
      <c r="AV289" s="678" t="str">
        <f>IF(AU289="","",IF(AU289="A",'11.パネルラジエーター設備費用算出シート'!$G$13,IF(AU289="B",'11.パネルラジエーター設備費用算出シート'!$N$13,IF(AU289="C",'11.パネルラジエーター設備費用算出シート'!$G$23,IF(AU289="D",'11.パネルラジエーター設備費用算出シート'!$N$23,IF(AU289="E",'11.パネルラジエーター設備費用算出シート'!$G$33,IF(AU289="F",'11.パネルラジエーター設備費用算出シート'!$N$33,IF(AU289="G",'11.パネルラジエーター設備費用算出シート'!$G$43,IF(AU289="H",'11.パネルラジエーター設備費用算出シート'!$N$43,IF(AU289="I",'11.パネルラジエーター設備費用算出シート'!$G$54,'11.パネルラジエーター設備費用算出シート'!$N$54))))))))))</f>
        <v/>
      </c>
      <c r="AW289" s="91"/>
      <c r="AX289" s="36"/>
      <c r="AY289" s="36"/>
      <c r="AZ289" s="36"/>
      <c r="BA289" s="36"/>
      <c r="BB289" s="66"/>
      <c r="BC289" s="36"/>
      <c r="BD289" s="36"/>
      <c r="BE289" s="66"/>
      <c r="BF289" s="36"/>
      <c r="BG289" s="36"/>
      <c r="BH289" s="36"/>
      <c r="BI289" s="36"/>
    </row>
    <row r="290" spans="1:61" s="37" customFormat="1">
      <c r="A290" s="93"/>
      <c r="B290" s="68">
        <v>278</v>
      </c>
      <c r="C290" s="105"/>
      <c r="D290" s="69"/>
      <c r="E290" s="94"/>
      <c r="F290" s="672"/>
      <c r="G290" s="672"/>
      <c r="H290" s="72"/>
      <c r="I290" s="73"/>
      <c r="J290" s="72"/>
      <c r="K290" s="674" t="str">
        <f t="shared" si="12"/>
        <v/>
      </c>
      <c r="L290" s="674" t="str">
        <f>IF($G290="","",IF(OR('2.全体概要'!$C$15=1,'2.全体概要'!$C$15=2),INDEX($BD$15:$BD$16,MATCH($G290,$BC$15:$BC$16,-1)),IF('2.全体概要'!$C$15=3,INDEX($BD$14:$BD$15,MATCH($G290,$BC$14:$BC$15,-1)),INDEX($BD$13:$BD$14,MATCH($G290,$BC$13:$BC$14,-1)))))</f>
        <v/>
      </c>
      <c r="M290" s="674" t="str">
        <f t="shared" si="13"/>
        <v/>
      </c>
      <c r="N290" s="675">
        <f t="shared" si="14"/>
        <v>0</v>
      </c>
      <c r="O290" s="91"/>
      <c r="P290" s="161"/>
      <c r="Q290" s="67"/>
      <c r="R290" s="89"/>
      <c r="S290" s="162"/>
      <c r="T290" s="67"/>
      <c r="U290" s="91"/>
      <c r="V290" s="161"/>
      <c r="W290" s="67"/>
      <c r="X290" s="89"/>
      <c r="Y290" s="162"/>
      <c r="Z290" s="67"/>
      <c r="AA290" s="91"/>
      <c r="AB290" s="72"/>
      <c r="AC290" s="91"/>
      <c r="AD290" s="161"/>
      <c r="AE290" s="91"/>
      <c r="AF290" s="161"/>
      <c r="AG290" s="91"/>
      <c r="AH290" s="72"/>
      <c r="AI290" s="91"/>
      <c r="AJ290" s="161"/>
      <c r="AK290" s="91"/>
      <c r="AL290" s="75"/>
      <c r="AM290" s="91"/>
      <c r="AN290" s="75"/>
      <c r="AO290" s="91"/>
      <c r="AP290" s="77"/>
      <c r="AQ290" s="91"/>
      <c r="AR290" s="72"/>
      <c r="AS290" s="325"/>
      <c r="AT290" s="91"/>
      <c r="AU290" s="72"/>
      <c r="AV290" s="678" t="str">
        <f>IF(AU290="","",IF(AU290="A",'11.パネルラジエーター設備費用算出シート'!$G$13,IF(AU290="B",'11.パネルラジエーター設備費用算出シート'!$N$13,IF(AU290="C",'11.パネルラジエーター設備費用算出シート'!$G$23,IF(AU290="D",'11.パネルラジエーター設備費用算出シート'!$N$23,IF(AU290="E",'11.パネルラジエーター設備費用算出シート'!$G$33,IF(AU290="F",'11.パネルラジエーター設備費用算出シート'!$N$33,IF(AU290="G",'11.パネルラジエーター設備費用算出シート'!$G$43,IF(AU290="H",'11.パネルラジエーター設備費用算出シート'!$N$43,IF(AU290="I",'11.パネルラジエーター設備費用算出シート'!$G$54,'11.パネルラジエーター設備費用算出シート'!$N$54))))))))))</f>
        <v/>
      </c>
      <c r="AW290" s="91"/>
      <c r="AX290" s="36"/>
      <c r="AY290" s="36"/>
      <c r="AZ290" s="36"/>
      <c r="BA290" s="36"/>
      <c r="BB290" s="66"/>
      <c r="BC290" s="36"/>
      <c r="BD290" s="36"/>
      <c r="BE290" s="66"/>
      <c r="BF290" s="36"/>
      <c r="BG290" s="36"/>
      <c r="BH290" s="36"/>
      <c r="BI290" s="36"/>
    </row>
    <row r="291" spans="1:61" s="37" customFormat="1">
      <c r="A291" s="93"/>
      <c r="B291" s="68">
        <v>279</v>
      </c>
      <c r="C291" s="105"/>
      <c r="D291" s="69"/>
      <c r="E291" s="94"/>
      <c r="F291" s="672"/>
      <c r="G291" s="672"/>
      <c r="H291" s="72"/>
      <c r="I291" s="73"/>
      <c r="J291" s="72"/>
      <c r="K291" s="674" t="str">
        <f t="shared" si="12"/>
        <v/>
      </c>
      <c r="L291" s="674" t="str">
        <f>IF($G291="","",IF(OR('2.全体概要'!$C$15=1,'2.全体概要'!$C$15=2),INDEX($BD$15:$BD$16,MATCH($G291,$BC$15:$BC$16,-1)),IF('2.全体概要'!$C$15=3,INDEX($BD$14:$BD$15,MATCH($G291,$BC$14:$BC$15,-1)),INDEX($BD$13:$BD$14,MATCH($G291,$BC$13:$BC$14,-1)))))</f>
        <v/>
      </c>
      <c r="M291" s="674" t="str">
        <f t="shared" si="13"/>
        <v/>
      </c>
      <c r="N291" s="675">
        <f t="shared" si="14"/>
        <v>0</v>
      </c>
      <c r="O291" s="91"/>
      <c r="P291" s="161"/>
      <c r="Q291" s="67"/>
      <c r="R291" s="89"/>
      <c r="S291" s="162"/>
      <c r="T291" s="67"/>
      <c r="U291" s="91"/>
      <c r="V291" s="161"/>
      <c r="W291" s="67"/>
      <c r="X291" s="89"/>
      <c r="Y291" s="162"/>
      <c r="Z291" s="67"/>
      <c r="AA291" s="91"/>
      <c r="AB291" s="72"/>
      <c r="AC291" s="91"/>
      <c r="AD291" s="161"/>
      <c r="AE291" s="91"/>
      <c r="AF291" s="161"/>
      <c r="AG291" s="91"/>
      <c r="AH291" s="72"/>
      <c r="AI291" s="91"/>
      <c r="AJ291" s="161"/>
      <c r="AK291" s="91"/>
      <c r="AL291" s="75"/>
      <c r="AM291" s="91"/>
      <c r="AN291" s="75"/>
      <c r="AO291" s="91"/>
      <c r="AP291" s="77"/>
      <c r="AQ291" s="91"/>
      <c r="AR291" s="72"/>
      <c r="AS291" s="325"/>
      <c r="AT291" s="91"/>
      <c r="AU291" s="72"/>
      <c r="AV291" s="678" t="str">
        <f>IF(AU291="","",IF(AU291="A",'11.パネルラジエーター設備費用算出シート'!$G$13,IF(AU291="B",'11.パネルラジエーター設備費用算出シート'!$N$13,IF(AU291="C",'11.パネルラジエーター設備費用算出シート'!$G$23,IF(AU291="D",'11.パネルラジエーター設備費用算出シート'!$N$23,IF(AU291="E",'11.パネルラジエーター設備費用算出シート'!$G$33,IF(AU291="F",'11.パネルラジエーター設備費用算出シート'!$N$33,IF(AU291="G",'11.パネルラジエーター設備費用算出シート'!$G$43,IF(AU291="H",'11.パネルラジエーター設備費用算出シート'!$N$43,IF(AU291="I",'11.パネルラジエーター設備費用算出シート'!$G$54,'11.パネルラジエーター設備費用算出シート'!$N$54))))))))))</f>
        <v/>
      </c>
      <c r="AW291" s="91"/>
      <c r="AX291" s="36"/>
      <c r="AY291" s="36"/>
      <c r="AZ291" s="36"/>
      <c r="BA291" s="36"/>
      <c r="BB291" s="66"/>
      <c r="BC291" s="36"/>
      <c r="BD291" s="36"/>
      <c r="BE291" s="66"/>
      <c r="BF291" s="36"/>
      <c r="BG291" s="36"/>
      <c r="BH291" s="36"/>
      <c r="BI291" s="36"/>
    </row>
    <row r="292" spans="1:61" s="37" customFormat="1">
      <c r="A292" s="93"/>
      <c r="B292" s="68">
        <v>280</v>
      </c>
      <c r="C292" s="105"/>
      <c r="D292" s="69"/>
      <c r="E292" s="94"/>
      <c r="F292" s="672"/>
      <c r="G292" s="672"/>
      <c r="H292" s="72"/>
      <c r="I292" s="73"/>
      <c r="J292" s="72"/>
      <c r="K292" s="674" t="str">
        <f t="shared" si="12"/>
        <v/>
      </c>
      <c r="L292" s="674" t="str">
        <f>IF($G292="","",IF(OR('2.全体概要'!$C$15=1,'2.全体概要'!$C$15=2),INDEX($BD$15:$BD$16,MATCH($G292,$BC$15:$BC$16,-1)),IF('2.全体概要'!$C$15=3,INDEX($BD$14:$BD$15,MATCH($G292,$BC$14:$BC$15,-1)),INDEX($BD$13:$BD$14,MATCH($G292,$BC$13:$BC$14,-1)))))</f>
        <v/>
      </c>
      <c r="M292" s="674" t="str">
        <f t="shared" si="13"/>
        <v/>
      </c>
      <c r="N292" s="675">
        <f t="shared" si="14"/>
        <v>0</v>
      </c>
      <c r="O292" s="91"/>
      <c r="P292" s="161"/>
      <c r="Q292" s="67"/>
      <c r="R292" s="89"/>
      <c r="S292" s="162"/>
      <c r="T292" s="67"/>
      <c r="U292" s="91"/>
      <c r="V292" s="161"/>
      <c r="W292" s="67"/>
      <c r="X292" s="89"/>
      <c r="Y292" s="162"/>
      <c r="Z292" s="67"/>
      <c r="AA292" s="91"/>
      <c r="AB292" s="72"/>
      <c r="AC292" s="91"/>
      <c r="AD292" s="161"/>
      <c r="AE292" s="91"/>
      <c r="AF292" s="161"/>
      <c r="AG292" s="91"/>
      <c r="AH292" s="72"/>
      <c r="AI292" s="91"/>
      <c r="AJ292" s="161"/>
      <c r="AK292" s="91"/>
      <c r="AL292" s="75"/>
      <c r="AM292" s="91"/>
      <c r="AN292" s="75"/>
      <c r="AO292" s="91"/>
      <c r="AP292" s="77"/>
      <c r="AQ292" s="91"/>
      <c r="AR292" s="72"/>
      <c r="AS292" s="325"/>
      <c r="AT292" s="91"/>
      <c r="AU292" s="72"/>
      <c r="AV292" s="678" t="str">
        <f>IF(AU292="","",IF(AU292="A",'11.パネルラジエーター設備費用算出シート'!$G$13,IF(AU292="B",'11.パネルラジエーター設備費用算出シート'!$N$13,IF(AU292="C",'11.パネルラジエーター設備費用算出シート'!$G$23,IF(AU292="D",'11.パネルラジエーター設備費用算出シート'!$N$23,IF(AU292="E",'11.パネルラジエーター設備費用算出シート'!$G$33,IF(AU292="F",'11.パネルラジエーター設備費用算出シート'!$N$33,IF(AU292="G",'11.パネルラジエーター設備費用算出シート'!$G$43,IF(AU292="H",'11.パネルラジエーター設備費用算出シート'!$N$43,IF(AU292="I",'11.パネルラジエーター設備費用算出シート'!$G$54,'11.パネルラジエーター設備費用算出シート'!$N$54))))))))))</f>
        <v/>
      </c>
      <c r="AW292" s="91"/>
      <c r="AX292" s="36"/>
      <c r="AY292" s="36"/>
      <c r="AZ292" s="36"/>
      <c r="BA292" s="36"/>
      <c r="BB292" s="66"/>
      <c r="BC292" s="36"/>
      <c r="BD292" s="36"/>
      <c r="BE292" s="66"/>
      <c r="BF292" s="36"/>
      <c r="BG292" s="36"/>
      <c r="BH292" s="36"/>
      <c r="BI292" s="36"/>
    </row>
    <row r="293" spans="1:61" s="37" customFormat="1">
      <c r="A293" s="93"/>
      <c r="B293" s="68">
        <v>281</v>
      </c>
      <c r="C293" s="105"/>
      <c r="D293" s="69"/>
      <c r="E293" s="94"/>
      <c r="F293" s="672"/>
      <c r="G293" s="672"/>
      <c r="H293" s="72"/>
      <c r="I293" s="73"/>
      <c r="J293" s="72"/>
      <c r="K293" s="674" t="str">
        <f t="shared" si="12"/>
        <v/>
      </c>
      <c r="L293" s="674" t="str">
        <f>IF($G293="","",IF(OR('2.全体概要'!$C$15=1,'2.全体概要'!$C$15=2),INDEX($BD$15:$BD$16,MATCH($G293,$BC$15:$BC$16,-1)),IF('2.全体概要'!$C$15=3,INDEX($BD$14:$BD$15,MATCH($G293,$BC$14:$BC$15,-1)),INDEX($BD$13:$BD$14,MATCH($G293,$BC$13:$BC$14,-1)))))</f>
        <v/>
      </c>
      <c r="M293" s="674" t="str">
        <f t="shared" si="13"/>
        <v/>
      </c>
      <c r="N293" s="675">
        <f t="shared" si="14"/>
        <v>0</v>
      </c>
      <c r="O293" s="91"/>
      <c r="P293" s="161"/>
      <c r="Q293" s="67"/>
      <c r="R293" s="89"/>
      <c r="S293" s="162"/>
      <c r="T293" s="67"/>
      <c r="U293" s="91"/>
      <c r="V293" s="161"/>
      <c r="W293" s="67"/>
      <c r="X293" s="89"/>
      <c r="Y293" s="162"/>
      <c r="Z293" s="67"/>
      <c r="AA293" s="91"/>
      <c r="AB293" s="72"/>
      <c r="AC293" s="91"/>
      <c r="AD293" s="161"/>
      <c r="AE293" s="91"/>
      <c r="AF293" s="161"/>
      <c r="AG293" s="91"/>
      <c r="AH293" s="72"/>
      <c r="AI293" s="91"/>
      <c r="AJ293" s="161"/>
      <c r="AK293" s="91"/>
      <c r="AL293" s="75"/>
      <c r="AM293" s="91"/>
      <c r="AN293" s="75"/>
      <c r="AO293" s="91"/>
      <c r="AP293" s="77"/>
      <c r="AQ293" s="91"/>
      <c r="AR293" s="72"/>
      <c r="AS293" s="325"/>
      <c r="AT293" s="91"/>
      <c r="AU293" s="72"/>
      <c r="AV293" s="678" t="str">
        <f>IF(AU293="","",IF(AU293="A",'11.パネルラジエーター設備費用算出シート'!$G$13,IF(AU293="B",'11.パネルラジエーター設備費用算出シート'!$N$13,IF(AU293="C",'11.パネルラジエーター設備費用算出シート'!$G$23,IF(AU293="D",'11.パネルラジエーター設備費用算出シート'!$N$23,IF(AU293="E",'11.パネルラジエーター設備費用算出シート'!$G$33,IF(AU293="F",'11.パネルラジエーター設備費用算出シート'!$N$33,IF(AU293="G",'11.パネルラジエーター設備費用算出シート'!$G$43,IF(AU293="H",'11.パネルラジエーター設備費用算出シート'!$N$43,IF(AU293="I",'11.パネルラジエーター設備費用算出シート'!$G$54,'11.パネルラジエーター設備費用算出シート'!$N$54))))))))))</f>
        <v/>
      </c>
      <c r="AW293" s="91"/>
      <c r="AX293" s="36"/>
      <c r="AY293" s="36"/>
      <c r="AZ293" s="36"/>
      <c r="BA293" s="36"/>
      <c r="BB293" s="66"/>
      <c r="BC293" s="36"/>
      <c r="BD293" s="36"/>
      <c r="BE293" s="66"/>
      <c r="BF293" s="36"/>
      <c r="BG293" s="36"/>
      <c r="BH293" s="36"/>
      <c r="BI293" s="36"/>
    </row>
    <row r="294" spans="1:61" s="37" customFormat="1">
      <c r="A294" s="93"/>
      <c r="B294" s="68">
        <v>282</v>
      </c>
      <c r="C294" s="105"/>
      <c r="D294" s="69"/>
      <c r="E294" s="94"/>
      <c r="F294" s="672"/>
      <c r="G294" s="672"/>
      <c r="H294" s="72"/>
      <c r="I294" s="73"/>
      <c r="J294" s="72"/>
      <c r="K294" s="674" t="str">
        <f t="shared" si="12"/>
        <v/>
      </c>
      <c r="L294" s="674" t="str">
        <f>IF($G294="","",IF(OR('2.全体概要'!$C$15=1,'2.全体概要'!$C$15=2),INDEX($BD$15:$BD$16,MATCH($G294,$BC$15:$BC$16,-1)),IF('2.全体概要'!$C$15=3,INDEX($BD$14:$BD$15,MATCH($G294,$BC$14:$BC$15,-1)),INDEX($BD$13:$BD$14,MATCH($G294,$BC$13:$BC$14,-1)))))</f>
        <v/>
      </c>
      <c r="M294" s="674" t="str">
        <f t="shared" si="13"/>
        <v/>
      </c>
      <c r="N294" s="675">
        <f t="shared" si="14"/>
        <v>0</v>
      </c>
      <c r="O294" s="91"/>
      <c r="P294" s="161"/>
      <c r="Q294" s="67"/>
      <c r="R294" s="89"/>
      <c r="S294" s="162"/>
      <c r="T294" s="67"/>
      <c r="U294" s="91"/>
      <c r="V294" s="161"/>
      <c r="W294" s="67"/>
      <c r="X294" s="89"/>
      <c r="Y294" s="162"/>
      <c r="Z294" s="67"/>
      <c r="AA294" s="91"/>
      <c r="AB294" s="72"/>
      <c r="AC294" s="91"/>
      <c r="AD294" s="161"/>
      <c r="AE294" s="91"/>
      <c r="AF294" s="161"/>
      <c r="AG294" s="91"/>
      <c r="AH294" s="72"/>
      <c r="AI294" s="91"/>
      <c r="AJ294" s="161"/>
      <c r="AK294" s="91"/>
      <c r="AL294" s="75"/>
      <c r="AM294" s="91"/>
      <c r="AN294" s="75"/>
      <c r="AO294" s="91"/>
      <c r="AP294" s="77"/>
      <c r="AQ294" s="91"/>
      <c r="AR294" s="72"/>
      <c r="AS294" s="325"/>
      <c r="AT294" s="91"/>
      <c r="AU294" s="72"/>
      <c r="AV294" s="678" t="str">
        <f>IF(AU294="","",IF(AU294="A",'11.パネルラジエーター設備費用算出シート'!$G$13,IF(AU294="B",'11.パネルラジエーター設備費用算出シート'!$N$13,IF(AU294="C",'11.パネルラジエーター設備費用算出シート'!$G$23,IF(AU294="D",'11.パネルラジエーター設備費用算出シート'!$N$23,IF(AU294="E",'11.パネルラジエーター設備費用算出シート'!$G$33,IF(AU294="F",'11.パネルラジエーター設備費用算出シート'!$N$33,IF(AU294="G",'11.パネルラジエーター設備費用算出シート'!$G$43,IF(AU294="H",'11.パネルラジエーター設備費用算出シート'!$N$43,IF(AU294="I",'11.パネルラジエーター設備費用算出シート'!$G$54,'11.パネルラジエーター設備費用算出シート'!$N$54))))))))))</f>
        <v/>
      </c>
      <c r="AW294" s="91"/>
      <c r="AX294" s="36"/>
      <c r="AY294" s="36"/>
      <c r="AZ294" s="36"/>
      <c r="BA294" s="36"/>
      <c r="BB294" s="66"/>
      <c r="BC294" s="36"/>
      <c r="BD294" s="36"/>
      <c r="BE294" s="66"/>
      <c r="BF294" s="36"/>
      <c r="BG294" s="36"/>
      <c r="BH294" s="36"/>
      <c r="BI294" s="36"/>
    </row>
    <row r="295" spans="1:61" s="37" customFormat="1">
      <c r="A295" s="93"/>
      <c r="B295" s="68">
        <v>283</v>
      </c>
      <c r="C295" s="105"/>
      <c r="D295" s="69"/>
      <c r="E295" s="94"/>
      <c r="F295" s="672"/>
      <c r="G295" s="672"/>
      <c r="H295" s="72"/>
      <c r="I295" s="73"/>
      <c r="J295" s="72"/>
      <c r="K295" s="674" t="str">
        <f t="shared" si="12"/>
        <v/>
      </c>
      <c r="L295" s="674" t="str">
        <f>IF($G295="","",IF(OR('2.全体概要'!$C$15=1,'2.全体概要'!$C$15=2),INDEX($BD$15:$BD$16,MATCH($G295,$BC$15:$BC$16,-1)),IF('2.全体概要'!$C$15=3,INDEX($BD$14:$BD$15,MATCH($G295,$BC$14:$BC$15,-1)),INDEX($BD$13:$BD$14,MATCH($G295,$BC$13:$BC$14,-1)))))</f>
        <v/>
      </c>
      <c r="M295" s="674" t="str">
        <f t="shared" si="13"/>
        <v/>
      </c>
      <c r="N295" s="675">
        <f t="shared" si="14"/>
        <v>0</v>
      </c>
      <c r="O295" s="91"/>
      <c r="P295" s="161"/>
      <c r="Q295" s="67"/>
      <c r="R295" s="89"/>
      <c r="S295" s="162"/>
      <c r="T295" s="67"/>
      <c r="U295" s="91"/>
      <c r="V295" s="161"/>
      <c r="W295" s="67"/>
      <c r="X295" s="89"/>
      <c r="Y295" s="162"/>
      <c r="Z295" s="67"/>
      <c r="AA295" s="91"/>
      <c r="AB295" s="72"/>
      <c r="AC295" s="91"/>
      <c r="AD295" s="161"/>
      <c r="AE295" s="91"/>
      <c r="AF295" s="161"/>
      <c r="AG295" s="91"/>
      <c r="AH295" s="72"/>
      <c r="AI295" s="91"/>
      <c r="AJ295" s="161"/>
      <c r="AK295" s="91"/>
      <c r="AL295" s="75"/>
      <c r="AM295" s="91"/>
      <c r="AN295" s="75"/>
      <c r="AO295" s="91"/>
      <c r="AP295" s="77"/>
      <c r="AQ295" s="91"/>
      <c r="AR295" s="72"/>
      <c r="AS295" s="325"/>
      <c r="AT295" s="91"/>
      <c r="AU295" s="72"/>
      <c r="AV295" s="678" t="str">
        <f>IF(AU295="","",IF(AU295="A",'11.パネルラジエーター設備費用算出シート'!$G$13,IF(AU295="B",'11.パネルラジエーター設備費用算出シート'!$N$13,IF(AU295="C",'11.パネルラジエーター設備費用算出シート'!$G$23,IF(AU295="D",'11.パネルラジエーター設備費用算出シート'!$N$23,IF(AU295="E",'11.パネルラジエーター設備費用算出シート'!$G$33,IF(AU295="F",'11.パネルラジエーター設備費用算出シート'!$N$33,IF(AU295="G",'11.パネルラジエーター設備費用算出シート'!$G$43,IF(AU295="H",'11.パネルラジエーター設備費用算出シート'!$N$43,IF(AU295="I",'11.パネルラジエーター設備費用算出シート'!$G$54,'11.パネルラジエーター設備費用算出シート'!$N$54))))))))))</f>
        <v/>
      </c>
      <c r="AW295" s="91"/>
      <c r="AX295" s="36"/>
      <c r="AY295" s="36"/>
      <c r="AZ295" s="36"/>
      <c r="BA295" s="36"/>
      <c r="BB295" s="66"/>
      <c r="BC295" s="36"/>
      <c r="BD295" s="36"/>
      <c r="BE295" s="66"/>
      <c r="BF295" s="36"/>
      <c r="BG295" s="36"/>
      <c r="BH295" s="36"/>
      <c r="BI295" s="36"/>
    </row>
    <row r="296" spans="1:61" s="37" customFormat="1">
      <c r="A296" s="93"/>
      <c r="B296" s="68">
        <v>284</v>
      </c>
      <c r="C296" s="105"/>
      <c r="D296" s="69"/>
      <c r="E296" s="94"/>
      <c r="F296" s="672"/>
      <c r="G296" s="672"/>
      <c r="H296" s="72"/>
      <c r="I296" s="73"/>
      <c r="J296" s="72"/>
      <c r="K296" s="674" t="str">
        <f t="shared" si="12"/>
        <v/>
      </c>
      <c r="L296" s="674" t="str">
        <f>IF($G296="","",IF(OR('2.全体概要'!$C$15=1,'2.全体概要'!$C$15=2),INDEX($BD$15:$BD$16,MATCH($G296,$BC$15:$BC$16,-1)),IF('2.全体概要'!$C$15=3,INDEX($BD$14:$BD$15,MATCH($G296,$BC$14:$BC$15,-1)),INDEX($BD$13:$BD$14,MATCH($G296,$BC$13:$BC$14,-1)))))</f>
        <v/>
      </c>
      <c r="M296" s="674" t="str">
        <f t="shared" si="13"/>
        <v/>
      </c>
      <c r="N296" s="675">
        <f t="shared" si="14"/>
        <v>0</v>
      </c>
      <c r="O296" s="91"/>
      <c r="P296" s="161"/>
      <c r="Q296" s="67"/>
      <c r="R296" s="89"/>
      <c r="S296" s="162"/>
      <c r="T296" s="67"/>
      <c r="U296" s="91"/>
      <c r="V296" s="161"/>
      <c r="W296" s="67"/>
      <c r="X296" s="89"/>
      <c r="Y296" s="162"/>
      <c r="Z296" s="67"/>
      <c r="AA296" s="91"/>
      <c r="AB296" s="72"/>
      <c r="AC296" s="91"/>
      <c r="AD296" s="161"/>
      <c r="AE296" s="91"/>
      <c r="AF296" s="161"/>
      <c r="AG296" s="91"/>
      <c r="AH296" s="72"/>
      <c r="AI296" s="91"/>
      <c r="AJ296" s="161"/>
      <c r="AK296" s="91"/>
      <c r="AL296" s="75"/>
      <c r="AM296" s="91"/>
      <c r="AN296" s="75"/>
      <c r="AO296" s="91"/>
      <c r="AP296" s="77"/>
      <c r="AQ296" s="91"/>
      <c r="AR296" s="72"/>
      <c r="AS296" s="325"/>
      <c r="AT296" s="91"/>
      <c r="AU296" s="72"/>
      <c r="AV296" s="678" t="str">
        <f>IF(AU296="","",IF(AU296="A",'11.パネルラジエーター設備費用算出シート'!$G$13,IF(AU296="B",'11.パネルラジエーター設備費用算出シート'!$N$13,IF(AU296="C",'11.パネルラジエーター設備費用算出シート'!$G$23,IF(AU296="D",'11.パネルラジエーター設備費用算出シート'!$N$23,IF(AU296="E",'11.パネルラジエーター設備費用算出シート'!$G$33,IF(AU296="F",'11.パネルラジエーター設備費用算出シート'!$N$33,IF(AU296="G",'11.パネルラジエーター設備費用算出シート'!$G$43,IF(AU296="H",'11.パネルラジエーター設備費用算出シート'!$N$43,IF(AU296="I",'11.パネルラジエーター設備費用算出シート'!$G$54,'11.パネルラジエーター設備費用算出シート'!$N$54))))))))))</f>
        <v/>
      </c>
      <c r="AW296" s="91"/>
      <c r="AX296" s="36"/>
      <c r="AY296" s="36"/>
      <c r="AZ296" s="36"/>
      <c r="BA296" s="36"/>
      <c r="BB296" s="66"/>
      <c r="BC296" s="36"/>
      <c r="BD296" s="36"/>
      <c r="BE296" s="66"/>
      <c r="BF296" s="36"/>
      <c r="BG296" s="36"/>
      <c r="BH296" s="36"/>
      <c r="BI296" s="36"/>
    </row>
    <row r="297" spans="1:61" s="37" customFormat="1">
      <c r="A297" s="93"/>
      <c r="B297" s="68">
        <v>285</v>
      </c>
      <c r="C297" s="105"/>
      <c r="D297" s="69"/>
      <c r="E297" s="94"/>
      <c r="F297" s="672"/>
      <c r="G297" s="672"/>
      <c r="H297" s="72"/>
      <c r="I297" s="73"/>
      <c r="J297" s="72"/>
      <c r="K297" s="674" t="str">
        <f t="shared" si="12"/>
        <v/>
      </c>
      <c r="L297" s="674" t="str">
        <f>IF($G297="","",IF(OR('2.全体概要'!$C$15=1,'2.全体概要'!$C$15=2),INDEX($BD$15:$BD$16,MATCH($G297,$BC$15:$BC$16,-1)),IF('2.全体概要'!$C$15=3,INDEX($BD$14:$BD$15,MATCH($G297,$BC$14:$BC$15,-1)),INDEX($BD$13:$BD$14,MATCH($G297,$BC$13:$BC$14,-1)))))</f>
        <v/>
      </c>
      <c r="M297" s="674" t="str">
        <f t="shared" si="13"/>
        <v/>
      </c>
      <c r="N297" s="675">
        <f t="shared" si="14"/>
        <v>0</v>
      </c>
      <c r="O297" s="91"/>
      <c r="P297" s="161"/>
      <c r="Q297" s="67"/>
      <c r="R297" s="89"/>
      <c r="S297" s="162"/>
      <c r="T297" s="67"/>
      <c r="U297" s="91"/>
      <c r="V297" s="161"/>
      <c r="W297" s="67"/>
      <c r="X297" s="89"/>
      <c r="Y297" s="162"/>
      <c r="Z297" s="67"/>
      <c r="AA297" s="91"/>
      <c r="AB297" s="72"/>
      <c r="AC297" s="91"/>
      <c r="AD297" s="161"/>
      <c r="AE297" s="91"/>
      <c r="AF297" s="161"/>
      <c r="AG297" s="91"/>
      <c r="AH297" s="72"/>
      <c r="AI297" s="91"/>
      <c r="AJ297" s="161"/>
      <c r="AK297" s="91"/>
      <c r="AL297" s="75"/>
      <c r="AM297" s="91"/>
      <c r="AN297" s="75"/>
      <c r="AO297" s="91"/>
      <c r="AP297" s="77"/>
      <c r="AQ297" s="91"/>
      <c r="AR297" s="72"/>
      <c r="AS297" s="325"/>
      <c r="AT297" s="91"/>
      <c r="AU297" s="72"/>
      <c r="AV297" s="678" t="str">
        <f>IF(AU297="","",IF(AU297="A",'11.パネルラジエーター設備費用算出シート'!$G$13,IF(AU297="B",'11.パネルラジエーター設備費用算出シート'!$N$13,IF(AU297="C",'11.パネルラジエーター設備費用算出シート'!$G$23,IF(AU297="D",'11.パネルラジエーター設備費用算出シート'!$N$23,IF(AU297="E",'11.パネルラジエーター設備費用算出シート'!$G$33,IF(AU297="F",'11.パネルラジエーター設備費用算出シート'!$N$33,IF(AU297="G",'11.パネルラジエーター設備費用算出シート'!$G$43,IF(AU297="H",'11.パネルラジエーター設備費用算出シート'!$N$43,IF(AU297="I",'11.パネルラジエーター設備費用算出シート'!$G$54,'11.パネルラジエーター設備費用算出シート'!$N$54))))))))))</f>
        <v/>
      </c>
      <c r="AW297" s="91"/>
      <c r="AX297" s="36"/>
      <c r="AY297" s="36"/>
      <c r="AZ297" s="36"/>
      <c r="BA297" s="36"/>
      <c r="BB297" s="66"/>
      <c r="BC297" s="36"/>
      <c r="BD297" s="36"/>
      <c r="BE297" s="66"/>
      <c r="BF297" s="36"/>
      <c r="BG297" s="36"/>
      <c r="BH297" s="36"/>
      <c r="BI297" s="36"/>
    </row>
    <row r="298" spans="1:61" s="37" customFormat="1">
      <c r="A298" s="93"/>
      <c r="B298" s="68">
        <v>286</v>
      </c>
      <c r="C298" s="105"/>
      <c r="D298" s="69"/>
      <c r="E298" s="94"/>
      <c r="F298" s="672"/>
      <c r="G298" s="672"/>
      <c r="H298" s="72"/>
      <c r="I298" s="73"/>
      <c r="J298" s="72"/>
      <c r="K298" s="674" t="str">
        <f t="shared" si="12"/>
        <v/>
      </c>
      <c r="L298" s="674" t="str">
        <f>IF($G298="","",IF(OR('2.全体概要'!$C$15=1,'2.全体概要'!$C$15=2),INDEX($BD$15:$BD$16,MATCH($G298,$BC$15:$BC$16,-1)),IF('2.全体概要'!$C$15=3,INDEX($BD$14:$BD$15,MATCH($G298,$BC$14:$BC$15,-1)),INDEX($BD$13:$BD$14,MATCH($G298,$BC$13:$BC$14,-1)))))</f>
        <v/>
      </c>
      <c r="M298" s="674" t="str">
        <f t="shared" si="13"/>
        <v/>
      </c>
      <c r="N298" s="675">
        <f t="shared" si="14"/>
        <v>0</v>
      </c>
      <c r="O298" s="91"/>
      <c r="P298" s="161"/>
      <c r="Q298" s="67"/>
      <c r="R298" s="89"/>
      <c r="S298" s="162"/>
      <c r="T298" s="67"/>
      <c r="U298" s="91"/>
      <c r="V298" s="161"/>
      <c r="W298" s="67"/>
      <c r="X298" s="89"/>
      <c r="Y298" s="162"/>
      <c r="Z298" s="67"/>
      <c r="AA298" s="91"/>
      <c r="AB298" s="72"/>
      <c r="AC298" s="91"/>
      <c r="AD298" s="161"/>
      <c r="AE298" s="91"/>
      <c r="AF298" s="161"/>
      <c r="AG298" s="91"/>
      <c r="AH298" s="72"/>
      <c r="AI298" s="91"/>
      <c r="AJ298" s="161"/>
      <c r="AK298" s="91"/>
      <c r="AL298" s="75"/>
      <c r="AM298" s="91"/>
      <c r="AN298" s="75"/>
      <c r="AO298" s="91"/>
      <c r="AP298" s="77"/>
      <c r="AQ298" s="91"/>
      <c r="AR298" s="72"/>
      <c r="AS298" s="325"/>
      <c r="AT298" s="91"/>
      <c r="AU298" s="72"/>
      <c r="AV298" s="678" t="str">
        <f>IF(AU298="","",IF(AU298="A",'11.パネルラジエーター設備費用算出シート'!$G$13,IF(AU298="B",'11.パネルラジエーター設備費用算出シート'!$N$13,IF(AU298="C",'11.パネルラジエーター設備費用算出シート'!$G$23,IF(AU298="D",'11.パネルラジエーター設備費用算出シート'!$N$23,IF(AU298="E",'11.パネルラジエーター設備費用算出シート'!$G$33,IF(AU298="F",'11.パネルラジエーター設備費用算出シート'!$N$33,IF(AU298="G",'11.パネルラジエーター設備費用算出シート'!$G$43,IF(AU298="H",'11.パネルラジエーター設備費用算出シート'!$N$43,IF(AU298="I",'11.パネルラジエーター設備費用算出シート'!$G$54,'11.パネルラジエーター設備費用算出シート'!$N$54))))))))))</f>
        <v/>
      </c>
      <c r="AW298" s="91"/>
      <c r="AX298" s="36"/>
      <c r="AY298" s="36"/>
      <c r="AZ298" s="36"/>
      <c r="BA298" s="36"/>
      <c r="BB298" s="66"/>
      <c r="BC298" s="36"/>
      <c r="BD298" s="36"/>
      <c r="BE298" s="66"/>
      <c r="BF298" s="36"/>
      <c r="BG298" s="36"/>
      <c r="BH298" s="36"/>
      <c r="BI298" s="36"/>
    </row>
    <row r="299" spans="1:61" s="37" customFormat="1">
      <c r="A299" s="93"/>
      <c r="B299" s="68">
        <v>287</v>
      </c>
      <c r="C299" s="105"/>
      <c r="D299" s="69"/>
      <c r="E299" s="94"/>
      <c r="F299" s="672"/>
      <c r="G299" s="672"/>
      <c r="H299" s="72"/>
      <c r="I299" s="73"/>
      <c r="J299" s="72"/>
      <c r="K299" s="674" t="str">
        <f t="shared" si="12"/>
        <v/>
      </c>
      <c r="L299" s="674" t="str">
        <f>IF($G299="","",IF(OR('2.全体概要'!$C$15=1,'2.全体概要'!$C$15=2),INDEX($BD$15:$BD$16,MATCH($G299,$BC$15:$BC$16,-1)),IF('2.全体概要'!$C$15=3,INDEX($BD$14:$BD$15,MATCH($G299,$BC$14:$BC$15,-1)),INDEX($BD$13:$BD$14,MATCH($G299,$BC$13:$BC$14,-1)))))</f>
        <v/>
      </c>
      <c r="M299" s="674" t="str">
        <f t="shared" si="13"/>
        <v/>
      </c>
      <c r="N299" s="675">
        <f t="shared" si="14"/>
        <v>0</v>
      </c>
      <c r="O299" s="91"/>
      <c r="P299" s="161"/>
      <c r="Q299" s="67"/>
      <c r="R299" s="89"/>
      <c r="S299" s="162"/>
      <c r="T299" s="67"/>
      <c r="U299" s="91"/>
      <c r="V299" s="161"/>
      <c r="W299" s="67"/>
      <c r="X299" s="89"/>
      <c r="Y299" s="162"/>
      <c r="Z299" s="67"/>
      <c r="AA299" s="91"/>
      <c r="AB299" s="72"/>
      <c r="AC299" s="91"/>
      <c r="AD299" s="161"/>
      <c r="AE299" s="91"/>
      <c r="AF299" s="161"/>
      <c r="AG299" s="91"/>
      <c r="AH299" s="72"/>
      <c r="AI299" s="91"/>
      <c r="AJ299" s="161"/>
      <c r="AK299" s="91"/>
      <c r="AL299" s="75"/>
      <c r="AM299" s="91"/>
      <c r="AN299" s="75"/>
      <c r="AO299" s="91"/>
      <c r="AP299" s="77"/>
      <c r="AQ299" s="91"/>
      <c r="AR299" s="72"/>
      <c r="AS299" s="325"/>
      <c r="AT299" s="91"/>
      <c r="AU299" s="72"/>
      <c r="AV299" s="678" t="str">
        <f>IF(AU299="","",IF(AU299="A",'11.パネルラジエーター設備費用算出シート'!$G$13,IF(AU299="B",'11.パネルラジエーター設備費用算出シート'!$N$13,IF(AU299="C",'11.パネルラジエーター設備費用算出シート'!$G$23,IF(AU299="D",'11.パネルラジエーター設備費用算出シート'!$N$23,IF(AU299="E",'11.パネルラジエーター設備費用算出シート'!$G$33,IF(AU299="F",'11.パネルラジエーター設備費用算出シート'!$N$33,IF(AU299="G",'11.パネルラジエーター設備費用算出シート'!$G$43,IF(AU299="H",'11.パネルラジエーター設備費用算出シート'!$N$43,IF(AU299="I",'11.パネルラジエーター設備費用算出シート'!$G$54,'11.パネルラジエーター設備費用算出シート'!$N$54))))))))))</f>
        <v/>
      </c>
      <c r="AW299" s="91"/>
      <c r="AX299" s="36"/>
      <c r="AY299" s="36"/>
      <c r="AZ299" s="36"/>
      <c r="BA299" s="36"/>
      <c r="BB299" s="66"/>
      <c r="BC299" s="36"/>
      <c r="BD299" s="36"/>
      <c r="BE299" s="66"/>
      <c r="BF299" s="36"/>
      <c r="BG299" s="36"/>
      <c r="BH299" s="36"/>
      <c r="BI299" s="36"/>
    </row>
    <row r="300" spans="1:61" s="37" customFormat="1">
      <c r="A300" s="93"/>
      <c r="B300" s="68">
        <v>288</v>
      </c>
      <c r="C300" s="105"/>
      <c r="D300" s="69"/>
      <c r="E300" s="94"/>
      <c r="F300" s="672"/>
      <c r="G300" s="672"/>
      <c r="H300" s="72"/>
      <c r="I300" s="73"/>
      <c r="J300" s="72"/>
      <c r="K300" s="674" t="str">
        <f t="shared" si="12"/>
        <v/>
      </c>
      <c r="L300" s="674" t="str">
        <f>IF($G300="","",IF(OR('2.全体概要'!$C$15=1,'2.全体概要'!$C$15=2),INDEX($BD$15:$BD$16,MATCH($G300,$BC$15:$BC$16,-1)),IF('2.全体概要'!$C$15=3,INDEX($BD$14:$BD$15,MATCH($G300,$BC$14:$BC$15,-1)),INDEX($BD$13:$BD$14,MATCH($G300,$BC$13:$BC$14,-1)))))</f>
        <v/>
      </c>
      <c r="M300" s="674" t="str">
        <f t="shared" si="13"/>
        <v/>
      </c>
      <c r="N300" s="675">
        <f t="shared" si="14"/>
        <v>0</v>
      </c>
      <c r="O300" s="91"/>
      <c r="P300" s="161"/>
      <c r="Q300" s="67"/>
      <c r="R300" s="89"/>
      <c r="S300" s="162"/>
      <c r="T300" s="67"/>
      <c r="U300" s="91"/>
      <c r="V300" s="161"/>
      <c r="W300" s="67"/>
      <c r="X300" s="89"/>
      <c r="Y300" s="162"/>
      <c r="Z300" s="67"/>
      <c r="AA300" s="91"/>
      <c r="AB300" s="72"/>
      <c r="AC300" s="91"/>
      <c r="AD300" s="161"/>
      <c r="AE300" s="91"/>
      <c r="AF300" s="161"/>
      <c r="AG300" s="91"/>
      <c r="AH300" s="72"/>
      <c r="AI300" s="91"/>
      <c r="AJ300" s="161"/>
      <c r="AK300" s="91"/>
      <c r="AL300" s="75"/>
      <c r="AM300" s="91"/>
      <c r="AN300" s="75"/>
      <c r="AO300" s="91"/>
      <c r="AP300" s="77"/>
      <c r="AQ300" s="91"/>
      <c r="AR300" s="72"/>
      <c r="AS300" s="325"/>
      <c r="AT300" s="91"/>
      <c r="AU300" s="72"/>
      <c r="AV300" s="678" t="str">
        <f>IF(AU300="","",IF(AU300="A",'11.パネルラジエーター設備費用算出シート'!$G$13,IF(AU300="B",'11.パネルラジエーター設備費用算出シート'!$N$13,IF(AU300="C",'11.パネルラジエーター設備費用算出シート'!$G$23,IF(AU300="D",'11.パネルラジエーター設備費用算出シート'!$N$23,IF(AU300="E",'11.パネルラジエーター設備費用算出シート'!$G$33,IF(AU300="F",'11.パネルラジエーター設備費用算出シート'!$N$33,IF(AU300="G",'11.パネルラジエーター設備費用算出シート'!$G$43,IF(AU300="H",'11.パネルラジエーター設備費用算出シート'!$N$43,IF(AU300="I",'11.パネルラジエーター設備費用算出シート'!$G$54,'11.パネルラジエーター設備費用算出シート'!$N$54))))))))))</f>
        <v/>
      </c>
      <c r="AW300" s="91"/>
      <c r="AX300" s="36"/>
      <c r="AY300" s="36"/>
      <c r="AZ300" s="36"/>
      <c r="BA300" s="36"/>
      <c r="BB300" s="66"/>
      <c r="BC300" s="36"/>
      <c r="BD300" s="36"/>
      <c r="BE300" s="66"/>
      <c r="BF300" s="36"/>
      <c r="BG300" s="36"/>
      <c r="BH300" s="36"/>
      <c r="BI300" s="36"/>
    </row>
    <row r="301" spans="1:61" s="37" customFormat="1">
      <c r="A301" s="93"/>
      <c r="B301" s="68">
        <v>289</v>
      </c>
      <c r="C301" s="105"/>
      <c r="D301" s="69"/>
      <c r="E301" s="94"/>
      <c r="F301" s="672"/>
      <c r="G301" s="672"/>
      <c r="H301" s="72"/>
      <c r="I301" s="73"/>
      <c r="J301" s="72"/>
      <c r="K301" s="674" t="str">
        <f t="shared" si="12"/>
        <v/>
      </c>
      <c r="L301" s="674" t="str">
        <f>IF($G301="","",IF(OR('2.全体概要'!$C$15=1,'2.全体概要'!$C$15=2),INDEX($BD$15:$BD$16,MATCH($G301,$BC$15:$BC$16,-1)),IF('2.全体概要'!$C$15=3,INDEX($BD$14:$BD$15,MATCH($G301,$BC$14:$BC$15,-1)),INDEX($BD$13:$BD$14,MATCH($G301,$BC$13:$BC$14,-1)))))</f>
        <v/>
      </c>
      <c r="M301" s="674" t="str">
        <f t="shared" si="13"/>
        <v/>
      </c>
      <c r="N301" s="675">
        <f t="shared" si="14"/>
        <v>0</v>
      </c>
      <c r="O301" s="91"/>
      <c r="P301" s="161"/>
      <c r="Q301" s="67"/>
      <c r="R301" s="89"/>
      <c r="S301" s="162"/>
      <c r="T301" s="67"/>
      <c r="U301" s="91"/>
      <c r="V301" s="161"/>
      <c r="W301" s="67"/>
      <c r="X301" s="89"/>
      <c r="Y301" s="162"/>
      <c r="Z301" s="67"/>
      <c r="AA301" s="91"/>
      <c r="AB301" s="72"/>
      <c r="AC301" s="91"/>
      <c r="AD301" s="161"/>
      <c r="AE301" s="91"/>
      <c r="AF301" s="161"/>
      <c r="AG301" s="91"/>
      <c r="AH301" s="72"/>
      <c r="AI301" s="91"/>
      <c r="AJ301" s="161"/>
      <c r="AK301" s="91"/>
      <c r="AL301" s="75"/>
      <c r="AM301" s="91"/>
      <c r="AN301" s="75"/>
      <c r="AO301" s="91"/>
      <c r="AP301" s="77"/>
      <c r="AQ301" s="91"/>
      <c r="AR301" s="72"/>
      <c r="AS301" s="325"/>
      <c r="AT301" s="91"/>
      <c r="AU301" s="72"/>
      <c r="AV301" s="678" t="str">
        <f>IF(AU301="","",IF(AU301="A",'11.パネルラジエーター設備費用算出シート'!$G$13,IF(AU301="B",'11.パネルラジエーター設備費用算出シート'!$N$13,IF(AU301="C",'11.パネルラジエーター設備費用算出シート'!$G$23,IF(AU301="D",'11.パネルラジエーター設備費用算出シート'!$N$23,IF(AU301="E",'11.パネルラジエーター設備費用算出シート'!$G$33,IF(AU301="F",'11.パネルラジエーター設備費用算出シート'!$N$33,IF(AU301="G",'11.パネルラジエーター設備費用算出シート'!$G$43,IF(AU301="H",'11.パネルラジエーター設備費用算出シート'!$N$43,IF(AU301="I",'11.パネルラジエーター設備費用算出シート'!$G$54,'11.パネルラジエーター設備費用算出シート'!$N$54))))))))))</f>
        <v/>
      </c>
      <c r="AW301" s="91"/>
      <c r="AX301" s="36"/>
      <c r="AY301" s="36"/>
      <c r="AZ301" s="36"/>
      <c r="BA301" s="36"/>
      <c r="BB301" s="66"/>
      <c r="BC301" s="36"/>
      <c r="BD301" s="36"/>
      <c r="BE301" s="66"/>
      <c r="BF301" s="36"/>
      <c r="BG301" s="36"/>
      <c r="BH301" s="36"/>
      <c r="BI301" s="36"/>
    </row>
    <row r="302" spans="1:61" s="37" customFormat="1">
      <c r="A302" s="93"/>
      <c r="B302" s="68">
        <v>290</v>
      </c>
      <c r="C302" s="105"/>
      <c r="D302" s="69"/>
      <c r="E302" s="94"/>
      <c r="F302" s="672"/>
      <c r="G302" s="672"/>
      <c r="H302" s="72"/>
      <c r="I302" s="73"/>
      <c r="J302" s="72"/>
      <c r="K302" s="674" t="str">
        <f t="shared" si="12"/>
        <v/>
      </c>
      <c r="L302" s="674" t="str">
        <f>IF($G302="","",IF(OR('2.全体概要'!$C$15=1,'2.全体概要'!$C$15=2),INDEX($BD$15:$BD$16,MATCH($G302,$BC$15:$BC$16,-1)),IF('2.全体概要'!$C$15=3,INDEX($BD$14:$BD$15,MATCH($G302,$BC$14:$BC$15,-1)),INDEX($BD$13:$BD$14,MATCH($G302,$BC$13:$BC$14,-1)))))</f>
        <v/>
      </c>
      <c r="M302" s="674" t="str">
        <f t="shared" si="13"/>
        <v/>
      </c>
      <c r="N302" s="675">
        <f t="shared" si="14"/>
        <v>0</v>
      </c>
      <c r="O302" s="91"/>
      <c r="P302" s="161"/>
      <c r="Q302" s="67"/>
      <c r="R302" s="89"/>
      <c r="S302" s="162"/>
      <c r="T302" s="67"/>
      <c r="U302" s="91"/>
      <c r="V302" s="161"/>
      <c r="W302" s="67"/>
      <c r="X302" s="89"/>
      <c r="Y302" s="162"/>
      <c r="Z302" s="67"/>
      <c r="AA302" s="91"/>
      <c r="AB302" s="72"/>
      <c r="AC302" s="91"/>
      <c r="AD302" s="161"/>
      <c r="AE302" s="91"/>
      <c r="AF302" s="161"/>
      <c r="AG302" s="91"/>
      <c r="AH302" s="72"/>
      <c r="AI302" s="91"/>
      <c r="AJ302" s="161"/>
      <c r="AK302" s="91"/>
      <c r="AL302" s="75"/>
      <c r="AM302" s="91"/>
      <c r="AN302" s="75"/>
      <c r="AO302" s="91"/>
      <c r="AP302" s="77"/>
      <c r="AQ302" s="91"/>
      <c r="AR302" s="72"/>
      <c r="AS302" s="325"/>
      <c r="AT302" s="91"/>
      <c r="AU302" s="72"/>
      <c r="AV302" s="678" t="str">
        <f>IF(AU302="","",IF(AU302="A",'11.パネルラジエーター設備費用算出シート'!$G$13,IF(AU302="B",'11.パネルラジエーター設備費用算出シート'!$N$13,IF(AU302="C",'11.パネルラジエーター設備費用算出シート'!$G$23,IF(AU302="D",'11.パネルラジエーター設備費用算出シート'!$N$23,IF(AU302="E",'11.パネルラジエーター設備費用算出シート'!$G$33,IF(AU302="F",'11.パネルラジエーター設備費用算出シート'!$N$33,IF(AU302="G",'11.パネルラジエーター設備費用算出シート'!$G$43,IF(AU302="H",'11.パネルラジエーター設備費用算出シート'!$N$43,IF(AU302="I",'11.パネルラジエーター設備費用算出シート'!$G$54,'11.パネルラジエーター設備費用算出シート'!$N$54))))))))))</f>
        <v/>
      </c>
      <c r="AW302" s="91"/>
      <c r="AX302" s="36"/>
      <c r="AY302" s="36"/>
      <c r="AZ302" s="36"/>
      <c r="BA302" s="36"/>
      <c r="BB302" s="66"/>
      <c r="BC302" s="36"/>
      <c r="BD302" s="36"/>
      <c r="BE302" s="66"/>
      <c r="BF302" s="36"/>
      <c r="BG302" s="36"/>
      <c r="BH302" s="36"/>
      <c r="BI302" s="36"/>
    </row>
    <row r="303" spans="1:61" s="37" customFormat="1">
      <c r="A303" s="93"/>
      <c r="B303" s="68">
        <v>291</v>
      </c>
      <c r="C303" s="105"/>
      <c r="D303" s="69"/>
      <c r="E303" s="94"/>
      <c r="F303" s="672"/>
      <c r="G303" s="672"/>
      <c r="H303" s="72"/>
      <c r="I303" s="73"/>
      <c r="J303" s="72"/>
      <c r="K303" s="674" t="str">
        <f t="shared" si="12"/>
        <v/>
      </c>
      <c r="L303" s="674" t="str">
        <f>IF($G303="","",IF(OR('2.全体概要'!$C$15=1,'2.全体概要'!$C$15=2),INDEX($BD$15:$BD$16,MATCH($G303,$BC$15:$BC$16,-1)),IF('2.全体概要'!$C$15=3,INDEX($BD$14:$BD$15,MATCH($G303,$BC$14:$BC$15,-1)),INDEX($BD$13:$BD$14,MATCH($G303,$BC$13:$BC$14,-1)))))</f>
        <v/>
      </c>
      <c r="M303" s="674" t="str">
        <f t="shared" si="13"/>
        <v/>
      </c>
      <c r="N303" s="675">
        <f t="shared" si="14"/>
        <v>0</v>
      </c>
      <c r="O303" s="91"/>
      <c r="P303" s="161"/>
      <c r="Q303" s="67"/>
      <c r="R303" s="89"/>
      <c r="S303" s="162"/>
      <c r="T303" s="67"/>
      <c r="U303" s="91"/>
      <c r="V303" s="161"/>
      <c r="W303" s="67"/>
      <c r="X303" s="89"/>
      <c r="Y303" s="162"/>
      <c r="Z303" s="67"/>
      <c r="AA303" s="91"/>
      <c r="AB303" s="72"/>
      <c r="AC303" s="91"/>
      <c r="AD303" s="161"/>
      <c r="AE303" s="91"/>
      <c r="AF303" s="161"/>
      <c r="AG303" s="91"/>
      <c r="AH303" s="72"/>
      <c r="AI303" s="91"/>
      <c r="AJ303" s="161"/>
      <c r="AK303" s="91"/>
      <c r="AL303" s="75"/>
      <c r="AM303" s="91"/>
      <c r="AN303" s="75"/>
      <c r="AO303" s="91"/>
      <c r="AP303" s="77"/>
      <c r="AQ303" s="91"/>
      <c r="AR303" s="72"/>
      <c r="AS303" s="325"/>
      <c r="AT303" s="91"/>
      <c r="AU303" s="72"/>
      <c r="AV303" s="678" t="str">
        <f>IF(AU303="","",IF(AU303="A",'11.パネルラジエーター設備費用算出シート'!$G$13,IF(AU303="B",'11.パネルラジエーター設備費用算出シート'!$N$13,IF(AU303="C",'11.パネルラジエーター設備費用算出シート'!$G$23,IF(AU303="D",'11.パネルラジエーター設備費用算出シート'!$N$23,IF(AU303="E",'11.パネルラジエーター設備費用算出シート'!$G$33,IF(AU303="F",'11.パネルラジエーター設備費用算出シート'!$N$33,IF(AU303="G",'11.パネルラジエーター設備費用算出シート'!$G$43,IF(AU303="H",'11.パネルラジエーター設備費用算出シート'!$N$43,IF(AU303="I",'11.パネルラジエーター設備費用算出シート'!$G$54,'11.パネルラジエーター設備費用算出シート'!$N$54))))))))))</f>
        <v/>
      </c>
      <c r="AW303" s="91"/>
      <c r="AX303" s="36"/>
      <c r="AY303" s="36"/>
      <c r="AZ303" s="36"/>
      <c r="BA303" s="36"/>
      <c r="BB303" s="66"/>
      <c r="BC303" s="36"/>
      <c r="BD303" s="36"/>
      <c r="BE303" s="66"/>
      <c r="BF303" s="36"/>
      <c r="BG303" s="36"/>
      <c r="BH303" s="36"/>
      <c r="BI303" s="36"/>
    </row>
    <row r="304" spans="1:61" s="37" customFormat="1">
      <c r="A304" s="93"/>
      <c r="B304" s="68">
        <v>292</v>
      </c>
      <c r="C304" s="105"/>
      <c r="D304" s="69"/>
      <c r="E304" s="94"/>
      <c r="F304" s="672"/>
      <c r="G304" s="672"/>
      <c r="H304" s="72"/>
      <c r="I304" s="73"/>
      <c r="J304" s="72"/>
      <c r="K304" s="674" t="str">
        <f t="shared" si="12"/>
        <v/>
      </c>
      <c r="L304" s="674" t="str">
        <f>IF($G304="","",IF(OR('2.全体概要'!$C$15=1,'2.全体概要'!$C$15=2),INDEX($BD$15:$BD$16,MATCH($G304,$BC$15:$BC$16,-1)),IF('2.全体概要'!$C$15=3,INDEX($BD$14:$BD$15,MATCH($G304,$BC$14:$BC$15,-1)),INDEX($BD$13:$BD$14,MATCH($G304,$BC$13:$BC$14,-1)))))</f>
        <v/>
      </c>
      <c r="M304" s="674" t="str">
        <f t="shared" si="13"/>
        <v/>
      </c>
      <c r="N304" s="675">
        <f t="shared" si="14"/>
        <v>0</v>
      </c>
      <c r="O304" s="91"/>
      <c r="P304" s="161"/>
      <c r="Q304" s="67"/>
      <c r="R304" s="89"/>
      <c r="S304" s="162"/>
      <c r="T304" s="67"/>
      <c r="U304" s="91"/>
      <c r="V304" s="161"/>
      <c r="W304" s="67"/>
      <c r="X304" s="89"/>
      <c r="Y304" s="162"/>
      <c r="Z304" s="67"/>
      <c r="AA304" s="91"/>
      <c r="AB304" s="72"/>
      <c r="AC304" s="91"/>
      <c r="AD304" s="161"/>
      <c r="AE304" s="91"/>
      <c r="AF304" s="161"/>
      <c r="AG304" s="91"/>
      <c r="AH304" s="72"/>
      <c r="AI304" s="91"/>
      <c r="AJ304" s="161"/>
      <c r="AK304" s="91"/>
      <c r="AL304" s="75"/>
      <c r="AM304" s="91"/>
      <c r="AN304" s="75"/>
      <c r="AO304" s="91"/>
      <c r="AP304" s="77"/>
      <c r="AQ304" s="91"/>
      <c r="AR304" s="72"/>
      <c r="AS304" s="325"/>
      <c r="AT304" s="91"/>
      <c r="AU304" s="72"/>
      <c r="AV304" s="678" t="str">
        <f>IF(AU304="","",IF(AU304="A",'11.パネルラジエーター設備費用算出シート'!$G$13,IF(AU304="B",'11.パネルラジエーター設備費用算出シート'!$N$13,IF(AU304="C",'11.パネルラジエーター設備費用算出シート'!$G$23,IF(AU304="D",'11.パネルラジエーター設備費用算出シート'!$N$23,IF(AU304="E",'11.パネルラジエーター設備費用算出シート'!$G$33,IF(AU304="F",'11.パネルラジエーター設備費用算出シート'!$N$33,IF(AU304="G",'11.パネルラジエーター設備費用算出シート'!$G$43,IF(AU304="H",'11.パネルラジエーター設備費用算出シート'!$N$43,IF(AU304="I",'11.パネルラジエーター設備費用算出シート'!$G$54,'11.パネルラジエーター設備費用算出シート'!$N$54))))))))))</f>
        <v/>
      </c>
      <c r="AW304" s="91"/>
      <c r="AX304" s="36"/>
      <c r="AY304" s="36"/>
      <c r="AZ304" s="36"/>
      <c r="BA304" s="36"/>
      <c r="BB304" s="66"/>
      <c r="BC304" s="36"/>
      <c r="BD304" s="36"/>
      <c r="BE304" s="66"/>
      <c r="BF304" s="36"/>
      <c r="BG304" s="36"/>
      <c r="BH304" s="36"/>
      <c r="BI304" s="36"/>
    </row>
    <row r="305" spans="1:61" s="37" customFormat="1">
      <c r="A305" s="93"/>
      <c r="B305" s="68">
        <v>293</v>
      </c>
      <c r="C305" s="105"/>
      <c r="D305" s="69"/>
      <c r="E305" s="94"/>
      <c r="F305" s="672"/>
      <c r="G305" s="672"/>
      <c r="H305" s="72"/>
      <c r="I305" s="73"/>
      <c r="J305" s="72"/>
      <c r="K305" s="674" t="str">
        <f t="shared" si="12"/>
        <v/>
      </c>
      <c r="L305" s="674" t="str">
        <f>IF($G305="","",IF(OR('2.全体概要'!$C$15=1,'2.全体概要'!$C$15=2),INDEX($BD$15:$BD$16,MATCH($G305,$BC$15:$BC$16,-1)),IF('2.全体概要'!$C$15=3,INDEX($BD$14:$BD$15,MATCH($G305,$BC$14:$BC$15,-1)),INDEX($BD$13:$BD$14,MATCH($G305,$BC$13:$BC$14,-1)))))</f>
        <v/>
      </c>
      <c r="M305" s="674" t="str">
        <f t="shared" si="13"/>
        <v/>
      </c>
      <c r="N305" s="675">
        <f t="shared" si="14"/>
        <v>0</v>
      </c>
      <c r="O305" s="91"/>
      <c r="P305" s="161"/>
      <c r="Q305" s="67"/>
      <c r="R305" s="89"/>
      <c r="S305" s="162"/>
      <c r="T305" s="67"/>
      <c r="U305" s="91"/>
      <c r="V305" s="161"/>
      <c r="W305" s="67"/>
      <c r="X305" s="89"/>
      <c r="Y305" s="162"/>
      <c r="Z305" s="67"/>
      <c r="AA305" s="91"/>
      <c r="AB305" s="72"/>
      <c r="AC305" s="91"/>
      <c r="AD305" s="161"/>
      <c r="AE305" s="91"/>
      <c r="AF305" s="161"/>
      <c r="AG305" s="91"/>
      <c r="AH305" s="72"/>
      <c r="AI305" s="91"/>
      <c r="AJ305" s="161"/>
      <c r="AK305" s="91"/>
      <c r="AL305" s="75"/>
      <c r="AM305" s="91"/>
      <c r="AN305" s="75"/>
      <c r="AO305" s="91"/>
      <c r="AP305" s="77"/>
      <c r="AQ305" s="91"/>
      <c r="AR305" s="72"/>
      <c r="AS305" s="325"/>
      <c r="AT305" s="91"/>
      <c r="AU305" s="72"/>
      <c r="AV305" s="678" t="str">
        <f>IF(AU305="","",IF(AU305="A",'11.パネルラジエーター設備費用算出シート'!$G$13,IF(AU305="B",'11.パネルラジエーター設備費用算出シート'!$N$13,IF(AU305="C",'11.パネルラジエーター設備費用算出シート'!$G$23,IF(AU305="D",'11.パネルラジエーター設備費用算出シート'!$N$23,IF(AU305="E",'11.パネルラジエーター設備費用算出シート'!$G$33,IF(AU305="F",'11.パネルラジエーター設備費用算出シート'!$N$33,IF(AU305="G",'11.パネルラジエーター設備費用算出シート'!$G$43,IF(AU305="H",'11.パネルラジエーター設備費用算出シート'!$N$43,IF(AU305="I",'11.パネルラジエーター設備費用算出シート'!$G$54,'11.パネルラジエーター設備費用算出シート'!$N$54))))))))))</f>
        <v/>
      </c>
      <c r="AW305" s="91"/>
      <c r="AX305" s="36"/>
      <c r="AY305" s="36"/>
      <c r="AZ305" s="36"/>
      <c r="BA305" s="36"/>
      <c r="BB305" s="66"/>
      <c r="BC305" s="36"/>
      <c r="BD305" s="36"/>
      <c r="BE305" s="66"/>
      <c r="BF305" s="36"/>
      <c r="BG305" s="36"/>
      <c r="BH305" s="36"/>
      <c r="BI305" s="36"/>
    </row>
    <row r="306" spans="1:61" s="37" customFormat="1">
      <c r="A306" s="93"/>
      <c r="B306" s="68">
        <v>294</v>
      </c>
      <c r="C306" s="105"/>
      <c r="D306" s="69"/>
      <c r="E306" s="94"/>
      <c r="F306" s="672"/>
      <c r="G306" s="672"/>
      <c r="H306" s="72"/>
      <c r="I306" s="73"/>
      <c r="J306" s="72"/>
      <c r="K306" s="674" t="str">
        <f t="shared" si="12"/>
        <v/>
      </c>
      <c r="L306" s="674" t="str">
        <f>IF($G306="","",IF(OR('2.全体概要'!$C$15=1,'2.全体概要'!$C$15=2),INDEX($BD$15:$BD$16,MATCH($G306,$BC$15:$BC$16,-1)),IF('2.全体概要'!$C$15=3,INDEX($BD$14:$BD$15,MATCH($G306,$BC$14:$BC$15,-1)),INDEX($BD$13:$BD$14,MATCH($G306,$BC$13:$BC$14,-1)))))</f>
        <v/>
      </c>
      <c r="M306" s="674" t="str">
        <f t="shared" si="13"/>
        <v/>
      </c>
      <c r="N306" s="675">
        <f t="shared" si="14"/>
        <v>0</v>
      </c>
      <c r="O306" s="91"/>
      <c r="P306" s="161"/>
      <c r="Q306" s="67"/>
      <c r="R306" s="89"/>
      <c r="S306" s="162"/>
      <c r="T306" s="67"/>
      <c r="U306" s="91"/>
      <c r="V306" s="161"/>
      <c r="W306" s="67"/>
      <c r="X306" s="89"/>
      <c r="Y306" s="162"/>
      <c r="Z306" s="67"/>
      <c r="AA306" s="91"/>
      <c r="AB306" s="72"/>
      <c r="AC306" s="91"/>
      <c r="AD306" s="161"/>
      <c r="AE306" s="91"/>
      <c r="AF306" s="161"/>
      <c r="AG306" s="91"/>
      <c r="AH306" s="72"/>
      <c r="AI306" s="91"/>
      <c r="AJ306" s="161"/>
      <c r="AK306" s="91"/>
      <c r="AL306" s="75"/>
      <c r="AM306" s="91"/>
      <c r="AN306" s="75"/>
      <c r="AO306" s="91"/>
      <c r="AP306" s="77"/>
      <c r="AQ306" s="91"/>
      <c r="AR306" s="72"/>
      <c r="AS306" s="325"/>
      <c r="AT306" s="91"/>
      <c r="AU306" s="72"/>
      <c r="AV306" s="678" t="str">
        <f>IF(AU306="","",IF(AU306="A",'11.パネルラジエーター設備費用算出シート'!$G$13,IF(AU306="B",'11.パネルラジエーター設備費用算出シート'!$N$13,IF(AU306="C",'11.パネルラジエーター設備費用算出シート'!$G$23,IF(AU306="D",'11.パネルラジエーター設備費用算出シート'!$N$23,IF(AU306="E",'11.パネルラジエーター設備費用算出シート'!$G$33,IF(AU306="F",'11.パネルラジエーター設備費用算出シート'!$N$33,IF(AU306="G",'11.パネルラジエーター設備費用算出シート'!$G$43,IF(AU306="H",'11.パネルラジエーター設備費用算出シート'!$N$43,IF(AU306="I",'11.パネルラジエーター設備費用算出シート'!$G$54,'11.パネルラジエーター設備費用算出シート'!$N$54))))))))))</f>
        <v/>
      </c>
      <c r="AW306" s="91"/>
      <c r="AX306" s="36"/>
      <c r="AY306" s="36"/>
      <c r="AZ306" s="36"/>
      <c r="BA306" s="36"/>
      <c r="BB306" s="66"/>
      <c r="BC306" s="36"/>
      <c r="BD306" s="36"/>
      <c r="BE306" s="66"/>
      <c r="BF306" s="36"/>
      <c r="BG306" s="36"/>
      <c r="BH306" s="36"/>
      <c r="BI306" s="36"/>
    </row>
    <row r="307" spans="1:61">
      <c r="B307" s="68">
        <v>295</v>
      </c>
      <c r="C307" s="105"/>
      <c r="D307" s="69"/>
      <c r="E307" s="94"/>
      <c r="F307" s="672"/>
      <c r="G307" s="672"/>
      <c r="H307" s="72"/>
      <c r="I307" s="73"/>
      <c r="J307" s="72"/>
      <c r="K307" s="674" t="str">
        <f t="shared" si="12"/>
        <v/>
      </c>
      <c r="L307" s="674" t="str">
        <f>IF($G307="","",IF(OR('2.全体概要'!$C$15=1,'2.全体概要'!$C$15=2),INDEX($BD$15:$BD$16,MATCH($G307,$BC$15:$BC$16,-1)),IF('2.全体概要'!$C$15=3,INDEX($BD$14:$BD$15,MATCH($G307,$BC$14:$BC$15,-1)),INDEX($BD$13:$BD$14,MATCH($G307,$BC$13:$BC$14,-1)))))</f>
        <v/>
      </c>
      <c r="M307" s="674" t="str">
        <f t="shared" si="13"/>
        <v/>
      </c>
      <c r="N307" s="675">
        <f t="shared" si="14"/>
        <v>0</v>
      </c>
      <c r="O307" s="91"/>
      <c r="P307" s="161"/>
      <c r="Q307" s="67"/>
      <c r="R307" s="89"/>
      <c r="S307" s="162"/>
      <c r="T307" s="67"/>
      <c r="U307" s="91"/>
      <c r="V307" s="161"/>
      <c r="W307" s="67"/>
      <c r="X307" s="89"/>
      <c r="Y307" s="162"/>
      <c r="Z307" s="67"/>
      <c r="AA307" s="91"/>
      <c r="AB307" s="72"/>
      <c r="AC307" s="91"/>
      <c r="AD307" s="161"/>
      <c r="AE307" s="91"/>
      <c r="AF307" s="161"/>
      <c r="AG307" s="91"/>
      <c r="AH307" s="72"/>
      <c r="AI307" s="91"/>
      <c r="AJ307" s="161"/>
      <c r="AK307" s="91"/>
      <c r="AL307" s="75"/>
      <c r="AM307" s="91"/>
      <c r="AN307" s="75"/>
      <c r="AO307" s="91"/>
      <c r="AP307" s="77"/>
      <c r="AQ307" s="91"/>
      <c r="AR307" s="72"/>
      <c r="AS307" s="325"/>
      <c r="AT307" s="91"/>
      <c r="AU307" s="72"/>
      <c r="AV307" s="678" t="str">
        <f>IF(AU307="","",IF(AU307="A",'11.パネルラジエーター設備費用算出シート'!$G$13,IF(AU307="B",'11.パネルラジエーター設備費用算出シート'!$N$13,IF(AU307="C",'11.パネルラジエーター設備費用算出シート'!$G$23,IF(AU307="D",'11.パネルラジエーター設備費用算出シート'!$N$23,IF(AU307="E",'11.パネルラジエーター設備費用算出シート'!$G$33,IF(AU307="F",'11.パネルラジエーター設備費用算出シート'!$N$33,IF(AU307="G",'11.パネルラジエーター設備費用算出シート'!$G$43,IF(AU307="H",'11.パネルラジエーター設備費用算出シート'!$N$43,IF(AU307="I",'11.パネルラジエーター設備費用算出シート'!$G$54,'11.パネルラジエーター設備費用算出シート'!$N$54))))))))))</f>
        <v/>
      </c>
      <c r="AW307" s="91"/>
    </row>
    <row r="308" spans="1:61">
      <c r="B308" s="68">
        <v>296</v>
      </c>
      <c r="C308" s="105"/>
      <c r="D308" s="69"/>
      <c r="E308" s="94"/>
      <c r="F308" s="672"/>
      <c r="G308" s="672"/>
      <c r="H308" s="72"/>
      <c r="I308" s="73"/>
      <c r="J308" s="72"/>
      <c r="K308" s="674" t="str">
        <f t="shared" si="12"/>
        <v/>
      </c>
      <c r="L308" s="674" t="str">
        <f>IF($G308="","",IF(OR('2.全体概要'!$C$15=1,'2.全体概要'!$C$15=2),INDEX($BD$15:$BD$16,MATCH($G308,$BC$15:$BC$16,-1)),IF('2.全体概要'!$C$15=3,INDEX($BD$14:$BD$15,MATCH($G308,$BC$14:$BC$15,-1)),INDEX($BD$13:$BD$14,MATCH($G308,$BC$13:$BC$14,-1)))))</f>
        <v/>
      </c>
      <c r="M308" s="674" t="str">
        <f t="shared" si="13"/>
        <v/>
      </c>
      <c r="N308" s="675">
        <f t="shared" ref="N308:N313" si="15">IF(OR(K308="",L308="",M308=""),0,(700000*K308*L308*M308))</f>
        <v>0</v>
      </c>
      <c r="O308" s="91"/>
      <c r="P308" s="161"/>
      <c r="Q308" s="67"/>
      <c r="R308" s="89"/>
      <c r="S308" s="162"/>
      <c r="T308" s="67"/>
      <c r="U308" s="91"/>
      <c r="V308" s="161"/>
      <c r="W308" s="67"/>
      <c r="X308" s="89"/>
      <c r="Y308" s="162"/>
      <c r="Z308" s="67"/>
      <c r="AA308" s="91"/>
      <c r="AB308" s="72"/>
      <c r="AC308" s="91"/>
      <c r="AD308" s="161"/>
      <c r="AE308" s="91"/>
      <c r="AF308" s="161"/>
      <c r="AG308" s="91"/>
      <c r="AH308" s="72"/>
      <c r="AI308" s="91"/>
      <c r="AJ308" s="161"/>
      <c r="AK308" s="91"/>
      <c r="AL308" s="75"/>
      <c r="AM308" s="91"/>
      <c r="AN308" s="75"/>
      <c r="AO308" s="91"/>
      <c r="AP308" s="77"/>
      <c r="AQ308" s="91"/>
      <c r="AR308" s="72"/>
      <c r="AS308" s="325"/>
      <c r="AT308" s="91"/>
      <c r="AU308" s="72"/>
      <c r="AV308" s="678" t="str">
        <f>IF(AU308="","",IF(AU308="A",'11.パネルラジエーター設備費用算出シート'!$G$13,IF(AU308="B",'11.パネルラジエーター設備費用算出シート'!$N$13,IF(AU308="C",'11.パネルラジエーター設備費用算出シート'!$G$23,IF(AU308="D",'11.パネルラジエーター設備費用算出シート'!$N$23,IF(AU308="E",'11.パネルラジエーター設備費用算出シート'!$G$33,IF(AU308="F",'11.パネルラジエーター設備費用算出シート'!$N$33,IF(AU308="G",'11.パネルラジエーター設備費用算出シート'!$G$43,IF(AU308="H",'11.パネルラジエーター設備費用算出シート'!$N$43,IF(AU308="I",'11.パネルラジエーター設備費用算出シート'!$G$54,'11.パネルラジエーター設備費用算出シート'!$N$54))))))))))</f>
        <v/>
      </c>
      <c r="AW308" s="91"/>
    </row>
    <row r="309" spans="1:61">
      <c r="B309" s="68">
        <v>297</v>
      </c>
      <c r="C309" s="105"/>
      <c r="D309" s="69"/>
      <c r="E309" s="94"/>
      <c r="F309" s="672"/>
      <c r="G309" s="672"/>
      <c r="H309" s="72"/>
      <c r="I309" s="73"/>
      <c r="J309" s="72"/>
      <c r="K309" s="674" t="str">
        <f t="shared" si="12"/>
        <v/>
      </c>
      <c r="L309" s="674" t="str">
        <f>IF($G309="","",IF(OR('2.全体概要'!$C$15=1,'2.全体概要'!$C$15=2),INDEX($BD$15:$BD$16,MATCH($G309,$BC$15:$BC$16,-1)),IF('2.全体概要'!$C$15=3,INDEX($BD$14:$BD$15,MATCH($G309,$BC$14:$BC$15,-1)),INDEX($BD$13:$BD$14,MATCH($G309,$BC$13:$BC$14,-1)))))</f>
        <v/>
      </c>
      <c r="M309" s="674" t="str">
        <f t="shared" si="13"/>
        <v/>
      </c>
      <c r="N309" s="675">
        <f t="shared" si="15"/>
        <v>0</v>
      </c>
      <c r="O309" s="91"/>
      <c r="P309" s="161"/>
      <c r="Q309" s="67"/>
      <c r="R309" s="89"/>
      <c r="S309" s="162"/>
      <c r="T309" s="67"/>
      <c r="U309" s="91"/>
      <c r="V309" s="161"/>
      <c r="W309" s="67"/>
      <c r="X309" s="89"/>
      <c r="Y309" s="162"/>
      <c r="Z309" s="67"/>
      <c r="AA309" s="91"/>
      <c r="AB309" s="72"/>
      <c r="AC309" s="91"/>
      <c r="AD309" s="161"/>
      <c r="AE309" s="91"/>
      <c r="AF309" s="161"/>
      <c r="AG309" s="91"/>
      <c r="AH309" s="72"/>
      <c r="AI309" s="91"/>
      <c r="AJ309" s="161"/>
      <c r="AK309" s="91"/>
      <c r="AL309" s="75"/>
      <c r="AM309" s="91"/>
      <c r="AN309" s="75"/>
      <c r="AO309" s="91"/>
      <c r="AP309" s="77"/>
      <c r="AQ309" s="91"/>
      <c r="AR309" s="72"/>
      <c r="AS309" s="325"/>
      <c r="AT309" s="91"/>
      <c r="AU309" s="72"/>
      <c r="AV309" s="678" t="str">
        <f>IF(AU309="","",IF(AU309="A",'11.パネルラジエーター設備費用算出シート'!$G$13,IF(AU309="B",'11.パネルラジエーター設備費用算出シート'!$N$13,IF(AU309="C",'11.パネルラジエーター設備費用算出シート'!$G$23,IF(AU309="D",'11.パネルラジエーター設備費用算出シート'!$N$23,IF(AU309="E",'11.パネルラジエーター設備費用算出シート'!$G$33,IF(AU309="F",'11.パネルラジエーター設備費用算出シート'!$N$33,IF(AU309="G",'11.パネルラジエーター設備費用算出シート'!$G$43,IF(AU309="H",'11.パネルラジエーター設備費用算出シート'!$N$43,IF(AU309="I",'11.パネルラジエーター設備費用算出シート'!$G$54,'11.パネルラジエーター設備費用算出シート'!$N$54))))))))))</f>
        <v/>
      </c>
      <c r="AW309" s="91"/>
    </row>
    <row r="310" spans="1:61">
      <c r="B310" s="68">
        <v>298</v>
      </c>
      <c r="C310" s="105"/>
      <c r="D310" s="69"/>
      <c r="E310" s="94"/>
      <c r="F310" s="672"/>
      <c r="G310" s="672"/>
      <c r="H310" s="72"/>
      <c r="I310" s="73"/>
      <c r="J310" s="72"/>
      <c r="K310" s="674" t="str">
        <f t="shared" si="12"/>
        <v/>
      </c>
      <c r="L310" s="674" t="str">
        <f>IF($G310="","",IF(OR('2.全体概要'!$C$15=1,'2.全体概要'!$C$15=2),INDEX($BD$15:$BD$16,MATCH($G310,$BC$15:$BC$16,-1)),IF('2.全体概要'!$C$15=3,INDEX($BD$14:$BD$15,MATCH($G310,$BC$14:$BC$15,-1)),INDEX($BD$13:$BD$14,MATCH($G310,$BC$13:$BC$14,-1)))))</f>
        <v/>
      </c>
      <c r="M310" s="674" t="str">
        <f t="shared" si="13"/>
        <v/>
      </c>
      <c r="N310" s="675">
        <f t="shared" si="15"/>
        <v>0</v>
      </c>
      <c r="O310" s="91"/>
      <c r="P310" s="161"/>
      <c r="Q310" s="67"/>
      <c r="R310" s="89"/>
      <c r="S310" s="162"/>
      <c r="T310" s="67"/>
      <c r="U310" s="91"/>
      <c r="V310" s="161"/>
      <c r="W310" s="67"/>
      <c r="X310" s="89"/>
      <c r="Y310" s="162"/>
      <c r="Z310" s="67"/>
      <c r="AA310" s="91"/>
      <c r="AB310" s="72"/>
      <c r="AC310" s="91"/>
      <c r="AD310" s="161"/>
      <c r="AE310" s="91"/>
      <c r="AF310" s="161"/>
      <c r="AG310" s="91"/>
      <c r="AH310" s="72"/>
      <c r="AI310" s="91"/>
      <c r="AJ310" s="161"/>
      <c r="AK310" s="91"/>
      <c r="AL310" s="75"/>
      <c r="AM310" s="91"/>
      <c r="AN310" s="75"/>
      <c r="AO310" s="91"/>
      <c r="AP310" s="77"/>
      <c r="AQ310" s="91"/>
      <c r="AR310" s="72"/>
      <c r="AS310" s="325"/>
      <c r="AT310" s="91"/>
      <c r="AU310" s="72"/>
      <c r="AV310" s="678" t="str">
        <f>IF(AU310="","",IF(AU310="A",'11.パネルラジエーター設備費用算出シート'!$G$13,IF(AU310="B",'11.パネルラジエーター設備費用算出シート'!$N$13,IF(AU310="C",'11.パネルラジエーター設備費用算出シート'!$G$23,IF(AU310="D",'11.パネルラジエーター設備費用算出シート'!$N$23,IF(AU310="E",'11.パネルラジエーター設備費用算出シート'!$G$33,IF(AU310="F",'11.パネルラジエーター設備費用算出シート'!$N$33,IF(AU310="G",'11.パネルラジエーター設備費用算出シート'!$G$43,IF(AU310="H",'11.パネルラジエーター設備費用算出シート'!$N$43,IF(AU310="I",'11.パネルラジエーター設備費用算出シート'!$G$54,'11.パネルラジエーター設備費用算出シート'!$N$54))))))))))</f>
        <v/>
      </c>
      <c r="AW310" s="91"/>
    </row>
    <row r="311" spans="1:61" s="51" customFormat="1">
      <c r="A311" s="93"/>
      <c r="B311" s="68">
        <v>299</v>
      </c>
      <c r="C311" s="105"/>
      <c r="D311" s="69"/>
      <c r="E311" s="94"/>
      <c r="F311" s="672"/>
      <c r="G311" s="672"/>
      <c r="H311" s="72"/>
      <c r="I311" s="73"/>
      <c r="J311" s="72"/>
      <c r="K311" s="674" t="str">
        <f t="shared" si="12"/>
        <v/>
      </c>
      <c r="L311" s="674" t="str">
        <f>IF($G311="","",IF(OR('2.全体概要'!$C$15=1,'2.全体概要'!$C$15=2),INDEX($BD$15:$BD$16,MATCH($G311,$BC$15:$BC$16,-1)),IF('2.全体概要'!$C$15=3,INDEX($BD$14:$BD$15,MATCH($G311,$BC$14:$BC$15,-1)),INDEX($BD$13:$BD$14,MATCH($G311,$BC$13:$BC$14,-1)))))</f>
        <v/>
      </c>
      <c r="M311" s="674" t="str">
        <f t="shared" si="13"/>
        <v/>
      </c>
      <c r="N311" s="675">
        <f t="shared" si="15"/>
        <v>0</v>
      </c>
      <c r="O311" s="91"/>
      <c r="P311" s="161"/>
      <c r="Q311" s="67"/>
      <c r="R311" s="89"/>
      <c r="S311" s="162"/>
      <c r="T311" s="67"/>
      <c r="U311" s="91"/>
      <c r="V311" s="161"/>
      <c r="W311" s="67"/>
      <c r="X311" s="89"/>
      <c r="Y311" s="162"/>
      <c r="Z311" s="67"/>
      <c r="AA311" s="91"/>
      <c r="AB311" s="72"/>
      <c r="AC311" s="91"/>
      <c r="AD311" s="161"/>
      <c r="AE311" s="91"/>
      <c r="AF311" s="161"/>
      <c r="AG311" s="91"/>
      <c r="AH311" s="72"/>
      <c r="AI311" s="91"/>
      <c r="AJ311" s="161"/>
      <c r="AK311" s="91"/>
      <c r="AL311" s="75"/>
      <c r="AM311" s="91"/>
      <c r="AN311" s="75"/>
      <c r="AO311" s="91"/>
      <c r="AP311" s="77"/>
      <c r="AQ311" s="91"/>
      <c r="AR311" s="72"/>
      <c r="AS311" s="325"/>
      <c r="AT311" s="91"/>
      <c r="AU311" s="72"/>
      <c r="AV311" s="678" t="str">
        <f>IF(AU311="","",IF(AU311="A",'11.パネルラジエーター設備費用算出シート'!$G$13,IF(AU311="B",'11.パネルラジエーター設備費用算出シート'!$N$13,IF(AU311="C",'11.パネルラジエーター設備費用算出シート'!$G$23,IF(AU311="D",'11.パネルラジエーター設備費用算出シート'!$N$23,IF(AU311="E",'11.パネルラジエーター設備費用算出シート'!$G$33,IF(AU311="F",'11.パネルラジエーター設備費用算出シート'!$N$33,IF(AU311="G",'11.パネルラジエーター設備費用算出シート'!$G$43,IF(AU311="H",'11.パネルラジエーター設備費用算出シート'!$N$43,IF(AU311="I",'11.パネルラジエーター設備費用算出シート'!$G$54,'11.パネルラジエーター設備費用算出シート'!$N$54))))))))))</f>
        <v/>
      </c>
      <c r="AW311" s="91"/>
      <c r="BB311" s="66"/>
      <c r="BE311" s="66"/>
    </row>
    <row r="312" spans="1:61">
      <c r="B312" s="68">
        <v>300</v>
      </c>
      <c r="C312" s="105"/>
      <c r="D312" s="69"/>
      <c r="E312" s="94"/>
      <c r="F312" s="672"/>
      <c r="G312" s="672"/>
      <c r="H312" s="72"/>
      <c r="I312" s="73"/>
      <c r="J312" s="72"/>
      <c r="K312" s="674" t="str">
        <f t="shared" si="12"/>
        <v/>
      </c>
      <c r="L312" s="674" t="str">
        <f>IF($G312="","",IF(OR('2.全体概要'!$C$15=1,'2.全体概要'!$C$15=2),INDEX($BD$15:$BD$16,MATCH($G312,$BC$15:$BC$16,-1)),IF('2.全体概要'!$C$15=3,INDEX($BD$14:$BD$15,MATCH($G312,$BC$14:$BC$15,-1)),INDEX($BD$13:$BD$14,MATCH($G312,$BC$13:$BC$14,-1)))))</f>
        <v/>
      </c>
      <c r="M312" s="674" t="str">
        <f t="shared" si="13"/>
        <v/>
      </c>
      <c r="N312" s="675">
        <f t="shared" si="15"/>
        <v>0</v>
      </c>
      <c r="O312" s="91"/>
      <c r="P312" s="161"/>
      <c r="Q312" s="67"/>
      <c r="R312" s="89"/>
      <c r="S312" s="162"/>
      <c r="T312" s="67"/>
      <c r="U312" s="91"/>
      <c r="V312" s="161"/>
      <c r="W312" s="67"/>
      <c r="X312" s="89"/>
      <c r="Y312" s="162"/>
      <c r="Z312" s="67"/>
      <c r="AA312" s="91"/>
      <c r="AB312" s="72"/>
      <c r="AC312" s="91"/>
      <c r="AD312" s="161"/>
      <c r="AE312" s="91"/>
      <c r="AF312" s="161"/>
      <c r="AG312" s="91"/>
      <c r="AH312" s="72"/>
      <c r="AI312" s="91"/>
      <c r="AJ312" s="161"/>
      <c r="AK312" s="91"/>
      <c r="AL312" s="75"/>
      <c r="AM312" s="91"/>
      <c r="AN312" s="75"/>
      <c r="AO312" s="91"/>
      <c r="AP312" s="77"/>
      <c r="AQ312" s="91"/>
      <c r="AR312" s="72"/>
      <c r="AS312" s="325"/>
      <c r="AT312" s="91"/>
      <c r="AU312" s="72"/>
      <c r="AV312" s="678" t="str">
        <f>IF(AU312="","",IF(AU312="A",'11.パネルラジエーター設備費用算出シート'!$G$13,IF(AU312="B",'11.パネルラジエーター設備費用算出シート'!$N$13,IF(AU312="C",'11.パネルラジエーター設備費用算出シート'!$G$23,IF(AU312="D",'11.パネルラジエーター設備費用算出シート'!$N$23,IF(AU312="E",'11.パネルラジエーター設備費用算出シート'!$G$33,IF(AU312="F",'11.パネルラジエーター設備費用算出シート'!$N$33,IF(AU312="G",'11.パネルラジエーター設備費用算出シート'!$G$43,IF(AU312="H",'11.パネルラジエーター設備費用算出シート'!$N$43,IF(AU312="I",'11.パネルラジエーター設備費用算出シート'!$G$54,'11.パネルラジエーター設備費用算出シート'!$N$54))))))))))</f>
        <v/>
      </c>
      <c r="AW312" s="91"/>
    </row>
    <row r="313" spans="1:61" ht="46.5" thickBot="1">
      <c r="B313" s="70">
        <v>301</v>
      </c>
      <c r="C313" s="106"/>
      <c r="D313" s="71"/>
      <c r="E313" s="95"/>
      <c r="F313" s="673"/>
      <c r="G313" s="673"/>
      <c r="H313" s="72"/>
      <c r="I313" s="73"/>
      <c r="J313" s="72"/>
      <c r="K313" s="676" t="str">
        <f t="shared" si="12"/>
        <v/>
      </c>
      <c r="L313" s="674" t="str">
        <f>IF($G313="","",IF(OR('2.全体概要'!$C$15=1,'2.全体概要'!$C$15=2),INDEX($BD$15:$BD$16,MATCH($G313,$BC$15:$BC$16,-1)),IF('2.全体概要'!$C$15=3,INDEX($BD$14:$BD$15,MATCH($G313,$BC$14:$BC$15,-1)),INDEX($BD$13:$BD$14,MATCH($G313,$BC$13:$BC$14,-1)))))</f>
        <v/>
      </c>
      <c r="M313" s="676" t="str">
        <f t="shared" si="13"/>
        <v/>
      </c>
      <c r="N313" s="677">
        <f t="shared" si="15"/>
        <v>0</v>
      </c>
      <c r="O313" s="91"/>
      <c r="P313" s="161"/>
      <c r="Q313" s="74"/>
      <c r="R313" s="89"/>
      <c r="S313" s="162"/>
      <c r="T313" s="74"/>
      <c r="U313" s="91"/>
      <c r="V313" s="161"/>
      <c r="W313" s="74"/>
      <c r="X313" s="89"/>
      <c r="Y313" s="162"/>
      <c r="Z313" s="74"/>
      <c r="AA313" s="91"/>
      <c r="AB313" s="72"/>
      <c r="AC313" s="91"/>
      <c r="AD313" s="161"/>
      <c r="AE313" s="91"/>
      <c r="AF313" s="161"/>
      <c r="AG313" s="91"/>
      <c r="AH313" s="72"/>
      <c r="AI313" s="91"/>
      <c r="AJ313" s="161"/>
      <c r="AK313" s="91"/>
      <c r="AL313" s="76"/>
      <c r="AM313" s="91"/>
      <c r="AN313" s="75"/>
      <c r="AO313" s="91"/>
      <c r="AP313" s="78"/>
      <c r="AQ313" s="91"/>
      <c r="AR313" s="72"/>
      <c r="AS313" s="325"/>
      <c r="AT313" s="91"/>
      <c r="AU313" s="72"/>
      <c r="AV313" s="678" t="str">
        <f>IF(AU313="","",IF(AU313="A",'11.パネルラジエーター設備費用算出シート'!$G$13,IF(AU313="B",'11.パネルラジエーター設備費用算出シート'!$N$13,IF(AU313="C",'11.パネルラジエーター設備費用算出シート'!$G$23,IF(AU313="D",'11.パネルラジエーター設備費用算出シート'!$N$23,IF(AU313="E",'11.パネルラジエーター設備費用算出シート'!$G$33,IF(AU313="F",'11.パネルラジエーター設備費用算出シート'!$N$33,IF(AU313="G",'11.パネルラジエーター設備費用算出シート'!$G$43,IF(AU313="H",'11.パネルラジエーター設備費用算出シート'!$N$43,IF(AU313="I",'11.パネルラジエーター設備費用算出シート'!$G$54,'11.パネルラジエーター設備費用算出シート'!$N$54))))))))))</f>
        <v/>
      </c>
      <c r="AW313" s="91"/>
    </row>
    <row r="314" spans="1:61">
      <c r="N314" s="45"/>
    </row>
  </sheetData>
  <sheetProtection formatCells="0" formatRows="0" insertRows="0" deleteRows="0" autoFilter="0" pivotTables="0"/>
  <dataConsolidate/>
  <mergeCells count="77">
    <mergeCell ref="AD9:AE10"/>
    <mergeCell ref="AF9:AG10"/>
    <mergeCell ref="V10:X10"/>
    <mergeCell ref="Y10:AA10"/>
    <mergeCell ref="V11:V12"/>
    <mergeCell ref="W11:W12"/>
    <mergeCell ref="X11:X12"/>
    <mergeCell ref="Y11:Y12"/>
    <mergeCell ref="Z11:Z12"/>
    <mergeCell ref="AA11:AA12"/>
    <mergeCell ref="AQ11:AQ12"/>
    <mergeCell ref="AP11:AP12"/>
    <mergeCell ref="AB9:AC10"/>
    <mergeCell ref="AU9:AW10"/>
    <mergeCell ref="F7:L7"/>
    <mergeCell ref="M7:P7"/>
    <mergeCell ref="J9:O10"/>
    <mergeCell ref="H11:H12"/>
    <mergeCell ref="I11:I12"/>
    <mergeCell ref="J11:J12"/>
    <mergeCell ref="K11:M11"/>
    <mergeCell ref="N11:N12"/>
    <mergeCell ref="O11:O12"/>
    <mergeCell ref="AF11:AF12"/>
    <mergeCell ref="AG11:AG12"/>
    <mergeCell ref="V9:AA9"/>
    <mergeCell ref="AM11:AM12"/>
    <mergeCell ref="AN11:AN12"/>
    <mergeCell ref="AO11:AO12"/>
    <mergeCell ref="S11:S12"/>
    <mergeCell ref="T11:T12"/>
    <mergeCell ref="U11:U12"/>
    <mergeCell ref="AB11:AB12"/>
    <mergeCell ref="AC11:AC12"/>
    <mergeCell ref="AE11:AE12"/>
    <mergeCell ref="AD11:AD12"/>
    <mergeCell ref="BI11:BI12"/>
    <mergeCell ref="BH11:BH12"/>
    <mergeCell ref="AR9:AT10"/>
    <mergeCell ref="AS11:AS12"/>
    <mergeCell ref="AW11:AW12"/>
    <mergeCell ref="AV11:AV12"/>
    <mergeCell ref="AR11:AR12"/>
    <mergeCell ref="AT11:AT12"/>
    <mergeCell ref="AU11:AU12"/>
    <mergeCell ref="BF8:BI8"/>
    <mergeCell ref="B9:B12"/>
    <mergeCell ref="C9:C12"/>
    <mergeCell ref="D9:D12"/>
    <mergeCell ref="E9:E12"/>
    <mergeCell ref="AN9:AO10"/>
    <mergeCell ref="P10:R10"/>
    <mergeCell ref="S10:U10"/>
    <mergeCell ref="F9:F12"/>
    <mergeCell ref="G9:G12"/>
    <mergeCell ref="H9:I10"/>
    <mergeCell ref="BF9:BF12"/>
    <mergeCell ref="BG9:BI9"/>
    <mergeCell ref="AL11:AL12"/>
    <mergeCell ref="BG10:BG12"/>
    <mergeCell ref="BH10:BI10"/>
    <mergeCell ref="B7:E7"/>
    <mergeCell ref="B5:G5"/>
    <mergeCell ref="BC8:BD11"/>
    <mergeCell ref="P9:U9"/>
    <mergeCell ref="AH9:AI10"/>
    <mergeCell ref="AJ9:AK10"/>
    <mergeCell ref="AL9:AM10"/>
    <mergeCell ref="AP9:AQ10"/>
    <mergeCell ref="P11:P12"/>
    <mergeCell ref="Q11:Q12"/>
    <mergeCell ref="R11:R12"/>
    <mergeCell ref="AH11:AH12"/>
    <mergeCell ref="AI11:AI12"/>
    <mergeCell ref="AJ11:AJ12"/>
    <mergeCell ref="AK11:AK12"/>
    <mergeCell ref="AZ10:BA11"/>
  </mergeCells>
  <phoneticPr fontId="18"/>
  <conditionalFormatting sqref="J13:J313">
    <cfRule type="expression" dxfId="345" priority="17">
      <formula>$H13="中住戸"</formula>
    </cfRule>
  </conditionalFormatting>
  <conditionalFormatting sqref="H13:I313">
    <cfRule type="expression" dxfId="344" priority="11">
      <formula>OR(H13="角住戸",H13="最上階")</formula>
    </cfRule>
  </conditionalFormatting>
  <conditionalFormatting sqref="I13:I313">
    <cfRule type="expression" dxfId="343" priority="10">
      <formula>$I13="最下階"</formula>
    </cfRule>
  </conditionalFormatting>
  <conditionalFormatting sqref="A3">
    <cfRule type="expression" dxfId="342" priority="7">
      <formula>_xlfn.ISFORMULA(A3)=TRUE</formula>
    </cfRule>
  </conditionalFormatting>
  <conditionalFormatting sqref="AU9 AT12:AW12">
    <cfRule type="expression" dxfId="341" priority="6">
      <formula>_xlfn.ISFORMULA(AT9)=TRUE</formula>
    </cfRule>
  </conditionalFormatting>
  <conditionalFormatting sqref="AB1:AC8">
    <cfRule type="expression" dxfId="340" priority="4">
      <formula>_xlfn.ISFORMULA(AB1)=TRUE</formula>
    </cfRule>
  </conditionalFormatting>
  <conditionalFormatting sqref="AU9 AR9:AS9 AR12 AT12:AW12">
    <cfRule type="expression" dxfId="339" priority="3">
      <formula>_xlfn.ISFORMULA(AR9)=TRUE</formula>
    </cfRule>
  </conditionalFormatting>
  <dataValidations count="15">
    <dataValidation imeMode="off" allowBlank="1" showInputMessage="1" showErrorMessage="1" sqref="C13:G313 Z13:Z313 AP13:AP313 T13:T313 W13:W1048576 Q13:Q1048576" xr:uid="{75C885E3-28E8-41A2-910F-0C967C0AC5D0}"/>
    <dataValidation type="whole" imeMode="off" allowBlank="1" showInputMessage="1" showErrorMessage="1" error="数字以外は入力しないでください" sqref="AL13:AL1048576 AL1:AL8" xr:uid="{2C4E9E78-325D-40A8-A097-B7614E5716D0}">
      <formula1>0</formula1>
      <formula2>1000</formula2>
    </dataValidation>
    <dataValidation type="list" allowBlank="1" showInputMessage="1" showErrorMessage="1" sqref="H13:H313" xr:uid="{01157AA9-7F16-4B93-8D2F-313C4BFDB623}">
      <formula1>"中住戸,角住戸"</formula1>
    </dataValidation>
    <dataValidation type="list" allowBlank="1" showInputMessage="1" showErrorMessage="1" sqref="I13:I313" xr:uid="{C2273698-1C57-4029-8FC4-9A4246708BED}">
      <formula1>"最下階,中間階,最上階"</formula1>
    </dataValidation>
    <dataValidation type="list" allowBlank="1" showInputMessage="1" showErrorMessage="1" sqref="J13:J313" xr:uid="{17B1AD1C-26EE-43D1-B6DE-6FA6C0A791AD}">
      <formula1>"該当"</formula1>
    </dataValidation>
    <dataValidation type="list" imeMode="off" allowBlank="1" showInputMessage="1" showErrorMessage="1" sqref="O13:O313 AG13:AG313 AQ13:AQ313 AA13:AA313 AI13:AI313 AM13:AM313 AE13:AE313 AO13:AO313 AC13:AC313 AW13:AW313 AT13:AT313 U13:U313 X13:X313 R13:R313 AK13:AK313" xr:uid="{D210D262-A49F-4CAA-894B-EC7BB2F9F9C6}">
      <formula1>"1,2,3,4,-"</formula1>
    </dataValidation>
    <dataValidation type="list" allowBlank="1" showInputMessage="1" showErrorMessage="1" sqref="AH13:AH313" xr:uid="{C5511184-34E1-4E2D-A683-898E47CA6817}">
      <formula1>"ダクト式第三種換気,ダクト式第一種換気,ダクト式第一種換気（熱交換有り）"</formula1>
    </dataValidation>
    <dataValidation type="list" allowBlank="1" showInputMessage="1" showErrorMessage="1" sqref="AN13:AN313" xr:uid="{D6A6BAF3-A98E-40C0-AB20-C96D845CFEC4}">
      <formula1>"有り,有り（ガス計測含む）,無し"</formula1>
    </dataValidation>
    <dataValidation type="list" allowBlank="1" showInputMessage="1" showErrorMessage="1" sqref="AJ13:AJ313" xr:uid="{9C6B1C06-DEB8-4E86-926A-E99F1FCC4A1E}">
      <formula1>"電気ヒートポンプ式給湯機（エコキュート等）,ガス潜熱回収型給湯機（エコジョーズ等）20号以下,ガス潜熱回収型給湯機（エコジョーズ等）24号,ハイブリッド給湯機,燃料電池（PEFC_700Ｗ以上）,燃料電池（SOFC_700Ｗ以上）,燃料電池（SOFC_400Ｗ以上）"</formula1>
    </dataValidation>
    <dataValidation type="list" allowBlank="1" showInputMessage="1" showErrorMessage="1" sqref="S13:S313 P13:P313 Y13:Y313 V13:V313" xr:uid="{B92AFB92-F600-4C78-B145-5BDBB1CA42C8}">
      <formula1>"2.2ｋＷ,2.5ｋＷ,2.8ｋＷ,3.6ｋＷ,4.0ｋＷ,5.6ｋＷ,6.3ｋＷ,7.1ｋＷ以上,設置なし"</formula1>
    </dataValidation>
    <dataValidation type="list" allowBlank="1" showInputMessage="1" showErrorMessage="1" sqref="AR13:AR313" xr:uid="{14C86482-67BB-4390-BEA7-731B278F2209}">
      <formula1>"2.6ｋＷ未満,2.6ｋＷ以上"</formula1>
    </dataValidation>
    <dataValidation type="list" allowBlank="1" showInputMessage="1" showErrorMessage="1" sqref="AB13:AB313" xr:uid="{B2992B39-8F55-44C9-AAD9-67EF716A6ACB}">
      <formula1>"2.8ｋＷ,3.6ｋＷ,4.0ｋＷ,5.6ｋＷ以上"</formula1>
    </dataValidation>
    <dataValidation type="list" allowBlank="1" showInputMessage="1" showErrorMessage="1" sqref="AU13:AU313" xr:uid="{4F2B15CD-B218-4030-8F17-FFB1987C12D8}">
      <formula1>"A,B,C,D,E,F,G,H,I,J"</formula1>
    </dataValidation>
    <dataValidation type="list" allowBlank="1" showInputMessage="1" showErrorMessage="1" sqref="AF13:AF313" xr:uid="{89D5E421-A5DC-4061-91D3-8439A26DABB1}">
      <formula1>"エアコン付温水床暖房 5.6ｋＷ未満,エアコン付温水床暖房 5.6ｋＷ以上"</formula1>
    </dataValidation>
    <dataValidation type="list" allowBlank="1" showInputMessage="1" showErrorMessage="1" sqref="AD13:AD313" xr:uid="{86D27501-72BD-4313-A339-105A0D357899}">
      <formula1>"エアコン付温水床暖房 5.6ｋＷ未満,エアコン付温水床暖房 5.6ｋＷ以上,温水床暖房（給湯機と熱源兼用）,温水床暖房（専用熱源機）"</formula1>
    </dataValidation>
  </dataValidations>
  <printOptions horizontalCentered="1"/>
  <pageMargins left="0.51181102362204722" right="0.11811023622047245" top="0.35433070866141736" bottom="0.35433070866141736" header="0.31496062992125984" footer="0.11811023622047245"/>
  <pageSetup paperSize="8" scale="43" orientation="landscape" r:id="rId1"/>
  <headerFooter scaleWithDoc="0">
    <oddFooter>&amp;R&amp;K00-044R5中層ZEH-M_ver.1.2</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ECFF0-A46C-49BC-9DC8-06D7F1E25E74}">
  <sheetPr>
    <pageSetUpPr fitToPage="1"/>
  </sheetPr>
  <dimension ref="A1:O48"/>
  <sheetViews>
    <sheetView showGridLines="0" view="pageBreakPreview" zoomScale="70" zoomScaleNormal="70" zoomScaleSheetLayoutView="70" workbookViewId="0">
      <selection activeCell="I22" sqref="I22"/>
    </sheetView>
  </sheetViews>
  <sheetFormatPr defaultColWidth="9" defaultRowHeight="28.5"/>
  <cols>
    <col min="1" max="1" width="2.625" style="25" customWidth="1"/>
    <col min="2" max="2" width="26.375" style="24" customWidth="1"/>
    <col min="3" max="5" width="26.625" style="24" customWidth="1"/>
    <col min="6" max="6" width="29.75" style="24" customWidth="1"/>
    <col min="7" max="7" width="27.625" style="24" hidden="1" customWidth="1"/>
    <col min="8" max="8" width="1.625" style="24" customWidth="1"/>
    <col min="9" max="9" width="18.125" style="24" customWidth="1"/>
    <col min="10" max="10" width="81.875" style="24" customWidth="1"/>
    <col min="11" max="11" width="23.25" style="24" customWidth="1"/>
    <col min="12" max="12" width="9" style="24" customWidth="1"/>
    <col min="13" max="16384" width="9" style="24"/>
  </cols>
  <sheetData>
    <row r="1" spans="1:12" ht="17.25">
      <c r="A1" s="218" t="s">
        <v>442</v>
      </c>
      <c r="B1" s="218"/>
      <c r="C1" s="218"/>
      <c r="D1" s="218"/>
      <c r="E1" s="218"/>
      <c r="F1" s="218"/>
      <c r="G1" s="218"/>
    </row>
    <row r="2" spans="1:12" ht="17.25">
      <c r="A2" s="218"/>
      <c r="B2" s="1712"/>
      <c r="C2" s="1712"/>
      <c r="D2" s="1712"/>
      <c r="E2" s="1712"/>
      <c r="F2" s="1712"/>
      <c r="G2" s="218"/>
    </row>
    <row r="3" spans="1:12" ht="21">
      <c r="A3" s="26"/>
      <c r="B3" s="1713" t="s">
        <v>968</v>
      </c>
      <c r="C3" s="1713"/>
      <c r="D3" s="1713"/>
      <c r="F3" s="126"/>
      <c r="G3" s="126"/>
      <c r="J3" s="218" t="s">
        <v>452</v>
      </c>
    </row>
    <row r="4" spans="1:12" s="783" customFormat="1" ht="14.25" thickBot="1">
      <c r="B4" s="1714"/>
      <c r="C4" s="1714"/>
      <c r="D4" s="1714"/>
    </row>
    <row r="5" spans="1:12" ht="43.5" customHeight="1" thickBot="1">
      <c r="B5" s="216" t="s">
        <v>181</v>
      </c>
      <c r="C5" s="1715" t="str">
        <f>'2.全体概要'!C7</f>
        <v/>
      </c>
      <c r="D5" s="1716"/>
      <c r="E5" s="1716"/>
      <c r="F5" s="818" t="s">
        <v>768</v>
      </c>
      <c r="G5" s="819"/>
      <c r="J5" s="297" t="s">
        <v>451</v>
      </c>
      <c r="K5" s="296">
        <f>ROUNDUP(90.03*'2.全体概要'!T48,0)</f>
        <v>0</v>
      </c>
    </row>
    <row r="6" spans="1:12" s="783" customFormat="1" ht="17.25">
      <c r="J6" s="299" t="s">
        <v>752</v>
      </c>
    </row>
    <row r="7" spans="1:12">
      <c r="B7" s="24" t="s">
        <v>202</v>
      </c>
      <c r="F7" s="1009" t="s">
        <v>1022</v>
      </c>
      <c r="G7" s="27" t="s">
        <v>138</v>
      </c>
      <c r="H7" s="1010"/>
      <c r="I7" s="1060">
        <f>500000*'2.全体概要'!I15</f>
        <v>0</v>
      </c>
      <c r="J7" s="1007" t="s">
        <v>453</v>
      </c>
    </row>
    <row r="8" spans="1:12" ht="42.75">
      <c r="A8" s="26"/>
      <c r="B8" s="31" t="s">
        <v>289</v>
      </c>
      <c r="C8" s="30" t="s">
        <v>203</v>
      </c>
      <c r="D8" s="29" t="s">
        <v>183</v>
      </c>
      <c r="E8" s="29" t="s">
        <v>204</v>
      </c>
      <c r="F8" s="820" t="s">
        <v>288</v>
      </c>
      <c r="G8" s="820" t="s">
        <v>288</v>
      </c>
      <c r="H8" s="1008"/>
      <c r="I8" s="1002" t="s">
        <v>1023</v>
      </c>
    </row>
    <row r="9" spans="1:12" ht="29.25" customHeight="1">
      <c r="B9" s="29" t="s">
        <v>205</v>
      </c>
      <c r="C9" s="649">
        <f>SUM(D9:E9)</f>
        <v>0</v>
      </c>
      <c r="D9" s="649">
        <f>D19</f>
        <v>0</v>
      </c>
      <c r="E9" s="649">
        <f>E19</f>
        <v>0</v>
      </c>
      <c r="F9" s="298"/>
      <c r="G9" s="298"/>
      <c r="I9" s="1003"/>
      <c r="J9" s="1711" t="s">
        <v>989</v>
      </c>
      <c r="K9" s="1000"/>
      <c r="L9" s="47"/>
    </row>
    <row r="10" spans="1:12" ht="28.5" customHeight="1">
      <c r="B10" s="29" t="s">
        <v>206</v>
      </c>
      <c r="C10" s="649">
        <f>SUM(D10:E10)</f>
        <v>0</v>
      </c>
      <c r="D10" s="649">
        <f>SUM(D20,D28,D35,D42)</f>
        <v>0</v>
      </c>
      <c r="E10" s="649">
        <f>SUM(E20,E28,E35,E42)</f>
        <v>0</v>
      </c>
      <c r="F10" s="298"/>
      <c r="G10" s="298"/>
      <c r="I10" s="1003"/>
      <c r="J10" s="1711"/>
    </row>
    <row r="11" spans="1:12" ht="29.25" thickBot="1">
      <c r="B11" s="29" t="s">
        <v>592</v>
      </c>
      <c r="C11" s="829">
        <f>SUM(C9:C10)</f>
        <v>0</v>
      </c>
      <c r="D11" s="649">
        <f>SUM(D9:D10)</f>
        <v>0</v>
      </c>
      <c r="E11" s="649">
        <f>SUM(E9:E10)</f>
        <v>0</v>
      </c>
      <c r="F11" s="1011">
        <f>SUM(F22,F29,F36,F43)</f>
        <v>0</v>
      </c>
      <c r="G11" s="652">
        <f>SUM(G22,G29,G36,G43)</f>
        <v>0</v>
      </c>
      <c r="I11" s="1059">
        <f>IF(I7=0,0,IF(F12-I7&gt;0,F12-I7,0))</f>
        <v>0</v>
      </c>
      <c r="J11" s="1711"/>
      <c r="K11" s="826"/>
    </row>
    <row r="12" spans="1:12" ht="30" thickTop="1" thickBot="1">
      <c r="B12" s="832" t="s">
        <v>761</v>
      </c>
      <c r="C12" s="830">
        <v>0</v>
      </c>
      <c r="D12" s="831">
        <v>0</v>
      </c>
      <c r="E12" s="831">
        <v>0</v>
      </c>
      <c r="F12" s="1001">
        <f>SUM(F23,F30,F37,F44)</f>
        <v>0</v>
      </c>
      <c r="G12" s="652"/>
      <c r="I12" s="821"/>
      <c r="J12" s="828"/>
    </row>
    <row r="13" spans="1:12" ht="30" hidden="1" thickTop="1" thickBot="1">
      <c r="B13" s="394" t="s">
        <v>602</v>
      </c>
      <c r="C13" s="733">
        <v>0</v>
      </c>
      <c r="D13" s="734">
        <v>0</v>
      </c>
      <c r="E13" s="734">
        <v>0</v>
      </c>
      <c r="F13" s="653">
        <f>SUM(F24,F31,F38,F45)</f>
        <v>0</v>
      </c>
      <c r="G13" s="653">
        <f>SUM(G24,G31,G38,G45)</f>
        <v>0</v>
      </c>
      <c r="I13" s="823"/>
      <c r="J13" s="557"/>
    </row>
    <row r="14" spans="1:12" ht="29.25" thickTop="1">
      <c r="B14" s="32" t="s">
        <v>207</v>
      </c>
      <c r="C14" s="650">
        <f>C11</f>
        <v>0</v>
      </c>
      <c r="D14" s="651">
        <f>D11</f>
        <v>0</v>
      </c>
      <c r="E14" s="650">
        <f>E11</f>
        <v>0</v>
      </c>
      <c r="F14" s="650">
        <f>SUM(F25,F32,F39,F46)</f>
        <v>0</v>
      </c>
      <c r="G14" s="650">
        <f>SUM(G25,G32,G39,G46)</f>
        <v>0</v>
      </c>
      <c r="I14" s="47"/>
      <c r="J14" s="218" t="s">
        <v>1024</v>
      </c>
    </row>
    <row r="15" spans="1:12" s="28" customFormat="1" ht="19.5" customHeight="1">
      <c r="D15" s="158"/>
      <c r="E15" s="159"/>
      <c r="F15" s="160"/>
      <c r="G15" s="160"/>
      <c r="J15" s="558" t="s">
        <v>450</v>
      </c>
    </row>
    <row r="16" spans="1:12">
      <c r="B16" s="24" t="s">
        <v>443</v>
      </c>
      <c r="J16" s="558"/>
    </row>
    <row r="17" spans="1:15">
      <c r="B17" s="33" t="s">
        <v>287</v>
      </c>
      <c r="C17" s="102"/>
      <c r="J17" s="557"/>
    </row>
    <row r="18" spans="1:15" ht="21">
      <c r="A18" s="26"/>
      <c r="B18" s="29" t="s">
        <v>208</v>
      </c>
      <c r="C18" s="30" t="s">
        <v>203</v>
      </c>
      <c r="D18" s="29" t="s">
        <v>183</v>
      </c>
      <c r="E18" s="29" t="s">
        <v>204</v>
      </c>
      <c r="F18" s="820" t="s">
        <v>288</v>
      </c>
      <c r="G18" s="820" t="s">
        <v>288</v>
      </c>
      <c r="I18" s="1004" t="s">
        <v>740</v>
      </c>
      <c r="J18" s="557"/>
    </row>
    <row r="19" spans="1:15">
      <c r="B19" s="29" t="s">
        <v>205</v>
      </c>
      <c r="C19" s="654">
        <f>SUM(D19:E19)</f>
        <v>0</v>
      </c>
      <c r="D19" s="654">
        <f>'5-1.補助対象経費総括表（1年目） '!Q11</f>
        <v>0</v>
      </c>
      <c r="E19" s="656">
        <v>0</v>
      </c>
      <c r="F19" s="654">
        <f>ROUNDDOWN(D19*1/3,0)</f>
        <v>0</v>
      </c>
      <c r="G19" s="654"/>
      <c r="I19" s="1003"/>
      <c r="J19" s="557"/>
      <c r="M19" s="47"/>
      <c r="N19" s="47"/>
      <c r="O19" s="47"/>
    </row>
    <row r="20" spans="1:15">
      <c r="B20" s="29" t="s">
        <v>206</v>
      </c>
      <c r="C20" s="654">
        <f>SUM(D20:E20)</f>
        <v>0</v>
      </c>
      <c r="D20" s="654">
        <f>'5-1.補助対象経費総括表（1年目） '!Q53</f>
        <v>0</v>
      </c>
      <c r="E20" s="654">
        <f>'8.費用明細書（共用部）'!K71</f>
        <v>0</v>
      </c>
      <c r="F20" s="654">
        <f>ROUNDDOWN(D20*1/3,0)</f>
        <v>0</v>
      </c>
      <c r="G20" s="654"/>
      <c r="I20" s="1003"/>
      <c r="J20" s="557"/>
      <c r="M20" s="47"/>
      <c r="N20" s="47"/>
      <c r="O20" s="47"/>
    </row>
    <row r="21" spans="1:15">
      <c r="B21" s="32" t="s">
        <v>592</v>
      </c>
      <c r="C21" s="655">
        <f>SUM(C19:C20)</f>
        <v>0</v>
      </c>
      <c r="D21" s="655">
        <f>SUM(D19:D20)</f>
        <v>0</v>
      </c>
      <c r="E21" s="655">
        <f>SUM(E19:E20)</f>
        <v>0</v>
      </c>
      <c r="F21" s="655">
        <f>SUM(F19:F20)</f>
        <v>0</v>
      </c>
      <c r="G21" s="655"/>
      <c r="I21" s="1003"/>
      <c r="J21" s="557"/>
      <c r="M21" s="47"/>
      <c r="N21" s="47"/>
      <c r="O21" s="47"/>
    </row>
    <row r="22" spans="1:15" s="28" customFormat="1" ht="29.25" customHeight="1" thickBot="1">
      <c r="B22" s="1708" t="s">
        <v>760</v>
      </c>
      <c r="C22" s="1709"/>
      <c r="D22" s="1709"/>
      <c r="E22" s="1710"/>
      <c r="F22" s="822">
        <f>ROUNDDOWN(F21,-3)</f>
        <v>0</v>
      </c>
      <c r="G22" s="659">
        <f>F22-I22</f>
        <v>0</v>
      </c>
      <c r="I22" s="1005"/>
      <c r="J22" s="892" t="s">
        <v>1025</v>
      </c>
    </row>
    <row r="23" spans="1:15" s="28" customFormat="1" ht="29.25" customHeight="1" thickTop="1" thickBot="1">
      <c r="B23" s="1705" t="s">
        <v>1055</v>
      </c>
      <c r="C23" s="1706"/>
      <c r="D23" s="1706"/>
      <c r="E23" s="1707"/>
      <c r="F23" s="659">
        <f>ROUNDDOWN(F22,-3)-I22</f>
        <v>0</v>
      </c>
      <c r="G23" s="659"/>
      <c r="I23" s="827"/>
      <c r="J23" s="825" t="s">
        <v>1026</v>
      </c>
    </row>
    <row r="24" spans="1:15" ht="30" hidden="1" thickTop="1" thickBot="1">
      <c r="B24" s="473" t="s">
        <v>602</v>
      </c>
      <c r="C24" s="733" t="s">
        <v>603</v>
      </c>
      <c r="D24" s="734" t="s">
        <v>603</v>
      </c>
      <c r="E24" s="734" t="s">
        <v>603</v>
      </c>
      <c r="F24" s="657">
        <v>0</v>
      </c>
      <c r="G24" s="659">
        <f>F24</f>
        <v>0</v>
      </c>
      <c r="I24" s="823"/>
      <c r="J24" s="557"/>
    </row>
    <row r="25" spans="1:15" ht="29.25" thickTop="1">
      <c r="B25" s="474" t="s">
        <v>207</v>
      </c>
      <c r="C25" s="658">
        <f>C21</f>
        <v>0</v>
      </c>
      <c r="D25" s="658">
        <f>D21</f>
        <v>0</v>
      </c>
      <c r="E25" s="658">
        <f>E21</f>
        <v>0</v>
      </c>
      <c r="F25" s="650">
        <f>IF(SUM(F23,F24)&gt;300000000,300000000,SUM(F23,F24))</f>
        <v>0</v>
      </c>
      <c r="G25" s="650">
        <f>SUM(G22:G24)</f>
        <v>0</v>
      </c>
      <c r="I25" s="47"/>
      <c r="J25" s="218" t="s">
        <v>1027</v>
      </c>
    </row>
    <row r="26" spans="1:15">
      <c r="B26" s="33" t="s">
        <v>290</v>
      </c>
      <c r="C26" s="102"/>
      <c r="J26" s="557"/>
      <c r="M26" s="47"/>
      <c r="N26" s="47"/>
      <c r="O26" s="47"/>
    </row>
    <row r="27" spans="1:15" ht="21">
      <c r="A27" s="26"/>
      <c r="B27" s="29" t="s">
        <v>208</v>
      </c>
      <c r="C27" s="30" t="s">
        <v>203</v>
      </c>
      <c r="D27" s="29" t="s">
        <v>183</v>
      </c>
      <c r="E27" s="29" t="s">
        <v>204</v>
      </c>
      <c r="F27" s="820" t="s">
        <v>288</v>
      </c>
      <c r="G27" s="820" t="s">
        <v>288</v>
      </c>
      <c r="I27" s="1004" t="s">
        <v>740</v>
      </c>
      <c r="J27" s="557"/>
    </row>
    <row r="28" spans="1:15">
      <c r="B28" s="29" t="s">
        <v>206</v>
      </c>
      <c r="C28" s="654">
        <f>SUM(D28:E28)</f>
        <v>0</v>
      </c>
      <c r="D28" s="654">
        <f>'5-2.補助対象経費総括表（2年目）'!Q53</f>
        <v>0</v>
      </c>
      <c r="E28" s="654">
        <f>'8.費用明細書（共用部）'!W71</f>
        <v>0</v>
      </c>
      <c r="F28" s="654">
        <f>ROUNDDOWN(D28*1/3,0)</f>
        <v>0</v>
      </c>
      <c r="G28" s="824"/>
      <c r="I28" s="1003"/>
      <c r="J28" s="557"/>
    </row>
    <row r="29" spans="1:15" s="28" customFormat="1" ht="29.25" customHeight="1" thickBot="1">
      <c r="B29" s="1708" t="s">
        <v>760</v>
      </c>
      <c r="C29" s="1709"/>
      <c r="D29" s="1709"/>
      <c r="E29" s="1710"/>
      <c r="F29" s="659">
        <f>ROUNDDOWN(F28,-3)</f>
        <v>0</v>
      </c>
      <c r="G29" s="659">
        <f>F29-I29</f>
        <v>0</v>
      </c>
      <c r="I29" s="1005"/>
      <c r="J29" s="1064" t="s">
        <v>1025</v>
      </c>
    </row>
    <row r="30" spans="1:15" s="28" customFormat="1" ht="29.25" customHeight="1" thickTop="1" thickBot="1">
      <c r="B30" s="1705" t="s">
        <v>1055</v>
      </c>
      <c r="C30" s="1706"/>
      <c r="D30" s="1706"/>
      <c r="E30" s="1707"/>
      <c r="F30" s="659">
        <f>ROUNDDOWN(F29,-3)-I29</f>
        <v>0</v>
      </c>
      <c r="G30" s="659"/>
      <c r="I30" s="827"/>
      <c r="J30" s="1064" t="s">
        <v>1026</v>
      </c>
    </row>
    <row r="31" spans="1:15" ht="30" hidden="1" thickTop="1" thickBot="1">
      <c r="B31" s="473" t="s">
        <v>602</v>
      </c>
      <c r="C31" s="733" t="s">
        <v>603</v>
      </c>
      <c r="D31" s="734" t="s">
        <v>603</v>
      </c>
      <c r="E31" s="734" t="s">
        <v>603</v>
      </c>
      <c r="F31" s="657">
        <v>0</v>
      </c>
      <c r="G31" s="659">
        <f>F31</f>
        <v>0</v>
      </c>
      <c r="I31" s="823"/>
      <c r="J31" s="557"/>
    </row>
    <row r="32" spans="1:15" ht="29.25" thickTop="1">
      <c r="B32" s="474" t="s">
        <v>207</v>
      </c>
      <c r="C32" s="658">
        <f>C28</f>
        <v>0</v>
      </c>
      <c r="D32" s="658">
        <f>D28</f>
        <v>0</v>
      </c>
      <c r="E32" s="658">
        <f>E28</f>
        <v>0</v>
      </c>
      <c r="F32" s="650">
        <f>IF(SUM(F30,F31)&gt;300000000,300000000,SUM(F30,F31))</f>
        <v>0</v>
      </c>
      <c r="G32" s="650">
        <f>SUM(G29,G31)</f>
        <v>0</v>
      </c>
      <c r="I32" s="47"/>
      <c r="J32" s="1064" t="s">
        <v>1027</v>
      </c>
    </row>
    <row r="33" spans="1:10">
      <c r="B33" s="33" t="s">
        <v>291</v>
      </c>
      <c r="C33" s="102"/>
      <c r="J33" s="557"/>
    </row>
    <row r="34" spans="1:10" ht="21">
      <c r="A34" s="26"/>
      <c r="B34" s="29" t="s">
        <v>208</v>
      </c>
      <c r="C34" s="30" t="s">
        <v>203</v>
      </c>
      <c r="D34" s="29" t="s">
        <v>183</v>
      </c>
      <c r="E34" s="29" t="s">
        <v>204</v>
      </c>
      <c r="F34" s="820" t="s">
        <v>288</v>
      </c>
      <c r="G34" s="820" t="s">
        <v>288</v>
      </c>
      <c r="I34" s="1004" t="s">
        <v>740</v>
      </c>
      <c r="J34" s="557"/>
    </row>
    <row r="35" spans="1:10">
      <c r="B35" s="29" t="s">
        <v>206</v>
      </c>
      <c r="C35" s="654">
        <f>SUM(D35:E35)</f>
        <v>0</v>
      </c>
      <c r="D35" s="654">
        <f>'5-3.補助対象経費総括表（3年目）'!Q53</f>
        <v>0</v>
      </c>
      <c r="E35" s="654">
        <f>'8.費用明細書（共用部）'!AI71</f>
        <v>0</v>
      </c>
      <c r="F35" s="654">
        <f>ROUNDDOWN(D35*1/3,0)</f>
        <v>0</v>
      </c>
      <c r="G35" s="824"/>
      <c r="I35" s="1006"/>
      <c r="J35" s="557"/>
    </row>
    <row r="36" spans="1:10" s="28" customFormat="1" ht="29.25" customHeight="1" thickBot="1">
      <c r="B36" s="1708" t="s">
        <v>760</v>
      </c>
      <c r="C36" s="1709"/>
      <c r="D36" s="1709"/>
      <c r="E36" s="1710"/>
      <c r="F36" s="659">
        <f>ROUNDDOWN(F35,-3)</f>
        <v>0</v>
      </c>
      <c r="G36" s="659">
        <f>F36-I36</f>
        <v>0</v>
      </c>
      <c r="I36" s="1005"/>
      <c r="J36" s="1064" t="s">
        <v>1025</v>
      </c>
    </row>
    <row r="37" spans="1:10" s="28" customFormat="1" ht="29.25" customHeight="1" thickTop="1" thickBot="1">
      <c r="B37" s="1705" t="s">
        <v>1055</v>
      </c>
      <c r="C37" s="1706"/>
      <c r="D37" s="1706"/>
      <c r="E37" s="1707"/>
      <c r="F37" s="659">
        <f>ROUNDDOWN(F36,-3)-I36</f>
        <v>0</v>
      </c>
      <c r="G37" s="659"/>
      <c r="I37" s="827"/>
      <c r="J37" s="1064" t="s">
        <v>1026</v>
      </c>
    </row>
    <row r="38" spans="1:10" ht="30" hidden="1" thickTop="1" thickBot="1">
      <c r="B38" s="473" t="s">
        <v>602</v>
      </c>
      <c r="C38" s="733" t="s">
        <v>603</v>
      </c>
      <c r="D38" s="734" t="s">
        <v>603</v>
      </c>
      <c r="E38" s="734" t="s">
        <v>603</v>
      </c>
      <c r="F38" s="657">
        <v>0</v>
      </c>
      <c r="G38" s="659">
        <f>F38</f>
        <v>0</v>
      </c>
      <c r="I38" s="823"/>
      <c r="J38" s="557"/>
    </row>
    <row r="39" spans="1:10" ht="29.25" thickTop="1">
      <c r="B39" s="474" t="s">
        <v>207</v>
      </c>
      <c r="C39" s="658">
        <f>C35</f>
        <v>0</v>
      </c>
      <c r="D39" s="658">
        <f>D35</f>
        <v>0</v>
      </c>
      <c r="E39" s="658">
        <f>E35</f>
        <v>0</v>
      </c>
      <c r="F39" s="650">
        <f>IF(SUM(F37,F38)&gt;300000000,300000000,SUM(F37,F38))</f>
        <v>0</v>
      </c>
      <c r="G39" s="650">
        <f>IF(SUM(G35:G38)&gt;300000000,300000000,SUM(G35:G38))</f>
        <v>0</v>
      </c>
      <c r="I39" s="47"/>
      <c r="J39" s="1064" t="s">
        <v>1027</v>
      </c>
    </row>
    <row r="40" spans="1:10">
      <c r="B40" s="33" t="s">
        <v>292</v>
      </c>
      <c r="C40" s="102"/>
      <c r="J40" s="557"/>
    </row>
    <row r="41" spans="1:10" ht="21">
      <c r="A41" s="26"/>
      <c r="B41" s="29" t="s">
        <v>208</v>
      </c>
      <c r="C41" s="30" t="s">
        <v>203</v>
      </c>
      <c r="D41" s="29" t="s">
        <v>183</v>
      </c>
      <c r="E41" s="29" t="s">
        <v>204</v>
      </c>
      <c r="F41" s="820" t="s">
        <v>288</v>
      </c>
      <c r="G41" s="820" t="s">
        <v>288</v>
      </c>
      <c r="I41" s="1004" t="s">
        <v>740</v>
      </c>
      <c r="J41" s="557"/>
    </row>
    <row r="42" spans="1:10">
      <c r="B42" s="29" t="s">
        <v>206</v>
      </c>
      <c r="C42" s="654">
        <f>SUM(D42:E42)</f>
        <v>0</v>
      </c>
      <c r="D42" s="654">
        <f>'5-4.補助対象経費総括表（4年目）'!Q53</f>
        <v>0</v>
      </c>
      <c r="E42" s="654">
        <f>'8.費用明細書（共用部）'!AU71</f>
        <v>0</v>
      </c>
      <c r="F42" s="654">
        <f>ROUNDDOWN(D42*1/3,0)</f>
        <v>0</v>
      </c>
      <c r="G42" s="824"/>
      <c r="I42" s="1003"/>
      <c r="J42" s="557"/>
    </row>
    <row r="43" spans="1:10" s="28" customFormat="1" ht="29.25" customHeight="1" thickBot="1">
      <c r="B43" s="1708" t="s">
        <v>760</v>
      </c>
      <c r="C43" s="1709"/>
      <c r="D43" s="1709"/>
      <c r="E43" s="1710"/>
      <c r="F43" s="659">
        <f>ROUNDDOWN(F42,-3)</f>
        <v>0</v>
      </c>
      <c r="G43" s="659">
        <f>F43-I43</f>
        <v>0</v>
      </c>
      <c r="I43" s="1005"/>
      <c r="J43" s="1064" t="s">
        <v>1025</v>
      </c>
    </row>
    <row r="44" spans="1:10" s="28" customFormat="1" ht="29.25" customHeight="1" thickTop="1" thickBot="1">
      <c r="B44" s="1705" t="s">
        <v>1055</v>
      </c>
      <c r="C44" s="1706"/>
      <c r="D44" s="1706"/>
      <c r="E44" s="1707"/>
      <c r="F44" s="659">
        <f>ROUNDDOWN(F43,-3)-I43</f>
        <v>0</v>
      </c>
      <c r="G44" s="659"/>
      <c r="I44" s="827"/>
      <c r="J44" s="1064" t="s">
        <v>1026</v>
      </c>
    </row>
    <row r="45" spans="1:10" ht="30" hidden="1" thickTop="1" thickBot="1">
      <c r="B45" s="473" t="s">
        <v>602</v>
      </c>
      <c r="C45" s="733" t="s">
        <v>603</v>
      </c>
      <c r="D45" s="734" t="s">
        <v>603</v>
      </c>
      <c r="E45" s="734" t="s">
        <v>603</v>
      </c>
      <c r="F45" s="657">
        <v>0</v>
      </c>
      <c r="G45" s="659">
        <f>F45</f>
        <v>0</v>
      </c>
      <c r="I45" s="823"/>
      <c r="J45" s="557"/>
    </row>
    <row r="46" spans="1:10" ht="29.25" thickTop="1">
      <c r="B46" s="474" t="s">
        <v>207</v>
      </c>
      <c r="C46" s="658">
        <f>C42</f>
        <v>0</v>
      </c>
      <c r="D46" s="658">
        <f>D42</f>
        <v>0</v>
      </c>
      <c r="E46" s="658">
        <f>E42</f>
        <v>0</v>
      </c>
      <c r="F46" s="650">
        <f>IF(SUM(F44,F45)&gt;300000000,300000000,SUM(F44,F45))</f>
        <v>0</v>
      </c>
      <c r="G46" s="650">
        <f>SUM(G43,G45)</f>
        <v>0</v>
      </c>
      <c r="I46" s="47"/>
      <c r="J46" s="1064" t="s">
        <v>1027</v>
      </c>
    </row>
    <row r="47" spans="1:10">
      <c r="J47" s="557"/>
    </row>
    <row r="48" spans="1:10">
      <c r="J48" s="557"/>
    </row>
  </sheetData>
  <sheetProtection algorithmName="SHA-512" hashValue="pXeBTBXYeyHpvmSfxmLW7wGJiL50FnHVB/OTWXjd1S2iIzibC6b/NwzKAxpE1vv3F4ka+nHekIsyB3UZUKZZ/A==" saltValue="ZCtcdfP7OImmjkkn6HuEkg==" spinCount="100000" sheet="1" formatCells="0" formatRows="0" deleteRows="0" selectLockedCells="1" autoFilter="0" pivotTables="0"/>
  <mergeCells count="13">
    <mergeCell ref="B22:E22"/>
    <mergeCell ref="J9:J11"/>
    <mergeCell ref="B2:F2"/>
    <mergeCell ref="B3:D3"/>
    <mergeCell ref="B4:D4"/>
    <mergeCell ref="C5:E5"/>
    <mergeCell ref="B30:E30"/>
    <mergeCell ref="B23:E23"/>
    <mergeCell ref="B37:E37"/>
    <mergeCell ref="B44:E44"/>
    <mergeCell ref="B36:E36"/>
    <mergeCell ref="B43:E43"/>
    <mergeCell ref="B29:E29"/>
  </mergeCells>
  <phoneticPr fontId="18"/>
  <conditionalFormatting sqref="B5 B18:B21 B41:B42 B34:B35 B27:B28 B8:B14">
    <cfRule type="notContainsBlanks" dxfId="338" priority="18">
      <formula>LEN(TRIM(B5))&gt;0</formula>
    </cfRule>
  </conditionalFormatting>
  <conditionalFormatting sqref="F9:F10 F13">
    <cfRule type="expression" dxfId="337" priority="17">
      <formula>_xlfn.ISFORMULA(F9)=TRUE</formula>
    </cfRule>
  </conditionalFormatting>
  <conditionalFormatting sqref="J6:J7">
    <cfRule type="expression" dxfId="336" priority="16">
      <formula>$F$14&gt;$K$5</formula>
    </cfRule>
    <cfRule type="expression" dxfId="335" priority="19">
      <formula>$F$14&gt;#REF!</formula>
    </cfRule>
  </conditionalFormatting>
  <conditionalFormatting sqref="G9:G13">
    <cfRule type="expression" dxfId="334" priority="20">
      <formula>_xlfn.ISFORMULA(G9)=TRUE</formula>
    </cfRule>
  </conditionalFormatting>
  <conditionalFormatting sqref="F25:G25">
    <cfRule type="expression" dxfId="333" priority="21">
      <formula>$F$25&gt;#REF!</formula>
    </cfRule>
  </conditionalFormatting>
  <conditionalFormatting sqref="F32">
    <cfRule type="expression" dxfId="332" priority="22">
      <formula>$F$32&gt;#REF!</formula>
    </cfRule>
  </conditionalFormatting>
  <conditionalFormatting sqref="F39:G39">
    <cfRule type="expression" dxfId="331" priority="23">
      <formula>$F$39&gt;#REF!</formula>
    </cfRule>
  </conditionalFormatting>
  <conditionalFormatting sqref="F46">
    <cfRule type="expression" dxfId="330" priority="24">
      <formula>$F$46&gt;#REF!</formula>
    </cfRule>
  </conditionalFormatting>
  <conditionalFormatting sqref="G32">
    <cfRule type="expression" dxfId="329" priority="25">
      <formula>$G$32&gt;#REF!</formula>
    </cfRule>
  </conditionalFormatting>
  <conditionalFormatting sqref="G46">
    <cfRule type="expression" dxfId="328" priority="26">
      <formula>$G$46&gt;#REF!</formula>
    </cfRule>
  </conditionalFormatting>
  <conditionalFormatting sqref="F14:G14">
    <cfRule type="expression" dxfId="327" priority="27">
      <formula>$F$14&gt;#REF!</formula>
    </cfRule>
    <cfRule type="expression" dxfId="326" priority="28">
      <formula>$F$14&gt;#REF!</formula>
    </cfRule>
  </conditionalFormatting>
  <conditionalFormatting sqref="G11:G12">
    <cfRule type="expression" dxfId="325" priority="29">
      <formula>$G$11&gt;#REF!</formula>
    </cfRule>
  </conditionalFormatting>
  <conditionalFormatting sqref="F14">
    <cfRule type="expression" dxfId="324" priority="14">
      <formula>$F$14&gt;800000000</formula>
    </cfRule>
  </conditionalFormatting>
  <conditionalFormatting sqref="I11:I12 I29:I30 I22:I23 I43:I44 I36:I37">
    <cfRule type="expression" dxfId="323" priority="650">
      <formula>$I$11=0</formula>
    </cfRule>
  </conditionalFormatting>
  <conditionalFormatting sqref="J12">
    <cfRule type="expression" dxfId="322" priority="655">
      <formula>$K$11&lt;=0</formula>
    </cfRule>
  </conditionalFormatting>
  <conditionalFormatting sqref="F12">
    <cfRule type="expression" dxfId="321" priority="656">
      <formula>$I$11&gt;0</formula>
    </cfRule>
  </conditionalFormatting>
  <conditionalFormatting sqref="J9">
    <cfRule type="expression" dxfId="320" priority="1">
      <formula>$I$11&lt;=0</formula>
    </cfRule>
  </conditionalFormatting>
  <printOptions horizontalCentered="1"/>
  <pageMargins left="0.51181102362204722" right="0.11811023622047245" top="0.35433070866141736" bottom="0.35433070866141736" header="0.31496062992125984" footer="0.11811023622047245"/>
  <pageSetup paperSize="9" scale="57" orientation="portrait" r:id="rId1"/>
  <headerFooter scaleWithDoc="0">
    <oddFooter>&amp;R&amp;K00-044R5中層ZEH-M_ver.1.2</oddFooter>
  </headerFooter>
  <extLst>
    <ext xmlns:x14="http://schemas.microsoft.com/office/spreadsheetml/2009/9/main" uri="{78C0D931-6437-407d-A8EE-F0AAD7539E65}">
      <x14:conditionalFormattings>
        <x14:conditionalFormatting xmlns:xm="http://schemas.microsoft.com/office/excel/2006/main">
          <x14:cfRule type="expression" priority="8" id="{C8979704-8C7F-488B-B34F-C9174376E2B8}">
            <xm:f>入力シート!$F$13="単年度事業"</xm:f>
            <x14:dxf>
              <fill>
                <patternFill>
                  <bgColor theme="0" tint="-0.499984740745262"/>
                </patternFill>
              </fill>
            </x14:dxf>
          </x14:cfRule>
          <xm:sqref>B27:F29 B31:F32 F30</xm:sqref>
        </x14:conditionalFormatting>
        <x14:conditionalFormatting xmlns:xm="http://schemas.microsoft.com/office/excel/2006/main">
          <x14:cfRule type="expression" priority="4" id="{B69E0A38-EC06-4174-822C-071163F11BF2}">
            <xm:f>入力シート!$F$13="2年度事業（1年目）"</xm:f>
            <x14:dxf>
              <fill>
                <patternFill>
                  <bgColor theme="0" tint="-0.499984740745262"/>
                </patternFill>
              </fill>
            </x14:dxf>
          </x14:cfRule>
          <x14:cfRule type="expression" priority="7" id="{19BBB6DA-FAAE-4C1A-848E-AABE4BB0F5DC}">
            <xm:f>入力シート!$F$13="単年度事業"</xm:f>
            <x14:dxf>
              <fill>
                <patternFill>
                  <bgColor theme="0" tint="-0.499984740745262"/>
                </patternFill>
              </fill>
            </x14:dxf>
          </x14:cfRule>
          <xm:sqref>B34:F36 B38:F39 F37</xm:sqref>
        </x14:conditionalFormatting>
        <x14:conditionalFormatting xmlns:xm="http://schemas.microsoft.com/office/excel/2006/main">
          <x14:cfRule type="expression" priority="2" id="{A8EB29C5-96B5-42A2-84C9-1BC153CB0C2B}">
            <xm:f>入力シート!$F$13="3年度事業（1年目）"</xm:f>
            <x14:dxf>
              <fill>
                <patternFill>
                  <bgColor theme="0" tint="-0.499984740745262"/>
                </patternFill>
              </fill>
            </x14:dxf>
          </x14:cfRule>
          <x14:cfRule type="expression" priority="3" id="{FDDE92BE-7023-4310-BD5D-CC7A30C5B803}">
            <xm:f>入力シート!$F$13="2年度事業（1年目）"</xm:f>
            <x14:dxf>
              <fill>
                <patternFill>
                  <bgColor theme="0" tint="-0.499984740745262"/>
                </patternFill>
              </fill>
            </x14:dxf>
          </x14:cfRule>
          <x14:cfRule type="expression" priority="6" id="{6FAC58D5-21A1-466B-AC36-0AF6B1444CED}">
            <xm:f>入力シート!$F$13="単年度事業"</xm:f>
            <x14:dxf>
              <fill>
                <patternFill>
                  <bgColor theme="0" tint="-0.499984740745262"/>
                </patternFill>
              </fill>
            </x14:dxf>
          </x14:cfRule>
          <xm:sqref>B41:F43 B45:F46 F44</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B424E-5E13-42C1-BAA3-5D70600C1ED9}">
  <sheetPr>
    <pageSetUpPr fitToPage="1"/>
  </sheetPr>
  <dimension ref="A1:W53"/>
  <sheetViews>
    <sheetView showGridLines="0" view="pageBreakPreview" zoomScale="70" zoomScaleNormal="60" zoomScaleSheetLayoutView="70" workbookViewId="0">
      <selection activeCell="O9" sqref="O9"/>
    </sheetView>
  </sheetViews>
  <sheetFormatPr defaultColWidth="9" defaultRowHeight="21"/>
  <cols>
    <col min="1" max="1" width="2.625" style="5" customWidth="1"/>
    <col min="2" max="4" width="4.625" style="6" customWidth="1"/>
    <col min="5" max="6" width="8.625" style="6" customWidth="1"/>
    <col min="7" max="7" width="15.625" style="6" customWidth="1"/>
    <col min="8" max="8" width="10.625" style="222" customWidth="1"/>
    <col min="9" max="9" width="15.625" style="214" customWidth="1"/>
    <col min="10" max="10" width="4.625" style="222" customWidth="1"/>
    <col min="11" max="11" width="10.625" style="6" customWidth="1"/>
    <col min="12" max="12" width="4.625" style="222" customWidth="1"/>
    <col min="13" max="13" width="15.625" style="214" customWidth="1"/>
    <col min="14" max="14" width="4.625" style="222" customWidth="1"/>
    <col min="15" max="15" width="10.625" style="6" customWidth="1"/>
    <col min="16" max="16" width="4.625" style="222" customWidth="1"/>
    <col min="17" max="17" width="15.625" style="214" customWidth="1"/>
    <col min="18" max="18" width="4.625" style="222" customWidth="1"/>
    <col min="19" max="19" width="48.625" style="226" customWidth="1"/>
    <col min="20" max="20" width="9.25" style="251" bestFit="1" customWidth="1"/>
    <col min="21" max="21" width="25.625" style="6" customWidth="1"/>
    <col min="22" max="16384" width="9" style="6"/>
  </cols>
  <sheetData>
    <row r="1" spans="1:23" s="251" customFormat="1" ht="21" customHeight="1">
      <c r="A1" s="273" t="s">
        <v>179</v>
      </c>
      <c r="B1" s="273"/>
      <c r="C1" s="273"/>
      <c r="D1" s="273"/>
      <c r="E1" s="273"/>
      <c r="F1" s="273"/>
      <c r="G1" s="273"/>
      <c r="H1" s="273"/>
      <c r="I1" s="273"/>
      <c r="J1" s="273"/>
      <c r="K1" s="273"/>
      <c r="L1" s="273"/>
      <c r="M1" s="273"/>
      <c r="N1" s="273"/>
      <c r="O1" s="273"/>
      <c r="P1" s="273"/>
      <c r="Q1" s="273"/>
      <c r="R1" s="273"/>
      <c r="S1" s="273"/>
    </row>
    <row r="2" spans="1:23">
      <c r="A2" s="314"/>
      <c r="B2" s="1736" t="s">
        <v>969</v>
      </c>
      <c r="C2" s="1736"/>
      <c r="D2" s="1736"/>
      <c r="E2" s="1736"/>
      <c r="F2" s="1736"/>
      <c r="G2" s="1736"/>
      <c r="H2" s="315"/>
      <c r="I2" s="316"/>
      <c r="J2" s="315"/>
      <c r="K2" s="226"/>
      <c r="L2" s="315"/>
      <c r="M2" s="316"/>
      <c r="N2" s="315"/>
      <c r="O2" s="226"/>
      <c r="P2" s="315"/>
      <c r="Q2" s="316"/>
      <c r="R2" s="315"/>
      <c r="S2" s="223"/>
    </row>
    <row r="3" spans="1:23" s="224" customFormat="1" ht="13.5">
      <c r="A3" s="225"/>
      <c r="B3" s="225"/>
      <c r="C3" s="225"/>
      <c r="D3" s="225"/>
      <c r="E3" s="225"/>
      <c r="F3" s="225"/>
      <c r="G3" s="225"/>
      <c r="H3" s="317"/>
      <c r="I3" s="318"/>
      <c r="J3" s="317"/>
      <c r="K3" s="225"/>
      <c r="L3" s="317"/>
      <c r="M3" s="318"/>
      <c r="N3" s="317"/>
      <c r="O3" s="225"/>
      <c r="P3" s="317"/>
      <c r="Q3" s="318"/>
      <c r="R3" s="317"/>
      <c r="S3" s="225"/>
      <c r="T3" s="272"/>
    </row>
    <row r="4" spans="1:23" ht="30.75">
      <c r="A4" s="319"/>
      <c r="B4" s="1737" t="s">
        <v>180</v>
      </c>
      <c r="C4" s="1738"/>
      <c r="D4" s="1738"/>
      <c r="E4" s="1738"/>
      <c r="F4" s="1739"/>
      <c r="G4" s="1740" t="s">
        <v>293</v>
      </c>
      <c r="H4" s="1741"/>
      <c r="I4" s="316"/>
      <c r="J4" s="315"/>
      <c r="K4" s="226"/>
      <c r="L4" s="315"/>
      <c r="M4" s="316"/>
      <c r="N4" s="315"/>
      <c r="O4" s="226"/>
      <c r="P4" s="315"/>
      <c r="Q4" s="316"/>
      <c r="R4" s="315"/>
    </row>
    <row r="5" spans="1:23" s="224" customFormat="1" ht="8.1" customHeight="1">
      <c r="A5" s="225"/>
      <c r="B5" s="320"/>
      <c r="C5" s="320"/>
      <c r="D5" s="320"/>
      <c r="E5" s="320"/>
      <c r="F5" s="225"/>
      <c r="G5" s="225"/>
      <c r="H5" s="317"/>
      <c r="I5" s="318"/>
      <c r="J5" s="317"/>
      <c r="K5" s="225"/>
      <c r="L5" s="317"/>
      <c r="M5" s="318"/>
      <c r="N5" s="317"/>
      <c r="O5" s="225"/>
      <c r="P5" s="317"/>
      <c r="Q5" s="318"/>
      <c r="R5" s="317"/>
      <c r="S5" s="225"/>
      <c r="T5" s="272"/>
    </row>
    <row r="6" spans="1:23" ht="45" customHeight="1">
      <c r="A6" s="319"/>
      <c r="B6" s="1737" t="s">
        <v>181</v>
      </c>
      <c r="C6" s="1738"/>
      <c r="D6" s="1738"/>
      <c r="E6" s="1738"/>
      <c r="F6" s="1739"/>
      <c r="G6" s="1742" t="str">
        <f>'2.全体概要'!C7</f>
        <v/>
      </c>
      <c r="H6" s="1743"/>
      <c r="I6" s="1743"/>
      <c r="J6" s="1743"/>
      <c r="K6" s="1743"/>
      <c r="L6" s="1743"/>
      <c r="M6" s="1743"/>
      <c r="N6" s="1743"/>
      <c r="O6" s="1743"/>
      <c r="P6" s="1743"/>
      <c r="Q6" s="1743"/>
      <c r="R6" s="1743"/>
      <c r="S6" s="321" t="s">
        <v>763</v>
      </c>
      <c r="T6" s="273"/>
      <c r="U6" s="311"/>
      <c r="V6" s="311"/>
      <c r="W6" s="311"/>
    </row>
    <row r="7" spans="1:23" s="224" customFormat="1" ht="13.5">
      <c r="A7" s="225"/>
      <c r="B7" s="225"/>
      <c r="C7" s="225"/>
      <c r="D7" s="225"/>
      <c r="E7" s="225"/>
      <c r="F7" s="225"/>
      <c r="G7" s="225"/>
      <c r="H7" s="317"/>
      <c r="I7" s="318"/>
      <c r="J7" s="317"/>
      <c r="K7" s="225"/>
      <c r="L7" s="317"/>
      <c r="M7" s="318"/>
      <c r="N7" s="317"/>
      <c r="O7" s="225"/>
      <c r="P7" s="317"/>
      <c r="Q7" s="318"/>
      <c r="R7" s="317"/>
      <c r="S7" s="225"/>
      <c r="T7" s="272"/>
    </row>
    <row r="8" spans="1:23" ht="21" customHeight="1">
      <c r="A8" s="314"/>
      <c r="B8" s="1749" t="s">
        <v>205</v>
      </c>
      <c r="C8" s="1750"/>
      <c r="D8" s="1781" t="s">
        <v>182</v>
      </c>
      <c r="E8" s="1766"/>
      <c r="F8" s="1766"/>
      <c r="G8" s="1766"/>
      <c r="H8" s="1766"/>
      <c r="I8" s="1766"/>
      <c r="J8" s="1766"/>
      <c r="K8" s="1766"/>
      <c r="L8" s="1766"/>
      <c r="M8" s="1766"/>
      <c r="N8" s="1766"/>
      <c r="O8" s="1766"/>
      <c r="P8" s="1782"/>
      <c r="Q8" s="1766" t="s">
        <v>183</v>
      </c>
      <c r="R8" s="1766"/>
      <c r="S8" s="559" t="s">
        <v>184</v>
      </c>
    </row>
    <row r="9" spans="1:23" ht="28.5" customHeight="1">
      <c r="A9" s="322"/>
      <c r="B9" s="1751"/>
      <c r="C9" s="1752"/>
      <c r="D9" s="1795" t="s">
        <v>1028</v>
      </c>
      <c r="E9" s="1796"/>
      <c r="F9" s="1796"/>
      <c r="G9" s="1796"/>
      <c r="H9" s="1796"/>
      <c r="I9" s="1796"/>
      <c r="J9" s="1796"/>
      <c r="K9" s="1796"/>
      <c r="L9" s="1796"/>
      <c r="M9" s="1796"/>
      <c r="N9" s="560" t="s">
        <v>282</v>
      </c>
      <c r="O9" s="561">
        <f>'2.全体概要'!I15</f>
        <v>0</v>
      </c>
      <c r="P9" s="562" t="s">
        <v>284</v>
      </c>
      <c r="Q9" s="563">
        <f>IF(O9=0,0,200000+(2000*O9))</f>
        <v>0</v>
      </c>
      <c r="R9" s="562" t="s">
        <v>129</v>
      </c>
      <c r="S9" s="564" t="s">
        <v>286</v>
      </c>
      <c r="T9" s="251" t="s">
        <v>1031</v>
      </c>
    </row>
    <row r="10" spans="1:23" ht="29.25" thickBot="1">
      <c r="A10" s="322"/>
      <c r="B10" s="1751"/>
      <c r="C10" s="1752"/>
      <c r="D10" s="1797" t="s">
        <v>597</v>
      </c>
      <c r="E10" s="1798"/>
      <c r="F10" s="1798"/>
      <c r="G10" s="1798"/>
      <c r="H10" s="1798"/>
      <c r="I10" s="1798"/>
      <c r="J10" s="1798"/>
      <c r="K10" s="1798"/>
      <c r="L10" s="1798"/>
      <c r="M10" s="1798"/>
      <c r="N10" s="565" t="s">
        <v>283</v>
      </c>
      <c r="O10" s="1073">
        <f>'2.全体概要'!I15</f>
        <v>0</v>
      </c>
      <c r="P10" s="566" t="s">
        <v>284</v>
      </c>
      <c r="Q10" s="567">
        <f>IF(O10=0,0,200000+(6000*O10))</f>
        <v>0</v>
      </c>
      <c r="R10" s="566" t="s">
        <v>129</v>
      </c>
      <c r="S10" s="568" t="s">
        <v>648</v>
      </c>
      <c r="T10" s="257" t="s">
        <v>1029</v>
      </c>
    </row>
    <row r="11" spans="1:23" ht="29.25" thickTop="1">
      <c r="A11" s="322"/>
      <c r="B11" s="1753"/>
      <c r="C11" s="1754"/>
      <c r="D11" s="1734" t="s">
        <v>285</v>
      </c>
      <c r="E11" s="1735"/>
      <c r="F11" s="1735"/>
      <c r="G11" s="1735"/>
      <c r="H11" s="1735"/>
      <c r="I11" s="1735"/>
      <c r="J11" s="1735"/>
      <c r="K11" s="1735"/>
      <c r="L11" s="1735"/>
      <c r="M11" s="1735"/>
      <c r="N11" s="1735"/>
      <c r="O11" s="1735"/>
      <c r="P11" s="569" t="s">
        <v>323</v>
      </c>
      <c r="Q11" s="570">
        <f>Q9+Q10</f>
        <v>0</v>
      </c>
      <c r="R11" s="571" t="s">
        <v>129</v>
      </c>
      <c r="S11" s="572" t="s">
        <v>649</v>
      </c>
    </row>
    <row r="12" spans="1:23" ht="108" customHeight="1" thickBot="1">
      <c r="A12" s="322"/>
      <c r="B12" s="573" t="s">
        <v>334</v>
      </c>
      <c r="C12" s="1722" t="s">
        <v>185</v>
      </c>
      <c r="D12" s="1789" t="s">
        <v>186</v>
      </c>
      <c r="E12" s="1790"/>
      <c r="F12" s="1790"/>
      <c r="G12" s="1790"/>
      <c r="H12" s="574" t="s">
        <v>322</v>
      </c>
      <c r="I12" s="1799"/>
      <c r="J12" s="1800"/>
      <c r="K12" s="1800"/>
      <c r="L12" s="1800"/>
      <c r="M12" s="1800"/>
      <c r="N12" s="1800"/>
      <c r="O12" s="1800"/>
      <c r="P12" s="1801"/>
      <c r="Q12" s="567">
        <f>SUMIF('3.住戸情報入力'!O:O,G4,'3.住戸情報入力'!N:N)</f>
        <v>0</v>
      </c>
      <c r="R12" s="566" t="s">
        <v>129</v>
      </c>
      <c r="S12" s="575" t="s">
        <v>1030</v>
      </c>
    </row>
    <row r="13" spans="1:23" ht="28.5" customHeight="1" thickTop="1">
      <c r="A13" s="322"/>
      <c r="B13" s="1725" t="s">
        <v>187</v>
      </c>
      <c r="C13" s="1723"/>
      <c r="D13" s="1791" t="s">
        <v>188</v>
      </c>
      <c r="E13" s="1792"/>
      <c r="F13" s="1793"/>
      <c r="G13" s="1793"/>
      <c r="H13" s="1793"/>
      <c r="I13" s="1760" t="s">
        <v>697</v>
      </c>
      <c r="J13" s="1761"/>
      <c r="K13" s="1761"/>
      <c r="L13" s="1762"/>
      <c r="M13" s="1763" t="s">
        <v>698</v>
      </c>
      <c r="N13" s="1764"/>
      <c r="O13" s="1764"/>
      <c r="P13" s="1765"/>
      <c r="Q13" s="766"/>
      <c r="R13" s="767"/>
      <c r="S13" s="1759" t="s">
        <v>1030</v>
      </c>
    </row>
    <row r="14" spans="1:23" ht="28.5" customHeight="1">
      <c r="A14" s="322"/>
      <c r="B14" s="1726"/>
      <c r="C14" s="1723"/>
      <c r="D14" s="1791"/>
      <c r="E14" s="756" t="s">
        <v>695</v>
      </c>
      <c r="F14" s="757"/>
      <c r="G14" s="757"/>
      <c r="H14" s="757"/>
      <c r="I14" s="576">
        <v>150000</v>
      </c>
      <c r="J14" s="577" t="s">
        <v>696</v>
      </c>
      <c r="K14" s="578">
        <f>SUMIFS('3.住戸情報入力'!Q:Q,'3.住戸情報入力'!P:P,E14,'3.住戸情報入力'!R:R,$G$4)+SUMIFS('3.住戸情報入力'!T:T,'3.住戸情報入力'!S:S,E14,'3.住戸情報入力'!U:U,$G$4)</f>
        <v>0</v>
      </c>
      <c r="L14" s="581" t="s">
        <v>189</v>
      </c>
      <c r="M14" s="847">
        <v>120000</v>
      </c>
      <c r="N14" s="848" t="s">
        <v>696</v>
      </c>
      <c r="O14" s="578">
        <f>SUMIFS('3.住戸情報入力'!W:W,'3.住戸情報入力'!V:V,E14,'3.住戸情報入力'!X:X,$G$4)+SUMIFS('3.住戸情報入力'!Z:Z,'3.住戸情報入力'!Y:Y,E14,'3.住戸情報入力'!AA:AA,$G$4)</f>
        <v>0</v>
      </c>
      <c r="P14" s="581" t="s">
        <v>189</v>
      </c>
      <c r="Q14" s="583">
        <f>I14*K14+M14*O14</f>
        <v>0</v>
      </c>
      <c r="R14" s="581" t="s">
        <v>129</v>
      </c>
      <c r="S14" s="1745"/>
    </row>
    <row r="15" spans="1:23" ht="28.5">
      <c r="A15" s="322"/>
      <c r="B15" s="1726"/>
      <c r="C15" s="1723"/>
      <c r="D15" s="1757"/>
      <c r="E15" s="1755" t="s">
        <v>428</v>
      </c>
      <c r="F15" s="1756"/>
      <c r="G15" s="1756"/>
      <c r="H15" s="1756"/>
      <c r="I15" s="580">
        <v>160000</v>
      </c>
      <c r="J15" s="581" t="s">
        <v>129</v>
      </c>
      <c r="K15" s="582">
        <f>SUMIFS('3.住戸情報入力'!Q:Q,'3.住戸情報入力'!P:P,E15,'3.住戸情報入力'!R:R,$G$4)+SUMIFS('3.住戸情報入力'!T:T,'3.住戸情報入力'!S:S,E15,'3.住戸情報入力'!U:U,$G$4)</f>
        <v>0</v>
      </c>
      <c r="L15" s="581" t="s">
        <v>189</v>
      </c>
      <c r="M15" s="849">
        <v>130000</v>
      </c>
      <c r="N15" s="850" t="s">
        <v>129</v>
      </c>
      <c r="O15" s="582">
        <f>SUMIFS('3.住戸情報入力'!W:W,'3.住戸情報入力'!V:V,E15,'3.住戸情報入力'!X:X,$G$4)+SUMIFS('3.住戸情報入力'!Z:Z,'3.住戸情報入力'!Y:Y,E15,'3.住戸情報入力'!AA:AA,$G$4)</f>
        <v>0</v>
      </c>
      <c r="P15" s="581" t="s">
        <v>189</v>
      </c>
      <c r="Q15" s="583">
        <f t="shared" ref="Q15:Q20" si="0">I15*K15+M15*O15</f>
        <v>0</v>
      </c>
      <c r="R15" s="581" t="s">
        <v>129</v>
      </c>
      <c r="S15" s="1745"/>
    </row>
    <row r="16" spans="1:23" ht="28.5">
      <c r="A16" s="322"/>
      <c r="B16" s="1726"/>
      <c r="C16" s="1723"/>
      <c r="D16" s="1757"/>
      <c r="E16" s="1755" t="s">
        <v>429</v>
      </c>
      <c r="F16" s="1756"/>
      <c r="G16" s="1756"/>
      <c r="H16" s="1756"/>
      <c r="I16" s="580">
        <v>170000</v>
      </c>
      <c r="J16" s="581" t="s">
        <v>129</v>
      </c>
      <c r="K16" s="582">
        <f>SUMIFS('3.住戸情報入力'!Q:Q,'3.住戸情報入力'!P:P,E16,'3.住戸情報入力'!R:R,$G$4)+SUMIFS('3.住戸情報入力'!T:T,'3.住戸情報入力'!S:S,E16,'3.住戸情報入力'!U:U,$G$4)</f>
        <v>0</v>
      </c>
      <c r="L16" s="581" t="s">
        <v>189</v>
      </c>
      <c r="M16" s="849">
        <v>140000</v>
      </c>
      <c r="N16" s="850" t="s">
        <v>129</v>
      </c>
      <c r="O16" s="582">
        <f>SUMIFS('3.住戸情報入力'!W:W,'3.住戸情報入力'!V:V,E16,'3.住戸情報入力'!X:X,$G$4)+SUMIFS('3.住戸情報入力'!Z:Z,'3.住戸情報入力'!Y:Y,E16,'3.住戸情報入力'!AA:AA,$G$4)</f>
        <v>0</v>
      </c>
      <c r="P16" s="581" t="s">
        <v>189</v>
      </c>
      <c r="Q16" s="583">
        <f t="shared" si="0"/>
        <v>0</v>
      </c>
      <c r="R16" s="581" t="s">
        <v>129</v>
      </c>
      <c r="S16" s="1745"/>
    </row>
    <row r="17" spans="1:23" ht="28.5">
      <c r="A17" s="322"/>
      <c r="B17" s="1726"/>
      <c r="C17" s="1723"/>
      <c r="D17" s="1757"/>
      <c r="E17" s="1755" t="s">
        <v>430</v>
      </c>
      <c r="F17" s="1756"/>
      <c r="G17" s="1756"/>
      <c r="H17" s="1756"/>
      <c r="I17" s="580">
        <v>180000</v>
      </c>
      <c r="J17" s="581" t="s">
        <v>129</v>
      </c>
      <c r="K17" s="582">
        <f>SUMIFS('3.住戸情報入力'!Q:Q,'3.住戸情報入力'!P:P,E17,'3.住戸情報入力'!R:R,$G$4)+SUMIFS('3.住戸情報入力'!T:T,'3.住戸情報入力'!S:S,E17,'3.住戸情報入力'!U:U,$G$4)</f>
        <v>0</v>
      </c>
      <c r="L17" s="581" t="s">
        <v>189</v>
      </c>
      <c r="M17" s="849">
        <v>150000</v>
      </c>
      <c r="N17" s="850" t="s">
        <v>129</v>
      </c>
      <c r="O17" s="582">
        <f>SUMIFS('3.住戸情報入力'!W:W,'3.住戸情報入力'!V:V,E17,'3.住戸情報入力'!X:X,$G$4)+SUMIFS('3.住戸情報入力'!Z:Z,'3.住戸情報入力'!Y:Y,E17,'3.住戸情報入力'!AA:AA,$G$4)</f>
        <v>0</v>
      </c>
      <c r="P17" s="581" t="s">
        <v>189</v>
      </c>
      <c r="Q17" s="583">
        <f t="shared" si="0"/>
        <v>0</v>
      </c>
      <c r="R17" s="581" t="s">
        <v>129</v>
      </c>
      <c r="S17" s="1745"/>
    </row>
    <row r="18" spans="1:23" ht="28.5">
      <c r="A18" s="322"/>
      <c r="B18" s="1726"/>
      <c r="C18" s="1723"/>
      <c r="D18" s="1757"/>
      <c r="E18" s="1755" t="s">
        <v>431</v>
      </c>
      <c r="F18" s="1756"/>
      <c r="G18" s="1756"/>
      <c r="H18" s="1756"/>
      <c r="I18" s="580">
        <v>190000</v>
      </c>
      <c r="J18" s="581" t="s">
        <v>129</v>
      </c>
      <c r="K18" s="582">
        <f>SUMIFS('3.住戸情報入力'!Q:Q,'3.住戸情報入力'!P:P,E18,'3.住戸情報入力'!R:R,$G$4)+SUMIFS('3.住戸情報入力'!T:T,'3.住戸情報入力'!S:S,E18,'3.住戸情報入力'!U:U,$G$4)</f>
        <v>0</v>
      </c>
      <c r="L18" s="581" t="s">
        <v>189</v>
      </c>
      <c r="M18" s="849">
        <v>160000</v>
      </c>
      <c r="N18" s="850" t="s">
        <v>129</v>
      </c>
      <c r="O18" s="582">
        <f>SUMIFS('3.住戸情報入力'!W:W,'3.住戸情報入力'!V:V,E18,'3.住戸情報入力'!X:X,$G$4)+SUMIFS('3.住戸情報入力'!Z:Z,'3.住戸情報入力'!Y:Y,E18,'3.住戸情報入力'!AA:AA,$G$4)</f>
        <v>0</v>
      </c>
      <c r="P18" s="581" t="s">
        <v>189</v>
      </c>
      <c r="Q18" s="583">
        <f t="shared" si="0"/>
        <v>0</v>
      </c>
      <c r="R18" s="581" t="s">
        <v>129</v>
      </c>
      <c r="S18" s="1745"/>
    </row>
    <row r="19" spans="1:23" ht="28.5">
      <c r="A19" s="322"/>
      <c r="B19" s="1726"/>
      <c r="C19" s="1723"/>
      <c r="D19" s="1757"/>
      <c r="E19" s="1755" t="s">
        <v>432</v>
      </c>
      <c r="F19" s="1756"/>
      <c r="G19" s="1756"/>
      <c r="H19" s="1756"/>
      <c r="I19" s="580">
        <v>200000</v>
      </c>
      <c r="J19" s="581" t="s">
        <v>129</v>
      </c>
      <c r="K19" s="582">
        <f>SUMIFS('3.住戸情報入力'!Q:Q,'3.住戸情報入力'!P:P,E19,'3.住戸情報入力'!R:R,$G$4)+SUMIFS('3.住戸情報入力'!T:T,'3.住戸情報入力'!S:S,E19,'3.住戸情報入力'!U:U,$G$4)</f>
        <v>0</v>
      </c>
      <c r="L19" s="581" t="s">
        <v>189</v>
      </c>
      <c r="M19" s="849">
        <v>170000</v>
      </c>
      <c r="N19" s="850" t="s">
        <v>129</v>
      </c>
      <c r="O19" s="582">
        <f>SUMIFS('3.住戸情報入力'!W:W,'3.住戸情報入力'!V:V,E19,'3.住戸情報入力'!X:X,$G$4)+SUMIFS('3.住戸情報入力'!Z:Z,'3.住戸情報入力'!Y:Y,E19,'3.住戸情報入力'!AA:AA,$G$4)</f>
        <v>0</v>
      </c>
      <c r="P19" s="581" t="s">
        <v>189</v>
      </c>
      <c r="Q19" s="583">
        <f t="shared" si="0"/>
        <v>0</v>
      </c>
      <c r="R19" s="581" t="s">
        <v>129</v>
      </c>
      <c r="S19" s="1745"/>
    </row>
    <row r="20" spans="1:23" ht="28.5">
      <c r="A20" s="322"/>
      <c r="B20" s="1726"/>
      <c r="C20" s="1723"/>
      <c r="D20" s="1757"/>
      <c r="E20" s="1755" t="s">
        <v>433</v>
      </c>
      <c r="F20" s="1756"/>
      <c r="G20" s="1756"/>
      <c r="H20" s="1756"/>
      <c r="I20" s="580">
        <v>220000</v>
      </c>
      <c r="J20" s="581" t="s">
        <v>129</v>
      </c>
      <c r="K20" s="582">
        <f>SUMIFS('3.住戸情報入力'!Q:Q,'3.住戸情報入力'!P:P,E20,'3.住戸情報入力'!R:R,$G$4)+SUMIFS('3.住戸情報入力'!T:T,'3.住戸情報入力'!S:S,E20,'3.住戸情報入力'!U:U,$G$4)</f>
        <v>0</v>
      </c>
      <c r="L20" s="581" t="s">
        <v>189</v>
      </c>
      <c r="M20" s="849">
        <v>190000</v>
      </c>
      <c r="N20" s="850" t="s">
        <v>129</v>
      </c>
      <c r="O20" s="582">
        <f>SUMIFS('3.住戸情報入力'!W:W,'3.住戸情報入力'!V:V,E20,'3.住戸情報入力'!X:X,$G$4)+SUMIFS('3.住戸情報入力'!Z:Z,'3.住戸情報入力'!Y:Y,E20,'3.住戸情報入力'!AA:AA,$G$4)</f>
        <v>0</v>
      </c>
      <c r="P20" s="581" t="s">
        <v>189</v>
      </c>
      <c r="Q20" s="583">
        <f t="shared" si="0"/>
        <v>0</v>
      </c>
      <c r="R20" s="581" t="s">
        <v>129</v>
      </c>
      <c r="S20" s="1745"/>
    </row>
    <row r="21" spans="1:23" ht="29.25" thickBot="1">
      <c r="A21" s="322"/>
      <c r="B21" s="1726"/>
      <c r="C21" s="1723"/>
      <c r="D21" s="1758"/>
      <c r="E21" s="1794" t="s">
        <v>434</v>
      </c>
      <c r="F21" s="1770"/>
      <c r="G21" s="1770"/>
      <c r="H21" s="1770"/>
      <c r="I21" s="584">
        <v>240000</v>
      </c>
      <c r="J21" s="585" t="s">
        <v>129</v>
      </c>
      <c r="K21" s="586">
        <f>SUMIFS('3.住戸情報入力'!Q:Q,'3.住戸情報入力'!P:P,E21,'3.住戸情報入力'!R:R,$G$4)+SUMIFS('3.住戸情報入力'!T:T,'3.住戸情報入力'!S:S,E21,'3.住戸情報入力'!U:U,$G$4)</f>
        <v>0</v>
      </c>
      <c r="L21" s="585" t="s">
        <v>189</v>
      </c>
      <c r="M21" s="851">
        <v>200000</v>
      </c>
      <c r="N21" s="852" t="s">
        <v>129</v>
      </c>
      <c r="O21" s="586">
        <f>SUMIFS('3.住戸情報入力'!W:W,'3.住戸情報入力'!V:V,E21,'3.住戸情報入力'!X:X,$G$4)+SUMIFS('3.住戸情報入力'!Z:Z,'3.住戸情報入力'!Y:Y,E21,'3.住戸情報入力'!AA:AA,$G$4)</f>
        <v>0</v>
      </c>
      <c r="P21" s="585" t="s">
        <v>189</v>
      </c>
      <c r="Q21" s="587">
        <f>I21*K21+M21*O21</f>
        <v>0</v>
      </c>
      <c r="R21" s="585" t="s">
        <v>129</v>
      </c>
      <c r="S21" s="1746"/>
    </row>
    <row r="22" spans="1:23" s="251" customFormat="1" ht="29.25" thickTop="1">
      <c r="A22" s="322"/>
      <c r="B22" s="1726"/>
      <c r="C22" s="1723"/>
      <c r="D22" s="1734" t="s">
        <v>325</v>
      </c>
      <c r="E22" s="1735"/>
      <c r="F22" s="1735"/>
      <c r="G22" s="1735"/>
      <c r="H22" s="1735"/>
      <c r="I22" s="1735"/>
      <c r="J22" s="1735"/>
      <c r="K22" s="1735"/>
      <c r="L22" s="1735"/>
      <c r="M22" s="1735"/>
      <c r="N22" s="1735"/>
      <c r="O22" s="1735"/>
      <c r="P22" s="569" t="s">
        <v>316</v>
      </c>
      <c r="Q22" s="570">
        <f>SUM(Q14:Q21)</f>
        <v>0</v>
      </c>
      <c r="R22" s="571" t="s">
        <v>129</v>
      </c>
      <c r="S22" s="588"/>
      <c r="U22" s="6"/>
      <c r="V22" s="6"/>
      <c r="W22" s="6"/>
    </row>
    <row r="23" spans="1:23" s="257" customFormat="1" ht="27.75" customHeight="1">
      <c r="A23" s="323"/>
      <c r="B23" s="1726"/>
      <c r="C23" s="1723"/>
      <c r="D23" s="1747" t="s">
        <v>462</v>
      </c>
      <c r="E23" s="1728" t="s">
        <v>599</v>
      </c>
      <c r="F23" s="1729"/>
      <c r="G23" s="1729"/>
      <c r="H23" s="1729"/>
      <c r="I23" s="1729"/>
      <c r="J23" s="1729"/>
      <c r="K23" s="1729"/>
      <c r="L23" s="1730"/>
      <c r="M23" s="576">
        <v>340000</v>
      </c>
      <c r="N23" s="589" t="s">
        <v>129</v>
      </c>
      <c r="O23" s="590">
        <f>COUNTIFS('3.住戸情報入力'!AB:AB,E23,'3.住戸情報入力'!AC:AC,$G$4)</f>
        <v>0</v>
      </c>
      <c r="P23" s="591" t="s">
        <v>189</v>
      </c>
      <c r="Q23" s="592">
        <f>M23*O23</f>
        <v>0</v>
      </c>
      <c r="R23" s="591" t="s">
        <v>129</v>
      </c>
      <c r="S23" s="1744" t="s">
        <v>1030</v>
      </c>
      <c r="U23" s="312"/>
      <c r="V23" s="312"/>
      <c r="W23" s="312"/>
    </row>
    <row r="24" spans="1:23" s="257" customFormat="1" ht="27.75" customHeight="1">
      <c r="A24" s="323"/>
      <c r="B24" s="1726"/>
      <c r="C24" s="1723"/>
      <c r="D24" s="1748"/>
      <c r="E24" s="1783" t="s">
        <v>600</v>
      </c>
      <c r="F24" s="1784"/>
      <c r="G24" s="1784"/>
      <c r="H24" s="1784"/>
      <c r="I24" s="1784"/>
      <c r="J24" s="1784"/>
      <c r="K24" s="1784"/>
      <c r="L24" s="1785"/>
      <c r="M24" s="580">
        <v>430000</v>
      </c>
      <c r="N24" s="591" t="s">
        <v>129</v>
      </c>
      <c r="O24" s="593">
        <f>COUNTIFS('3.住戸情報入力'!AB:AB,E24,'3.住戸情報入力'!AC:AC,$G$4)</f>
        <v>0</v>
      </c>
      <c r="P24" s="591" t="s">
        <v>189</v>
      </c>
      <c r="Q24" s="592">
        <f t="shared" ref="Q24:Q26" si="1">M24*O24</f>
        <v>0</v>
      </c>
      <c r="R24" s="591" t="s">
        <v>129</v>
      </c>
      <c r="S24" s="1745"/>
      <c r="U24" s="312"/>
      <c r="V24" s="312"/>
      <c r="W24" s="312"/>
    </row>
    <row r="25" spans="1:23" s="257" customFormat="1" ht="27.75" customHeight="1">
      <c r="A25" s="323"/>
      <c r="B25" s="1726"/>
      <c r="C25" s="1723"/>
      <c r="D25" s="1748"/>
      <c r="E25" s="1783" t="s">
        <v>601</v>
      </c>
      <c r="F25" s="1784"/>
      <c r="G25" s="1784"/>
      <c r="H25" s="1784"/>
      <c r="I25" s="1784"/>
      <c r="J25" s="1784"/>
      <c r="K25" s="1784"/>
      <c r="L25" s="1785"/>
      <c r="M25" s="580">
        <v>480000</v>
      </c>
      <c r="N25" s="591" t="s">
        <v>129</v>
      </c>
      <c r="O25" s="582">
        <f>COUNTIFS('3.住戸情報入力'!AB:AB,E25,'3.住戸情報入力'!AC:AC,$G$4)</f>
        <v>0</v>
      </c>
      <c r="P25" s="591" t="s">
        <v>189</v>
      </c>
      <c r="Q25" s="592">
        <f t="shared" si="1"/>
        <v>0</v>
      </c>
      <c r="R25" s="591" t="s">
        <v>129</v>
      </c>
      <c r="S25" s="1745"/>
      <c r="U25" s="312"/>
      <c r="V25" s="312"/>
      <c r="W25" s="312"/>
    </row>
    <row r="26" spans="1:23" s="257" customFormat="1" ht="27.75" customHeight="1" thickBot="1">
      <c r="A26" s="323"/>
      <c r="B26" s="1726"/>
      <c r="C26" s="1723"/>
      <c r="D26" s="1748"/>
      <c r="E26" s="1786" t="s">
        <v>435</v>
      </c>
      <c r="F26" s="1787"/>
      <c r="G26" s="1787"/>
      <c r="H26" s="1787"/>
      <c r="I26" s="1787"/>
      <c r="J26" s="1787"/>
      <c r="K26" s="1787"/>
      <c r="L26" s="1788"/>
      <c r="M26" s="594">
        <v>670000</v>
      </c>
      <c r="N26" s="597" t="s">
        <v>129</v>
      </c>
      <c r="O26" s="586">
        <f>COUNTIFS('3.住戸情報入力'!AB:AB,E26,'3.住戸情報入力'!AC:AC,$G$4)</f>
        <v>0</v>
      </c>
      <c r="P26" s="597" t="s">
        <v>189</v>
      </c>
      <c r="Q26" s="598">
        <f t="shared" si="1"/>
        <v>0</v>
      </c>
      <c r="R26" s="597" t="s">
        <v>129</v>
      </c>
      <c r="S26" s="1746"/>
      <c r="U26" s="312"/>
      <c r="V26" s="312"/>
      <c r="W26" s="312"/>
    </row>
    <row r="27" spans="1:23" s="257" customFormat="1" ht="27.75" customHeight="1" thickTop="1">
      <c r="A27" s="323"/>
      <c r="B27" s="1726"/>
      <c r="C27" s="1723"/>
      <c r="D27" s="1767" t="s">
        <v>325</v>
      </c>
      <c r="E27" s="1768"/>
      <c r="F27" s="1768"/>
      <c r="G27" s="1768"/>
      <c r="H27" s="1768"/>
      <c r="I27" s="1768"/>
      <c r="J27" s="1768"/>
      <c r="K27" s="1768"/>
      <c r="L27" s="599" t="s">
        <v>317</v>
      </c>
      <c r="M27" s="801"/>
      <c r="N27" s="765"/>
      <c r="O27" s="765"/>
      <c r="P27" s="599" t="s">
        <v>317</v>
      </c>
      <c r="Q27" s="600">
        <f>SUM(Q23:Q26)</f>
        <v>0</v>
      </c>
      <c r="R27" s="601" t="s">
        <v>129</v>
      </c>
      <c r="S27" s="602"/>
      <c r="U27" s="312"/>
      <c r="V27" s="312"/>
      <c r="W27" s="312"/>
    </row>
    <row r="28" spans="1:23" s="251" customFormat="1" ht="28.5" customHeight="1">
      <c r="A28" s="322"/>
      <c r="B28" s="1726"/>
      <c r="C28" s="1723"/>
      <c r="D28" s="1757" t="s">
        <v>190</v>
      </c>
      <c r="E28" s="1795" t="s">
        <v>556</v>
      </c>
      <c r="F28" s="1796"/>
      <c r="G28" s="1796"/>
      <c r="H28" s="1796"/>
      <c r="I28" s="1796"/>
      <c r="J28" s="1796"/>
      <c r="K28" s="1796"/>
      <c r="L28" s="1802"/>
      <c r="M28" s="603">
        <v>100000</v>
      </c>
      <c r="N28" s="562" t="s">
        <v>129</v>
      </c>
      <c r="O28" s="604">
        <f>COUNTIFS('3.住戸情報入力'!AD:AD,E28,'3.住戸情報入力'!AE:AE,$G$4)+COUNTIFS('3.住戸情報入力'!AF:AF,E28,'3.住戸情報入力'!AG:AG,$G$4)</f>
        <v>0</v>
      </c>
      <c r="P28" s="562" t="s">
        <v>189</v>
      </c>
      <c r="Q28" s="563">
        <f>M28*O28</f>
        <v>0</v>
      </c>
      <c r="R28" s="562" t="s">
        <v>129</v>
      </c>
      <c r="S28" s="1744" t="s">
        <v>1030</v>
      </c>
      <c r="U28" s="6"/>
      <c r="V28" s="6"/>
      <c r="W28" s="6"/>
    </row>
    <row r="29" spans="1:23" s="257" customFormat="1" ht="27.75" customHeight="1">
      <c r="A29" s="323"/>
      <c r="B29" s="1726"/>
      <c r="C29" s="1723"/>
      <c r="D29" s="1757"/>
      <c r="E29" s="1795" t="s">
        <v>1047</v>
      </c>
      <c r="F29" s="1796"/>
      <c r="G29" s="1796"/>
      <c r="H29" s="1796"/>
      <c r="I29" s="1796"/>
      <c r="J29" s="1796"/>
      <c r="K29" s="1796"/>
      <c r="L29" s="1802"/>
      <c r="M29" s="605">
        <v>380000</v>
      </c>
      <c r="N29" s="601" t="s">
        <v>129</v>
      </c>
      <c r="O29" s="604">
        <f>COUNTIFS('3.住戸情報入力'!AD:AD,E29,'3.住戸情報入力'!AE:AE,$G$4)+COUNTIFS('3.住戸情報入力'!AF:AF,E29,'3.住戸情報入力'!AG:AG,$G$4)</f>
        <v>0</v>
      </c>
      <c r="P29" s="601" t="s">
        <v>189</v>
      </c>
      <c r="Q29" s="600">
        <f>M29*O29</f>
        <v>0</v>
      </c>
      <c r="R29" s="601" t="s">
        <v>129</v>
      </c>
      <c r="S29" s="1745"/>
      <c r="U29" s="312"/>
      <c r="V29" s="312"/>
      <c r="W29" s="312"/>
    </row>
    <row r="30" spans="1:23" s="257" customFormat="1" ht="27.75" customHeight="1">
      <c r="A30" s="323"/>
      <c r="B30" s="1726"/>
      <c r="C30" s="1723"/>
      <c r="D30" s="1757"/>
      <c r="E30" s="1809" t="s">
        <v>557</v>
      </c>
      <c r="F30" s="1810"/>
      <c r="G30" s="768"/>
      <c r="H30" s="768"/>
      <c r="I30" s="1803" t="s">
        <v>697</v>
      </c>
      <c r="J30" s="1804"/>
      <c r="K30" s="1804"/>
      <c r="L30" s="1805"/>
      <c r="M30" s="1806" t="s">
        <v>698</v>
      </c>
      <c r="N30" s="1807"/>
      <c r="O30" s="1807"/>
      <c r="P30" s="1808"/>
      <c r="Q30" s="800"/>
      <c r="R30" s="770"/>
      <c r="S30" s="1745"/>
      <c r="U30" s="755"/>
      <c r="V30" s="755"/>
      <c r="W30" s="755"/>
    </row>
    <row r="31" spans="1:23" s="251" customFormat="1" ht="27.95" customHeight="1">
      <c r="A31" s="322"/>
      <c r="B31" s="1726"/>
      <c r="C31" s="1723"/>
      <c r="D31" s="1757"/>
      <c r="E31" s="1811"/>
      <c r="F31" s="1812"/>
      <c r="G31" s="1755" t="s">
        <v>436</v>
      </c>
      <c r="H31" s="1769"/>
      <c r="I31" s="576">
        <v>460000</v>
      </c>
      <c r="J31" s="577" t="s">
        <v>129</v>
      </c>
      <c r="K31" s="582">
        <f>COUNTIFS('3.住戸情報入力'!AD:AD,"エアコン*"&amp;G31,'3.住戸情報入力'!AE:AE,$G$4)</f>
        <v>0</v>
      </c>
      <c r="L31" s="577" t="s">
        <v>189</v>
      </c>
      <c r="M31" s="847">
        <v>430000</v>
      </c>
      <c r="N31" s="577" t="s">
        <v>129</v>
      </c>
      <c r="O31" s="578">
        <f>COUNTIFS('3.住戸情報入力'!AF:AF,"エアコン*"&amp;G31,'3.住戸情報入力'!AG:AG,$G$4)</f>
        <v>0</v>
      </c>
      <c r="P31" s="577" t="s">
        <v>189</v>
      </c>
      <c r="Q31" s="579">
        <f>I31*K31+M31*O31</f>
        <v>0</v>
      </c>
      <c r="R31" s="581" t="s">
        <v>129</v>
      </c>
      <c r="S31" s="1745"/>
      <c r="U31" s="6"/>
      <c r="V31" s="6"/>
      <c r="W31" s="6"/>
    </row>
    <row r="32" spans="1:23" s="251" customFormat="1" ht="29.25" thickBot="1">
      <c r="A32" s="322"/>
      <c r="B32" s="1726"/>
      <c r="C32" s="1723"/>
      <c r="D32" s="1758"/>
      <c r="E32" s="1813"/>
      <c r="F32" s="1814"/>
      <c r="G32" s="1770" t="s">
        <v>435</v>
      </c>
      <c r="H32" s="1770"/>
      <c r="I32" s="584">
        <v>530000</v>
      </c>
      <c r="J32" s="585" t="s">
        <v>129</v>
      </c>
      <c r="K32" s="586">
        <f>COUNTIFS('3.住戸情報入力'!AD:AD,"エアコン*"&amp;G32,'3.住戸情報入力'!AE:AE,$G$4)</f>
        <v>0</v>
      </c>
      <c r="L32" s="585" t="s">
        <v>189</v>
      </c>
      <c r="M32" s="851">
        <v>500000</v>
      </c>
      <c r="N32" s="585" t="s">
        <v>129</v>
      </c>
      <c r="O32" s="586">
        <f>COUNTIFS('3.住戸情報入力'!AF:AF,"エアコン*"&amp;G32,'3.住戸情報入力'!AG:AG,$G$4)</f>
        <v>0</v>
      </c>
      <c r="P32" s="585" t="s">
        <v>189</v>
      </c>
      <c r="Q32" s="587">
        <f>I32*K32+M32*O32</f>
        <v>0</v>
      </c>
      <c r="R32" s="585" t="s">
        <v>129</v>
      </c>
      <c r="S32" s="1746"/>
      <c r="U32" s="6"/>
      <c r="V32" s="6"/>
      <c r="W32" s="6"/>
    </row>
    <row r="33" spans="1:23" s="251" customFormat="1" ht="30" thickTop="1" thickBot="1">
      <c r="A33" s="322"/>
      <c r="B33" s="1726"/>
      <c r="C33" s="1723"/>
      <c r="D33" s="1815" t="s">
        <v>325</v>
      </c>
      <c r="E33" s="1816"/>
      <c r="F33" s="1816"/>
      <c r="G33" s="1816"/>
      <c r="H33" s="1816"/>
      <c r="I33" s="1816"/>
      <c r="J33" s="1816"/>
      <c r="K33" s="1816"/>
      <c r="L33" s="1816"/>
      <c r="M33" s="1816"/>
      <c r="N33" s="1816"/>
      <c r="O33" s="1816"/>
      <c r="P33" s="608" t="s">
        <v>318</v>
      </c>
      <c r="Q33" s="609">
        <f>SUM(Q28:Q32)</f>
        <v>0</v>
      </c>
      <c r="R33" s="610" t="s">
        <v>129</v>
      </c>
      <c r="S33" s="611"/>
      <c r="U33" s="392"/>
      <c r="V33" s="6"/>
      <c r="W33" s="6"/>
    </row>
    <row r="34" spans="1:23" s="257" customFormat="1" ht="27.75" customHeight="1" thickTop="1" thickBot="1">
      <c r="A34" s="323"/>
      <c r="B34" s="1726"/>
      <c r="C34" s="1723"/>
      <c r="D34" s="1817" t="s">
        <v>554</v>
      </c>
      <c r="E34" s="1818"/>
      <c r="F34" s="1818"/>
      <c r="G34" s="1818"/>
      <c r="H34" s="1818"/>
      <c r="I34" s="1818"/>
      <c r="J34" s="1818"/>
      <c r="K34" s="1818"/>
      <c r="L34" s="1818"/>
      <c r="M34" s="1818"/>
      <c r="N34" s="1819"/>
      <c r="O34" s="612" t="s">
        <v>491</v>
      </c>
      <c r="P34" s="613" t="s">
        <v>492</v>
      </c>
      <c r="Q34" s="614">
        <f>65000*SUMIFS('3.住戸情報入力'!AS:AS,'3.住戸情報入力'!AR:AR,"2.6ｋＷ未満",'3.住戸情報入力'!AT:AT,$G$4)+80000*SUMIFS('3.住戸情報入力'!AS:AS,'3.住戸情報入力'!AR:AR,"2.6ｋＷ以上",'3.住戸情報入力'!AT:AT,$G$4)</f>
        <v>0</v>
      </c>
      <c r="R34" s="615" t="s">
        <v>129</v>
      </c>
      <c r="S34" s="575" t="s">
        <v>1030</v>
      </c>
      <c r="U34" s="312"/>
      <c r="V34" s="312"/>
      <c r="W34" s="312"/>
    </row>
    <row r="35" spans="1:23" s="257" customFormat="1" ht="27.75" customHeight="1" thickTop="1" thickBot="1">
      <c r="A35" s="323"/>
      <c r="B35" s="1726"/>
      <c r="C35" s="1723"/>
      <c r="D35" s="1817" t="s">
        <v>555</v>
      </c>
      <c r="E35" s="1818"/>
      <c r="F35" s="1818"/>
      <c r="G35" s="1818"/>
      <c r="H35" s="1818"/>
      <c r="I35" s="1818"/>
      <c r="J35" s="1818"/>
      <c r="K35" s="1818"/>
      <c r="L35" s="1818"/>
      <c r="M35" s="1818"/>
      <c r="N35" s="1819"/>
      <c r="O35" s="616" t="s">
        <v>491</v>
      </c>
      <c r="P35" s="617" t="s">
        <v>552</v>
      </c>
      <c r="Q35" s="618">
        <f>SUMIFS('3.住戸情報入力'!AV:AV,'3.住戸情報入力'!AW:AW,$G$4)</f>
        <v>0</v>
      </c>
      <c r="R35" s="619" t="s">
        <v>129</v>
      </c>
      <c r="S35" s="575" t="s">
        <v>1030</v>
      </c>
      <c r="U35" s="369"/>
      <c r="V35" s="369"/>
      <c r="W35" s="369"/>
    </row>
    <row r="36" spans="1:23" s="257" customFormat="1" ht="27.75" customHeight="1" thickTop="1">
      <c r="A36" s="323"/>
      <c r="B36" s="1726"/>
      <c r="C36" s="1723"/>
      <c r="D36" s="1828" t="s">
        <v>191</v>
      </c>
      <c r="E36" s="1774" t="s">
        <v>650</v>
      </c>
      <c r="F36" s="1775"/>
      <c r="G36" s="1775"/>
      <c r="H36" s="1775"/>
      <c r="I36" s="790"/>
      <c r="J36" s="795"/>
      <c r="K36" s="792"/>
      <c r="L36" s="799"/>
      <c r="M36" s="790">
        <v>300000</v>
      </c>
      <c r="N36" s="589" t="s">
        <v>129</v>
      </c>
      <c r="O36" s="578">
        <f>COUNTIFS('3.住戸情報入力'!AJ:AJ,E36,'3.住戸情報入力'!AK:AK,$G$4)</f>
        <v>0</v>
      </c>
      <c r="P36" s="589" t="s">
        <v>189</v>
      </c>
      <c r="Q36" s="620">
        <f>M36*O36</f>
        <v>0</v>
      </c>
      <c r="R36" s="589" t="s">
        <v>129</v>
      </c>
      <c r="S36" s="1773" t="s">
        <v>1030</v>
      </c>
      <c r="U36" s="312"/>
    </row>
    <row r="37" spans="1:23" s="257" customFormat="1" ht="27.75" customHeight="1">
      <c r="A37" s="323"/>
      <c r="B37" s="1726"/>
      <c r="C37" s="1723"/>
      <c r="D37" s="1723"/>
      <c r="E37" s="1776" t="s">
        <v>651</v>
      </c>
      <c r="F37" s="1777"/>
      <c r="G37" s="1777"/>
      <c r="H37" s="791" t="s">
        <v>463</v>
      </c>
      <c r="I37" s="788"/>
      <c r="J37" s="796"/>
      <c r="K37" s="792"/>
      <c r="L37" s="591"/>
      <c r="M37" s="788">
        <v>140000</v>
      </c>
      <c r="N37" s="591" t="s">
        <v>129</v>
      </c>
      <c r="O37" s="578">
        <f>COUNTIFS('3.住戸情報入力'!AJ:AJ,"ガス潜熱回収型給湯機（エコジョーズ等）20号以下",'3.住戸情報入力'!AK:AK,$G$4)</f>
        <v>0</v>
      </c>
      <c r="P37" s="591" t="s">
        <v>189</v>
      </c>
      <c r="Q37" s="592">
        <f t="shared" ref="Q37:Q42" si="2">M37*O37</f>
        <v>0</v>
      </c>
      <c r="R37" s="591" t="s">
        <v>129</v>
      </c>
      <c r="S37" s="1773"/>
      <c r="U37" s="393"/>
    </row>
    <row r="38" spans="1:23" s="257" customFormat="1" ht="27.75" customHeight="1">
      <c r="A38" s="323"/>
      <c r="B38" s="1726"/>
      <c r="C38" s="1723"/>
      <c r="D38" s="1723"/>
      <c r="E38" s="1774"/>
      <c r="F38" s="1775"/>
      <c r="G38" s="1775"/>
      <c r="H38" s="791" t="s">
        <v>464</v>
      </c>
      <c r="I38" s="788"/>
      <c r="J38" s="796"/>
      <c r="K38" s="792"/>
      <c r="L38" s="591"/>
      <c r="M38" s="788">
        <v>160000</v>
      </c>
      <c r="N38" s="591" t="s">
        <v>129</v>
      </c>
      <c r="O38" s="578">
        <f>COUNTIFS('3.住戸情報入力'!AJ:AJ,"ガス潜熱回収型給湯機（エコジョーズ等）24号",'3.住戸情報入力'!AK:AK,$G$4)</f>
        <v>0</v>
      </c>
      <c r="P38" s="591" t="s">
        <v>189</v>
      </c>
      <c r="Q38" s="592">
        <f t="shared" si="2"/>
        <v>0</v>
      </c>
      <c r="R38" s="591" t="s">
        <v>129</v>
      </c>
      <c r="S38" s="1773"/>
      <c r="U38" s="312"/>
      <c r="V38" s="312"/>
      <c r="W38" s="312"/>
    </row>
    <row r="39" spans="1:23" s="251" customFormat="1" ht="28.5">
      <c r="A39" s="322"/>
      <c r="B39" s="1726"/>
      <c r="C39" s="1723"/>
      <c r="D39" s="1723"/>
      <c r="E39" s="1755" t="s">
        <v>192</v>
      </c>
      <c r="F39" s="1756"/>
      <c r="G39" s="1756"/>
      <c r="H39" s="1756"/>
      <c r="I39" s="788"/>
      <c r="J39" s="797"/>
      <c r="K39" s="793"/>
      <c r="L39" s="581"/>
      <c r="M39" s="788">
        <v>400000</v>
      </c>
      <c r="N39" s="581" t="s">
        <v>129</v>
      </c>
      <c r="O39" s="582">
        <f>COUNTIFS('3.住戸情報入力'!AJ:AJ,E39,'3.住戸情報入力'!AK:AK,$G$4)</f>
        <v>0</v>
      </c>
      <c r="P39" s="581" t="s">
        <v>189</v>
      </c>
      <c r="Q39" s="583">
        <f t="shared" si="2"/>
        <v>0</v>
      </c>
      <c r="R39" s="581" t="s">
        <v>129</v>
      </c>
      <c r="S39" s="1773"/>
      <c r="U39" s="6"/>
      <c r="V39" s="6"/>
      <c r="W39" s="6"/>
    </row>
    <row r="40" spans="1:23" s="251" customFormat="1" ht="28.5">
      <c r="A40" s="322"/>
      <c r="B40" s="1726"/>
      <c r="C40" s="1723"/>
      <c r="D40" s="1723"/>
      <c r="E40" s="1755" t="s">
        <v>594</v>
      </c>
      <c r="F40" s="1756"/>
      <c r="G40" s="1756"/>
      <c r="H40" s="1756"/>
      <c r="I40" s="788"/>
      <c r="J40" s="797"/>
      <c r="K40" s="793"/>
      <c r="L40" s="581"/>
      <c r="M40" s="788">
        <v>1000000</v>
      </c>
      <c r="N40" s="581" t="s">
        <v>129</v>
      </c>
      <c r="O40" s="582">
        <f>COUNTIFS('3.住戸情報入力'!AJ:AJ,E40,'3.住戸情報入力'!AK:AK,$G$4)</f>
        <v>0</v>
      </c>
      <c r="P40" s="581" t="s">
        <v>189</v>
      </c>
      <c r="Q40" s="583">
        <f t="shared" si="2"/>
        <v>0</v>
      </c>
      <c r="R40" s="581" t="s">
        <v>129</v>
      </c>
      <c r="S40" s="1773"/>
      <c r="U40" s="6"/>
      <c r="V40" s="6"/>
      <c r="W40" s="6"/>
    </row>
    <row r="41" spans="1:23" s="251" customFormat="1" ht="28.5">
      <c r="A41" s="322"/>
      <c r="B41" s="1726"/>
      <c r="C41" s="1723"/>
      <c r="D41" s="1723"/>
      <c r="E41" s="1755" t="s">
        <v>595</v>
      </c>
      <c r="F41" s="1756"/>
      <c r="G41" s="1756"/>
      <c r="H41" s="1756"/>
      <c r="I41" s="788"/>
      <c r="J41" s="797"/>
      <c r="K41" s="793"/>
      <c r="L41" s="581"/>
      <c r="M41" s="788">
        <v>1230000</v>
      </c>
      <c r="N41" s="581" t="s">
        <v>129</v>
      </c>
      <c r="O41" s="582">
        <f>COUNTIFS('3.住戸情報入力'!AJ:AJ,E41,'3.住戸情報入力'!AK:AK,$G$4)</f>
        <v>0</v>
      </c>
      <c r="P41" s="581" t="s">
        <v>189</v>
      </c>
      <c r="Q41" s="583">
        <f t="shared" si="2"/>
        <v>0</v>
      </c>
      <c r="R41" s="581" t="s">
        <v>129</v>
      </c>
      <c r="S41" s="1773"/>
      <c r="U41" s="6"/>
      <c r="V41" s="6"/>
      <c r="W41" s="6"/>
    </row>
    <row r="42" spans="1:23" s="251" customFormat="1" ht="28.5">
      <c r="A42" s="322"/>
      <c r="B42" s="1726"/>
      <c r="C42" s="1723"/>
      <c r="D42" s="1829"/>
      <c r="E42" s="1771" t="s">
        <v>596</v>
      </c>
      <c r="F42" s="1772"/>
      <c r="G42" s="1772"/>
      <c r="H42" s="1772"/>
      <c r="I42" s="789"/>
      <c r="J42" s="798"/>
      <c r="K42" s="794"/>
      <c r="L42" s="621"/>
      <c r="M42" s="789">
        <v>990000</v>
      </c>
      <c r="N42" s="621" t="s">
        <v>129</v>
      </c>
      <c r="O42" s="622">
        <f>COUNTIFS('3.住戸情報入力'!AJ:AJ,E42,'3.住戸情報入力'!AK:AK,$G$4)</f>
        <v>0</v>
      </c>
      <c r="P42" s="621" t="s">
        <v>189</v>
      </c>
      <c r="Q42" s="623">
        <f t="shared" si="2"/>
        <v>0</v>
      </c>
      <c r="R42" s="621" t="s">
        <v>129</v>
      </c>
      <c r="S42" s="1773"/>
      <c r="U42" s="6"/>
      <c r="V42" s="6"/>
      <c r="W42" s="6"/>
    </row>
    <row r="43" spans="1:23" s="257" customFormat="1" ht="27.75" customHeight="1">
      <c r="A43" s="323"/>
      <c r="B43" s="1726"/>
      <c r="C43" s="1723"/>
      <c r="D43" s="1826" t="s">
        <v>325</v>
      </c>
      <c r="E43" s="1827"/>
      <c r="F43" s="1827"/>
      <c r="G43" s="1827"/>
      <c r="H43" s="1827"/>
      <c r="I43" s="1827"/>
      <c r="J43" s="1827"/>
      <c r="K43" s="1827"/>
      <c r="L43" s="1827"/>
      <c r="M43" s="1827"/>
      <c r="N43" s="1827"/>
      <c r="O43" s="1827"/>
      <c r="P43" s="599" t="s">
        <v>324</v>
      </c>
      <c r="Q43" s="600">
        <f>SUM(Q36:Q42)</f>
        <v>0</v>
      </c>
      <c r="R43" s="601" t="s">
        <v>129</v>
      </c>
      <c r="S43" s="624"/>
      <c r="U43" s="313"/>
      <c r="V43" s="313"/>
      <c r="W43" s="313"/>
    </row>
    <row r="44" spans="1:23" s="257" customFormat="1" ht="27.75" customHeight="1">
      <c r="A44" s="323"/>
      <c r="B44" s="1726"/>
      <c r="C44" s="1723"/>
      <c r="D44" s="1820" t="s">
        <v>659</v>
      </c>
      <c r="E44" s="1821"/>
      <c r="F44" s="1821"/>
      <c r="G44" s="1821"/>
      <c r="H44" s="1821"/>
      <c r="I44" s="1821"/>
      <c r="J44" s="1821"/>
      <c r="K44" s="1821"/>
      <c r="L44" s="1821"/>
      <c r="M44" s="1821"/>
      <c r="N44" s="1821"/>
      <c r="O44" s="1821"/>
      <c r="P44" s="1822"/>
      <c r="Q44" s="625">
        <f>80000*COUNTIFS('3.住戸情報入力'!AH:AH,"ダクト式第三種換気",'3.住戸情報入力'!AI:AI,$G$4)+120000*COUNTIFS('3.住戸情報入力'!AH:AH,"ダクト式第一種換気",'3.住戸情報入力'!AI:AI,$G$4)+160000*COUNTIFS('3.住戸情報入力'!AH:AH,"ダクト式第一種換気（熱交換有り）",'3.住戸情報入力'!AI:AI,$G$4)</f>
        <v>0</v>
      </c>
      <c r="R44" s="626" t="s">
        <v>129</v>
      </c>
      <c r="S44" s="1778" t="s">
        <v>1030</v>
      </c>
      <c r="U44" s="313"/>
      <c r="V44" s="313"/>
      <c r="W44" s="313"/>
    </row>
    <row r="45" spans="1:23" s="257" customFormat="1" ht="28.5">
      <c r="A45" s="323"/>
      <c r="B45" s="1726"/>
      <c r="C45" s="1723"/>
      <c r="D45" s="1820" t="s">
        <v>660</v>
      </c>
      <c r="E45" s="1821"/>
      <c r="F45" s="1821"/>
      <c r="G45" s="1821"/>
      <c r="H45" s="1821"/>
      <c r="I45" s="1821"/>
      <c r="J45" s="1821"/>
      <c r="K45" s="1821"/>
      <c r="L45" s="1822"/>
      <c r="M45" s="580">
        <v>8000</v>
      </c>
      <c r="N45" s="591" t="s">
        <v>129</v>
      </c>
      <c r="O45" s="578">
        <f>SUMIFS('3.住戸情報入力'!AL:AL,'3.住戸情報入力'!AM:AM,$G$4)</f>
        <v>0</v>
      </c>
      <c r="P45" s="591" t="s">
        <v>189</v>
      </c>
      <c r="Q45" s="625">
        <f>M45*O45</f>
        <v>0</v>
      </c>
      <c r="R45" s="627" t="s">
        <v>129</v>
      </c>
      <c r="S45" s="1779"/>
      <c r="U45" s="313"/>
      <c r="V45" s="313"/>
      <c r="W45" s="313"/>
    </row>
    <row r="46" spans="1:23" s="257" customFormat="1" ht="27.75" customHeight="1">
      <c r="A46" s="323"/>
      <c r="B46" s="1726"/>
      <c r="C46" s="1723"/>
      <c r="D46" s="1728" t="s">
        <v>1048</v>
      </c>
      <c r="E46" s="1729"/>
      <c r="F46" s="1729"/>
      <c r="G46" s="1729"/>
      <c r="H46" s="1729"/>
      <c r="I46" s="1729"/>
      <c r="J46" s="1729"/>
      <c r="K46" s="1729"/>
      <c r="L46" s="1730"/>
      <c r="M46" s="606">
        <v>100000</v>
      </c>
      <c r="N46" s="626" t="s">
        <v>129</v>
      </c>
      <c r="O46" s="607">
        <f>COUNTIFS('3.住戸情報入力'!AN:AN,"有り",'3.住戸情報入力'!AO:AO,$G$4)</f>
        <v>0</v>
      </c>
      <c r="P46" s="626" t="s">
        <v>189</v>
      </c>
      <c r="Q46" s="628">
        <f>M46*O46</f>
        <v>0</v>
      </c>
      <c r="R46" s="626" t="s">
        <v>129</v>
      </c>
      <c r="S46" s="1779"/>
      <c r="U46" s="313"/>
      <c r="V46" s="313"/>
      <c r="W46" s="313"/>
    </row>
    <row r="47" spans="1:23" s="257" customFormat="1" ht="27.75" customHeight="1">
      <c r="A47" s="323"/>
      <c r="B47" s="1726"/>
      <c r="C47" s="1723"/>
      <c r="D47" s="1731" t="s">
        <v>1049</v>
      </c>
      <c r="E47" s="1732"/>
      <c r="F47" s="1732"/>
      <c r="G47" s="1732"/>
      <c r="H47" s="1732"/>
      <c r="I47" s="1732"/>
      <c r="J47" s="1732"/>
      <c r="K47" s="1732"/>
      <c r="L47" s="1733"/>
      <c r="M47" s="629">
        <v>115000</v>
      </c>
      <c r="N47" s="601" t="s">
        <v>129</v>
      </c>
      <c r="O47" s="578">
        <f>COUNTIFS('3.住戸情報入力'!AN:AN,"有り（ガス計測含む）",'3.住戸情報入力'!AO:AO,$G$4)</f>
        <v>0</v>
      </c>
      <c r="P47" s="601" t="s">
        <v>189</v>
      </c>
      <c r="Q47" s="600">
        <f>M47*O47</f>
        <v>0</v>
      </c>
      <c r="R47" s="601" t="s">
        <v>129</v>
      </c>
      <c r="S47" s="1780"/>
      <c r="U47" s="313"/>
      <c r="V47" s="313"/>
      <c r="W47" s="313"/>
    </row>
    <row r="48" spans="1:23" s="257" customFormat="1" ht="27.75" customHeight="1" thickBot="1">
      <c r="A48" s="323"/>
      <c r="B48" s="1726"/>
      <c r="C48" s="1723"/>
      <c r="D48" s="1717" t="s">
        <v>307</v>
      </c>
      <c r="E48" s="1718"/>
      <c r="F48" s="1718"/>
      <c r="G48" s="1718"/>
      <c r="H48" s="1718"/>
      <c r="I48" s="1718"/>
      <c r="J48" s="1718"/>
      <c r="K48" s="1718"/>
      <c r="L48" s="1719"/>
      <c r="M48" s="1823"/>
      <c r="N48" s="1824"/>
      <c r="O48" s="1824"/>
      <c r="P48" s="1825"/>
      <c r="Q48" s="630">
        <f>SUMIFS('3.住戸情報入力'!AP:AP,'3.住戸情報入力'!AQ:AQ,$G$4)</f>
        <v>0</v>
      </c>
      <c r="R48" s="631" t="s">
        <v>129</v>
      </c>
      <c r="S48" s="632"/>
      <c r="U48" s="313"/>
      <c r="V48" s="313"/>
      <c r="W48" s="313"/>
    </row>
    <row r="49" spans="1:23" s="257" customFormat="1" ht="27.75" customHeight="1" thickTop="1" thickBot="1">
      <c r="A49" s="323"/>
      <c r="B49" s="1726"/>
      <c r="C49" s="1724"/>
      <c r="D49" s="1720" t="s">
        <v>325</v>
      </c>
      <c r="E49" s="1721"/>
      <c r="F49" s="1721"/>
      <c r="G49" s="1721"/>
      <c r="H49" s="1721"/>
      <c r="I49" s="1721"/>
      <c r="J49" s="1721"/>
      <c r="K49" s="1721"/>
      <c r="L49" s="1721"/>
      <c r="M49" s="1721"/>
      <c r="N49" s="1721"/>
      <c r="O49" s="1721"/>
      <c r="P49" s="633" t="s">
        <v>336</v>
      </c>
      <c r="Q49" s="634">
        <f>SUM(Q44:Q48)</f>
        <v>0</v>
      </c>
      <c r="R49" s="635" t="s">
        <v>129</v>
      </c>
      <c r="S49" s="636"/>
      <c r="U49" s="313"/>
      <c r="V49" s="313"/>
      <c r="W49" s="313"/>
    </row>
    <row r="50" spans="1:23" s="257" customFormat="1" ht="27.75" customHeight="1" thickTop="1">
      <c r="A50" s="323"/>
      <c r="B50" s="1727"/>
      <c r="C50" s="1734" t="s">
        <v>335</v>
      </c>
      <c r="D50" s="1735"/>
      <c r="E50" s="1735"/>
      <c r="F50" s="1735"/>
      <c r="G50" s="1735"/>
      <c r="H50" s="1735"/>
      <c r="I50" s="1735"/>
      <c r="J50" s="1735"/>
      <c r="K50" s="1735"/>
      <c r="L50" s="1735"/>
      <c r="M50" s="1735"/>
      <c r="N50" s="1735"/>
      <c r="O50" s="1735"/>
      <c r="P50" s="599" t="s">
        <v>465</v>
      </c>
      <c r="Q50" s="600">
        <f>SUM(Q12,Q22,Q27,Q33,Q34,Q35,Q43,Q49)</f>
        <v>0</v>
      </c>
      <c r="R50" s="601" t="s">
        <v>129</v>
      </c>
      <c r="S50" s="624" t="s">
        <v>466</v>
      </c>
      <c r="U50" s="313"/>
      <c r="V50" s="313"/>
      <c r="W50" s="313"/>
    </row>
    <row r="51" spans="1:23" s="257" customFormat="1" ht="27.75" customHeight="1" thickBot="1">
      <c r="A51" s="323"/>
      <c r="B51" s="1830" t="s">
        <v>309</v>
      </c>
      <c r="C51" s="1832" t="s">
        <v>444</v>
      </c>
      <c r="D51" s="1717" t="s">
        <v>308</v>
      </c>
      <c r="E51" s="1718"/>
      <c r="F51" s="1718"/>
      <c r="G51" s="1718"/>
      <c r="H51" s="1718"/>
      <c r="I51" s="1718"/>
      <c r="J51" s="1718"/>
      <c r="K51" s="1718"/>
      <c r="L51" s="1718"/>
      <c r="M51" s="1718"/>
      <c r="N51" s="1718"/>
      <c r="O51" s="1718"/>
      <c r="P51" s="1719"/>
      <c r="Q51" s="637">
        <f>'6.共用部定額単価算出シート'!D46</f>
        <v>0</v>
      </c>
      <c r="R51" s="631" t="s">
        <v>129</v>
      </c>
      <c r="S51" s="632"/>
      <c r="U51" s="313"/>
      <c r="V51" s="313"/>
      <c r="W51" s="313"/>
    </row>
    <row r="52" spans="1:23" s="257" customFormat="1" ht="27.75" customHeight="1" thickTop="1" thickBot="1">
      <c r="A52" s="323"/>
      <c r="B52" s="1831"/>
      <c r="C52" s="1833"/>
      <c r="D52" s="1720" t="s">
        <v>325</v>
      </c>
      <c r="E52" s="1721"/>
      <c r="F52" s="1721"/>
      <c r="G52" s="1721"/>
      <c r="H52" s="1721"/>
      <c r="I52" s="1721"/>
      <c r="J52" s="1721"/>
      <c r="K52" s="1721"/>
      <c r="L52" s="1721"/>
      <c r="M52" s="1721"/>
      <c r="N52" s="1721"/>
      <c r="O52" s="1721"/>
      <c r="P52" s="638" t="s">
        <v>467</v>
      </c>
      <c r="Q52" s="634">
        <f>SUM(Q51:Q51)</f>
        <v>0</v>
      </c>
      <c r="R52" s="635" t="s">
        <v>129</v>
      </c>
      <c r="S52" s="636"/>
      <c r="U52" s="313"/>
      <c r="V52" s="313"/>
      <c r="W52" s="313"/>
    </row>
    <row r="53" spans="1:23" s="257" customFormat="1" ht="27.75" customHeight="1" thickTop="1">
      <c r="A53" s="324"/>
      <c r="B53" s="1734" t="s">
        <v>502</v>
      </c>
      <c r="C53" s="1735"/>
      <c r="D53" s="1735"/>
      <c r="E53" s="1735"/>
      <c r="F53" s="1735"/>
      <c r="G53" s="1735"/>
      <c r="H53" s="1735"/>
      <c r="I53" s="1735"/>
      <c r="J53" s="1735"/>
      <c r="K53" s="1735"/>
      <c r="L53" s="1735"/>
      <c r="M53" s="1735"/>
      <c r="N53" s="1735"/>
      <c r="O53" s="1735"/>
      <c r="P53" s="639" t="s">
        <v>503</v>
      </c>
      <c r="Q53" s="640">
        <f>Q50+Q52</f>
        <v>0</v>
      </c>
      <c r="R53" s="615" t="s">
        <v>129</v>
      </c>
      <c r="S53" s="641" t="s">
        <v>593</v>
      </c>
      <c r="U53" s="313"/>
      <c r="V53" s="313"/>
      <c r="W53" s="313"/>
    </row>
  </sheetData>
  <sheetProtection algorithmName="SHA-512" hashValue="3kTtfbToMMtTSI2/EGnpOTXT5yseaYoDKB8Z9cJuB8awp7zj5tUrC4Lmv7IAScYW8H864D06ZWOeRwUdJV5u0Q==" saltValue="/uJrB6uE3LV7q+xsjq26mA==" spinCount="100000" sheet="1" formatCells="0" formatRows="0" insertRows="0" deleteRows="0" selectLockedCells="1" autoFilter="0" pivotTables="0"/>
  <mergeCells count="70">
    <mergeCell ref="B53:O53"/>
    <mergeCell ref="E28:L28"/>
    <mergeCell ref="E29:L29"/>
    <mergeCell ref="I30:L30"/>
    <mergeCell ref="M30:P30"/>
    <mergeCell ref="E30:F32"/>
    <mergeCell ref="D33:O33"/>
    <mergeCell ref="D34:N34"/>
    <mergeCell ref="D35:N35"/>
    <mergeCell ref="D44:P44"/>
    <mergeCell ref="M48:P48"/>
    <mergeCell ref="D43:O43"/>
    <mergeCell ref="D45:L45"/>
    <mergeCell ref="D36:D42"/>
    <mergeCell ref="B51:B52"/>
    <mergeCell ref="C51:C52"/>
    <mergeCell ref="S44:S47"/>
    <mergeCell ref="D8:P8"/>
    <mergeCell ref="E23:L23"/>
    <mergeCell ref="E24:L24"/>
    <mergeCell ref="E25:L25"/>
    <mergeCell ref="E26:L26"/>
    <mergeCell ref="D12:G12"/>
    <mergeCell ref="D13:D21"/>
    <mergeCell ref="E13:H13"/>
    <mergeCell ref="E20:H20"/>
    <mergeCell ref="E21:H21"/>
    <mergeCell ref="D11:O11"/>
    <mergeCell ref="D9:M9"/>
    <mergeCell ref="D10:M10"/>
    <mergeCell ref="I12:P12"/>
    <mergeCell ref="D22:O22"/>
    <mergeCell ref="S28:S32"/>
    <mergeCell ref="G31:H31"/>
    <mergeCell ref="G32:H32"/>
    <mergeCell ref="E42:H42"/>
    <mergeCell ref="S36:S42"/>
    <mergeCell ref="E41:H41"/>
    <mergeCell ref="E36:H36"/>
    <mergeCell ref="E37:G38"/>
    <mergeCell ref="S23:S26"/>
    <mergeCell ref="D23:D26"/>
    <mergeCell ref="B8:C11"/>
    <mergeCell ref="E39:H39"/>
    <mergeCell ref="E40:H40"/>
    <mergeCell ref="D28:D32"/>
    <mergeCell ref="S13:S21"/>
    <mergeCell ref="E15:H15"/>
    <mergeCell ref="E16:H16"/>
    <mergeCell ref="E17:H17"/>
    <mergeCell ref="E18:H18"/>
    <mergeCell ref="E19:H19"/>
    <mergeCell ref="I13:L13"/>
    <mergeCell ref="M13:P13"/>
    <mergeCell ref="Q8:R8"/>
    <mergeCell ref="D27:K27"/>
    <mergeCell ref="B2:G2"/>
    <mergeCell ref="B4:F4"/>
    <mergeCell ref="G4:H4"/>
    <mergeCell ref="B6:F6"/>
    <mergeCell ref="G6:R6"/>
    <mergeCell ref="D51:P51"/>
    <mergeCell ref="D52:O52"/>
    <mergeCell ref="C12:C49"/>
    <mergeCell ref="B13:B50"/>
    <mergeCell ref="D46:L46"/>
    <mergeCell ref="D47:L47"/>
    <mergeCell ref="D48:L48"/>
    <mergeCell ref="D49:O49"/>
    <mergeCell ref="C50:O50"/>
  </mergeCells>
  <phoneticPr fontId="18"/>
  <conditionalFormatting sqref="A8:B8 A4:G4 A12:I12 D8:D9 D11 A5:L7 I4:L4 A1:L3 A28 D36 S36 D28:E28 A15:A22 A13:B14 E39:L42 T34:XFD34 T36:XFD42 A44:A45 T45:XFD45 A31:A34 A36:A42 A50:A52 A54:L1048576 A9:A11 U9:XFD10 Q54:XFD1048576 Q39:R42 Q28:XFD28 Q31:XFD33 Q9:S10 Q1:XFD8 D22 D14:L21 Q11:XFD22 D13:H13 E29:E30 D31:D33 G31:L32">
    <cfRule type="expression" dxfId="313" priority="92">
      <formula>_xlfn.ISFORMULA(A1)=TRUE</formula>
    </cfRule>
  </conditionalFormatting>
  <conditionalFormatting sqref="T9">
    <cfRule type="containsText" dxfId="312" priority="90" operator="containsText" text="(例)">
      <formula>NOT(ISERROR(SEARCH("(例)",T9)))</formula>
    </cfRule>
  </conditionalFormatting>
  <conditionalFormatting sqref="A23:A27 T23:XFD26 D27:L27 D23:E23 Q23:R26 Q27:XFD27 E24:E26">
    <cfRule type="expression" dxfId="311" priority="89">
      <formula>_xlfn.ISFORMULA(A23)=TRUE</formula>
    </cfRule>
  </conditionalFormatting>
  <conditionalFormatting sqref="A29:A30 D29:D30 Q29:XFD30">
    <cfRule type="expression" dxfId="310" priority="88">
      <formula>_xlfn.ISFORMULA(A29)=TRUE</formula>
    </cfRule>
  </conditionalFormatting>
  <conditionalFormatting sqref="Q34:R34 D34">
    <cfRule type="expression" dxfId="309" priority="86">
      <formula>_xlfn.ISFORMULA(D34)=TRUE</formula>
    </cfRule>
  </conditionalFormatting>
  <conditionalFormatting sqref="S24">
    <cfRule type="expression" dxfId="308" priority="84">
      <formula>_xlfn.ISFORMULA(S24)=TRUE</formula>
    </cfRule>
  </conditionalFormatting>
  <conditionalFormatting sqref="E36:L36 E37 H37:L38 Q36:R38">
    <cfRule type="expression" dxfId="307" priority="83">
      <formula>_xlfn.ISFORMULA(E36)=TRUE</formula>
    </cfRule>
  </conditionalFormatting>
  <conditionalFormatting sqref="S23 S25:S26">
    <cfRule type="expression" dxfId="306" priority="85">
      <formula>_xlfn.ISFORMULA(S23)=TRUE</formula>
    </cfRule>
  </conditionalFormatting>
  <conditionalFormatting sqref="A43 D43 Q43:XFD43">
    <cfRule type="expression" dxfId="305" priority="80">
      <formula>_xlfn.ISFORMULA(A43)=TRUE</formula>
    </cfRule>
  </conditionalFormatting>
  <conditionalFormatting sqref="D44:D45 Q44:XFD44 Q45:R45">
    <cfRule type="expression" dxfId="304" priority="79">
      <formula>_xlfn.ISFORMULA(D44)=TRUE</formula>
    </cfRule>
  </conditionalFormatting>
  <conditionalFormatting sqref="AC46:XFD46 A46:A49 T46:AA46 T47:XFD47 R48:XFD48 Q46:R47 Q49:XFD49 D46:D49">
    <cfRule type="expression" dxfId="303" priority="77">
      <formula>_xlfn.ISFORMULA(A46)=TRUE</formula>
    </cfRule>
  </conditionalFormatting>
  <conditionalFormatting sqref="A53:B53 D51:D52 R51:XFD51 Q50:XFD50 Q52:XFD53">
    <cfRule type="expression" dxfId="302" priority="76">
      <formula>_xlfn.ISFORMULA(A50)=TRUE</formula>
    </cfRule>
  </conditionalFormatting>
  <conditionalFormatting sqref="B51:C51 B52">
    <cfRule type="expression" dxfId="301" priority="75">
      <formula>_xlfn.ISFORMULA(B51)=TRUE</formula>
    </cfRule>
  </conditionalFormatting>
  <conditionalFormatting sqref="C50">
    <cfRule type="expression" dxfId="300" priority="73">
      <formula>_xlfn.ISFORMULA(C50)=TRUE</formula>
    </cfRule>
  </conditionalFormatting>
  <conditionalFormatting sqref="Q48">
    <cfRule type="containsBlanks" dxfId="299" priority="72">
      <formula>LEN(TRIM(Q48))=0</formula>
    </cfRule>
  </conditionalFormatting>
  <conditionalFormatting sqref="Q48">
    <cfRule type="expression" dxfId="298" priority="71">
      <formula>_xlfn.ISFORMULA(Q48)=TRUE</formula>
    </cfRule>
  </conditionalFormatting>
  <conditionalFormatting sqref="Q51">
    <cfRule type="expression" dxfId="297" priority="70">
      <formula>_xlfn.ISFORMULA(Q51)=TRUE</formula>
    </cfRule>
  </conditionalFormatting>
  <conditionalFormatting sqref="T35:XFD35 A35">
    <cfRule type="expression" dxfId="296" priority="51">
      <formula>_xlfn.ISFORMULA(A35)=TRUE</formula>
    </cfRule>
  </conditionalFormatting>
  <conditionalFormatting sqref="Q35:R35 D35">
    <cfRule type="expression" dxfId="295" priority="50">
      <formula>_xlfn.ISFORMULA(D35)=TRUE</formula>
    </cfRule>
  </conditionalFormatting>
  <conditionalFormatting sqref="D10">
    <cfRule type="expression" dxfId="294" priority="38">
      <formula>_xlfn.ISFORMULA(D10)=TRUE</formula>
    </cfRule>
  </conditionalFormatting>
  <conditionalFormatting sqref="T10">
    <cfRule type="expression" dxfId="293" priority="34">
      <formula>_xlfn.ISFORMULA(T10)=TRUE</formula>
    </cfRule>
  </conditionalFormatting>
  <conditionalFormatting sqref="M1:P7 N31:P32 M28:P28 M39:P42 M54:P1048576 O9:P10 P22 O14:P21">
    <cfRule type="expression" dxfId="292" priority="33">
      <formula>_xlfn.ISFORMULA(M1)=TRUE</formula>
    </cfRule>
  </conditionalFormatting>
  <conditionalFormatting sqref="M27:P27 M23:N26 P23:P26">
    <cfRule type="expression" dxfId="291" priority="32">
      <formula>_xlfn.ISFORMULA(M23)=TRUE</formula>
    </cfRule>
  </conditionalFormatting>
  <conditionalFormatting sqref="M29:N29 P29">
    <cfRule type="expression" dxfId="290" priority="31">
      <formula>_xlfn.ISFORMULA(M29)=TRUE</formula>
    </cfRule>
  </conditionalFormatting>
  <conditionalFormatting sqref="P33">
    <cfRule type="expression" dxfId="289" priority="30">
      <formula>_xlfn.ISFORMULA(P33)=TRUE</formula>
    </cfRule>
  </conditionalFormatting>
  <conditionalFormatting sqref="M36:P38">
    <cfRule type="expression" dxfId="288" priority="29">
      <formula>_xlfn.ISFORMULA(M36)=TRUE</formula>
    </cfRule>
  </conditionalFormatting>
  <conditionalFormatting sqref="P43">
    <cfRule type="expression" dxfId="287" priority="28">
      <formula>_xlfn.ISFORMULA(P43)=TRUE</formula>
    </cfRule>
  </conditionalFormatting>
  <conditionalFormatting sqref="M46:P48 P49">
    <cfRule type="expression" dxfId="286" priority="27">
      <formula>_xlfn.ISFORMULA(M46)=TRUE</formula>
    </cfRule>
  </conditionalFormatting>
  <conditionalFormatting sqref="P52:P53 P50">
    <cfRule type="expression" dxfId="285" priority="26">
      <formula>_xlfn.ISFORMULA(P50)=TRUE</formula>
    </cfRule>
  </conditionalFormatting>
  <conditionalFormatting sqref="O34:P34">
    <cfRule type="expression" dxfId="284" priority="23">
      <formula>_xlfn.ISFORMULA(O34)=TRUE</formula>
    </cfRule>
  </conditionalFormatting>
  <conditionalFormatting sqref="O35:P35">
    <cfRule type="expression" dxfId="283" priority="22">
      <formula>_xlfn.ISFORMULA(O35)=TRUE</formula>
    </cfRule>
  </conditionalFormatting>
  <conditionalFormatting sqref="O23">
    <cfRule type="expression" dxfId="282" priority="21">
      <formula>_xlfn.ISFORMULA(O23)=TRUE</formula>
    </cfRule>
  </conditionalFormatting>
  <conditionalFormatting sqref="O24">
    <cfRule type="expression" dxfId="281" priority="20">
      <formula>_xlfn.ISFORMULA(O24)=TRUE</formula>
    </cfRule>
  </conditionalFormatting>
  <conditionalFormatting sqref="O25">
    <cfRule type="expression" dxfId="280" priority="19">
      <formula>_xlfn.ISFORMULA(O25)=TRUE</formula>
    </cfRule>
  </conditionalFormatting>
  <conditionalFormatting sqref="O26">
    <cfRule type="expression" dxfId="279" priority="18">
      <formula>_xlfn.ISFORMULA(O26)=TRUE</formula>
    </cfRule>
  </conditionalFormatting>
  <conditionalFormatting sqref="O29">
    <cfRule type="expression" dxfId="278" priority="17">
      <formula>_xlfn.ISFORMULA(O29)=TRUE</formula>
    </cfRule>
  </conditionalFormatting>
  <conditionalFormatting sqref="M45:P45">
    <cfRule type="expression" dxfId="277" priority="13">
      <formula>_xlfn.ISFORMULA(M45)=TRUE</formula>
    </cfRule>
  </conditionalFormatting>
  <conditionalFormatting sqref="P11">
    <cfRule type="expression" dxfId="276" priority="12">
      <formula>_xlfn.ISFORMULA(P11)=TRUE</formula>
    </cfRule>
  </conditionalFormatting>
  <conditionalFormatting sqref="N9">
    <cfRule type="expression" dxfId="275" priority="11">
      <formula>_xlfn.ISFORMULA(N9)=TRUE</formula>
    </cfRule>
  </conditionalFormatting>
  <conditionalFormatting sqref="N10">
    <cfRule type="expression" dxfId="274" priority="10">
      <formula>_xlfn.ISFORMULA(N10)=TRUE</formula>
    </cfRule>
  </conditionalFormatting>
  <conditionalFormatting sqref="M15:N21">
    <cfRule type="expression" dxfId="273" priority="9">
      <formula>_xlfn.ISFORMULA(M15)=TRUE</formula>
    </cfRule>
  </conditionalFormatting>
  <conditionalFormatting sqref="M14:N14">
    <cfRule type="expression" dxfId="272" priority="8">
      <formula>_xlfn.ISFORMULA(M14)=TRUE</formula>
    </cfRule>
  </conditionalFormatting>
  <conditionalFormatting sqref="M31:M32">
    <cfRule type="expression" dxfId="271" priority="7">
      <formula>_xlfn.ISFORMULA(M31)=TRUE</formula>
    </cfRule>
  </conditionalFormatting>
  <conditionalFormatting sqref="M30">
    <cfRule type="expression" dxfId="270" priority="6">
      <formula>_xlfn.ISFORMULA(M30)=TRUE</formula>
    </cfRule>
  </conditionalFormatting>
  <conditionalFormatting sqref="I30">
    <cfRule type="expression" dxfId="269" priority="5">
      <formula>_xlfn.ISFORMULA(I30)=TRUE</formula>
    </cfRule>
  </conditionalFormatting>
  <conditionalFormatting sqref="M13">
    <cfRule type="expression" dxfId="268" priority="4">
      <formula>_xlfn.ISFORMULA(M13)=TRUE</formula>
    </cfRule>
  </conditionalFormatting>
  <conditionalFormatting sqref="I13">
    <cfRule type="expression" dxfId="267" priority="3">
      <formula>_xlfn.ISFORMULA(I13)=TRUE</formula>
    </cfRule>
  </conditionalFormatting>
  <conditionalFormatting sqref="S34">
    <cfRule type="expression" dxfId="266" priority="2">
      <formula>_xlfn.ISFORMULA(S34)=TRUE</formula>
    </cfRule>
  </conditionalFormatting>
  <conditionalFormatting sqref="S35">
    <cfRule type="expression" dxfId="265" priority="1">
      <formula>_xlfn.ISFORMULA(S35)=TRUE</formula>
    </cfRule>
  </conditionalFormatting>
  <printOptions horizontalCentered="1"/>
  <pageMargins left="0.51181102362204722" right="0.11811023622047245" top="0.35433070866141736" bottom="0.35433070866141736" header="0.31496062992125984" footer="0.11811023622047245"/>
  <pageSetup paperSize="9" scale="45" orientation="portrait" r:id="rId1"/>
  <headerFooter scaleWithDoc="0">
    <oddFooter>&amp;R&amp;K00-044R5中層ZEH-M_ver.1.2</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22</vt:i4>
      </vt:variant>
      <vt:variant>
        <vt:lpstr>名前付き一覧</vt:lpstr>
      </vt:variant>
      <vt:variant>
        <vt:i4>23</vt:i4>
      </vt:variant>
    </vt:vector>
  </HeadingPairs>
  <TitlesOfParts>
    <vt:vector size="45" baseType="lpstr">
      <vt:lpstr>入力シート</vt:lpstr>
      <vt:lpstr>申請書類リスト</vt:lpstr>
      <vt:lpstr>様式第1_交付申請書</vt:lpstr>
      <vt:lpstr>誓約書</vt:lpstr>
      <vt:lpstr>1.申請者の詳細</vt:lpstr>
      <vt:lpstr>2.全体概要</vt:lpstr>
      <vt:lpstr>3.住戸情報入力</vt:lpstr>
      <vt:lpstr>4.補助対象経費総括表（まとめ）</vt:lpstr>
      <vt:lpstr>5-1.補助対象経費総括表（1年目） </vt:lpstr>
      <vt:lpstr>5-2.補助対象経費総括表（2年目）</vt:lpstr>
      <vt:lpstr>5-3.補助対象経費総括表（3年目）</vt:lpstr>
      <vt:lpstr>5-4.補助対象経費総括表（4年目）</vt:lpstr>
      <vt:lpstr>6.共用部定額単価算出シート</vt:lpstr>
      <vt:lpstr>7.共用部空調設備費用算出シート</vt:lpstr>
      <vt:lpstr>8.費用明細書（共用部）</vt:lpstr>
      <vt:lpstr>9-1.蓄電システム補助対象経費算出シート（専有部）</vt:lpstr>
      <vt:lpstr>9-2.蓄電システム補助対象経費算出シート（共用部）</vt:lpstr>
      <vt:lpstr>10.MEMS補助対象経費算出シート </vt:lpstr>
      <vt:lpstr>11.パネルラジエーター設備費用算出シート</vt:lpstr>
      <vt:lpstr>12.水害等の災害時の電源確保に配慮した蓄電システム導入計画</vt:lpstr>
      <vt:lpstr>13.工程表</vt:lpstr>
      <vt:lpstr>個人情報の取得と利用について</vt:lpstr>
      <vt:lpstr>'1.申請者の詳細'!Print_Area</vt:lpstr>
      <vt:lpstr>'10.MEMS補助対象経費算出シート '!Print_Area</vt:lpstr>
      <vt:lpstr>'11.パネルラジエーター設備費用算出シート'!Print_Area</vt:lpstr>
      <vt:lpstr>'12.水害等の災害時の電源確保に配慮した蓄電システム導入計画'!Print_Area</vt:lpstr>
      <vt:lpstr>'13.工程表'!Print_Area</vt:lpstr>
      <vt:lpstr>'2.全体概要'!Print_Area</vt:lpstr>
      <vt:lpstr>'3.住戸情報入力'!Print_Area</vt:lpstr>
      <vt:lpstr>'4.補助対象経費総括表（まとめ）'!Print_Area</vt:lpstr>
      <vt:lpstr>'5-1.補助対象経費総括表（1年目） '!Print_Area</vt:lpstr>
      <vt:lpstr>'5-2.補助対象経費総括表（2年目）'!Print_Area</vt:lpstr>
      <vt:lpstr>'5-3.補助対象経費総括表（3年目）'!Print_Area</vt:lpstr>
      <vt:lpstr>'5-4.補助対象経費総括表（4年目）'!Print_Area</vt:lpstr>
      <vt:lpstr>'6.共用部定額単価算出シート'!Print_Area</vt:lpstr>
      <vt:lpstr>'7.共用部空調設備費用算出シート'!Print_Area</vt:lpstr>
      <vt:lpstr>'8.費用明細書（共用部）'!Print_Area</vt:lpstr>
      <vt:lpstr>'9-1.蓄電システム補助対象経費算出シート（専有部）'!Print_Area</vt:lpstr>
      <vt:lpstr>'9-2.蓄電システム補助対象経費算出シート（共用部）'!Print_Area</vt:lpstr>
      <vt:lpstr>個人情報の取得と利用について!Print_Area</vt:lpstr>
      <vt:lpstr>申請書類リスト!Print_Area</vt:lpstr>
      <vt:lpstr>誓約書!Print_Area</vt:lpstr>
      <vt:lpstr>入力シート!Print_Area</vt:lpstr>
      <vt:lpstr>様式第1_交付申請書!Print_Area</vt:lpstr>
      <vt:lpstr>'3.住戸情報入力'!Print_Titles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2023-06-07T04:59:58Z</cp:lastPrinted>
  <dcterms:created xsi:type="dcterms:W3CDTF">2020-04-30T03:53:05Z</dcterms:created>
  <dcterms:modified xsi:type="dcterms:W3CDTF">2023-06-07T05:00:34Z</dcterms:modified>
</cp:coreProperties>
</file>